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1880" activeTab="1"/>
  </bookViews>
  <sheets>
    <sheet name="원가" sheetId="1" r:id="rId1"/>
    <sheet name="내역"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c">#REF!</definedName>
    <definedName name="_xlnm._FilterDatabase" localSheetId="1" hidden="1">내역!$E$4:$E$3990</definedName>
    <definedName name="_r">#REF!</definedName>
    <definedName name="A">#REF!</definedName>
    <definedName name="AX">#REF!</definedName>
    <definedName name="AY">#REF!</definedName>
    <definedName name="AZ">#REF!</definedName>
    <definedName name="BA">#REF!</definedName>
    <definedName name="BB">#REF!</definedName>
    <definedName name="BC">#REF!</definedName>
    <definedName name="BD">#REF!</definedName>
    <definedName name="BE">#REF!</definedName>
    <definedName name="BF">#REF!</definedName>
    <definedName name="BG">#REF!</definedName>
    <definedName name="BH">#REF!</definedName>
    <definedName name="BI">#REF!</definedName>
    <definedName name="BJ">#REF!</definedName>
    <definedName name="BK">#REF!</definedName>
    <definedName name="BL">#REF!</definedName>
    <definedName name="BM">#REF!</definedName>
    <definedName name="BN">#REF!</definedName>
    <definedName name="BO">#REF!</definedName>
    <definedName name="BP">#REF!</definedName>
    <definedName name="BQ">#REF!</definedName>
    <definedName name="BR">#REF!</definedName>
    <definedName name="BS">#REF!</definedName>
    <definedName name="BT">#REF!</definedName>
    <definedName name="BU">#REF!</definedName>
    <definedName name="BV">#REF!</definedName>
    <definedName name="BW">#REF!</definedName>
    <definedName name="BX">#REF!</definedName>
    <definedName name="BY">#REF!</definedName>
    <definedName name="BZ">#REF!</definedName>
    <definedName name="CA">#REF!</definedName>
    <definedName name="CB">#REF!</definedName>
    <definedName name="CCC">#REF!</definedName>
    <definedName name="CD">#REF!</definedName>
    <definedName name="CE">#REF!</definedName>
    <definedName name="CF">#REF!</definedName>
    <definedName name="CG">#REF!</definedName>
    <definedName name="CH">#REF!</definedName>
    <definedName name="CI">#REF!</definedName>
    <definedName name="CJ">#REF!</definedName>
    <definedName name="CK">#REF!</definedName>
    <definedName name="CL">#REF!</definedName>
    <definedName name="CM">#REF!</definedName>
    <definedName name="CN">#REF!</definedName>
    <definedName name="CO">#REF!</definedName>
    <definedName name="CP">#REF!</definedName>
    <definedName name="CQ">#REF!</definedName>
    <definedName name="CR">#REF!</definedName>
    <definedName name="CS">#REF!</definedName>
    <definedName name="CT">#REF!</definedName>
    <definedName name="CTO">#REF!</definedName>
    <definedName name="CU">#REF!</definedName>
    <definedName name="CV">#REF!</definedName>
    <definedName name="CW">#REF!</definedName>
    <definedName name="CX">#REF!</definedName>
    <definedName name="CY">#REF!</definedName>
    <definedName name="CZ">#REF!</definedName>
    <definedName name="C일">#REF!</definedName>
    <definedName name="DA">#REF!</definedName>
    <definedName name="DB">#REF!</definedName>
    <definedName name="DC">#REF!</definedName>
    <definedName name="DD">#REF!</definedName>
    <definedName name="DE">#REF!</definedName>
    <definedName name="DF">#REF!</definedName>
    <definedName name="DG">#REF!</definedName>
    <definedName name="DH">#REF!</definedName>
    <definedName name="DI">#REF!</definedName>
    <definedName name="DJ">#REF!</definedName>
    <definedName name="DK">#REF!</definedName>
    <definedName name="DL">#REF!</definedName>
    <definedName name="DM">#REF!</definedName>
    <definedName name="DN">#REF!</definedName>
    <definedName name="DO">#REF!</definedName>
    <definedName name="DP">#REF!</definedName>
    <definedName name="DQ">#REF!</definedName>
    <definedName name="DR">#REF!</definedName>
    <definedName name="DS">#REF!</definedName>
    <definedName name="DT">#REF!</definedName>
    <definedName name="DU">#REF!</definedName>
    <definedName name="DV">#REF!</definedName>
    <definedName name="DW">#REF!</definedName>
    <definedName name="DX">#REF!</definedName>
    <definedName name="DY">#REF!</definedName>
    <definedName name="DZ">#REF!</definedName>
    <definedName name="EA">#REF!</definedName>
    <definedName name="EB">#REF!</definedName>
    <definedName name="EC">#REF!</definedName>
    <definedName name="ED">#REF!</definedName>
    <definedName name="EF">#REF!</definedName>
    <definedName name="EG">#REF!</definedName>
    <definedName name="EH">#REF!</definedName>
    <definedName name="EI">#REF!</definedName>
    <definedName name="EJ">#REF!</definedName>
    <definedName name="EK">#REF!</definedName>
    <definedName name="EL">#REF!</definedName>
    <definedName name="EM">#REF!</definedName>
    <definedName name="EN">#REF!</definedName>
    <definedName name="EO">#REF!</definedName>
    <definedName name="EP">#REF!</definedName>
    <definedName name="EQ">#REF!</definedName>
    <definedName name="ER">#REF!</definedName>
    <definedName name="ES">#REF!</definedName>
    <definedName name="ET">#REF!</definedName>
    <definedName name="EU">#REF!</definedName>
    <definedName name="EV">#REF!</definedName>
    <definedName name="EW">#REF!</definedName>
    <definedName name="EX">#REF!</definedName>
    <definedName name="EY">#REF!</definedName>
    <definedName name="EZ">#REF!</definedName>
    <definedName name="FA">#REF!</definedName>
    <definedName name="FB">#REF!</definedName>
    <definedName name="FC">#REF!</definedName>
    <definedName name="FD">#REF!</definedName>
    <definedName name="FE">#REF!</definedName>
    <definedName name="FG">#REF!</definedName>
    <definedName name="FH">#REF!</definedName>
    <definedName name="FI">#REF!</definedName>
    <definedName name="FJ">#REF!</definedName>
    <definedName name="FK">#REF!</definedName>
    <definedName name="FL">#REF!</definedName>
    <definedName name="FM">#REF!</definedName>
    <definedName name="FN">#REF!</definedName>
    <definedName name="FO">#REF!</definedName>
    <definedName name="FP">#REF!</definedName>
    <definedName name="FQ">#REF!</definedName>
    <definedName name="FR">#REF!</definedName>
    <definedName name="FS">#REF!</definedName>
    <definedName name="FT">#REF!</definedName>
    <definedName name="FU">#REF!</definedName>
    <definedName name="FV">#REF!</definedName>
    <definedName name="FW">#REF!</definedName>
    <definedName name="FX">#REF!</definedName>
    <definedName name="FY">#REF!</definedName>
    <definedName name="FZ">#REF!</definedName>
    <definedName name="GA">#REF!</definedName>
    <definedName name="GB">#REF!</definedName>
    <definedName name="GC">#REF!</definedName>
    <definedName name="_xlnm.Print_Area" localSheetId="1">내역!$F$5:$T$3810</definedName>
    <definedName name="_xlnm.Print_Area" localSheetId="0">원가!$A$1:$I$74</definedName>
    <definedName name="_xlnm.Print_Area">#REF!</definedName>
    <definedName name="_xlnm.Print_Titles" localSheetId="1">내역!$5:$6</definedName>
    <definedName name="RRR">#REF!</definedName>
    <definedName name="VV">#REF!</definedName>
    <definedName name="ㄱ">#REF!</definedName>
    <definedName name="ㄱㄱ">#REF!</definedName>
    <definedName name="경질">#REF!</definedName>
    <definedName name="곡">#REF!</definedName>
    <definedName name="곡부">[1]개인별조서!#REF!</definedName>
    <definedName name="곡부1">#REF!</definedName>
    <definedName name="곡부2">#REF!</definedName>
    <definedName name="기존관종">#REF!</definedName>
    <definedName name="기존구경">#REF!</definedName>
    <definedName name="기존연결관종">#REF!</definedName>
    <definedName name="ㄴ">#REF!</definedName>
    <definedName name="ㄴㄴ">#REF!</definedName>
    <definedName name="노조비">#REF!</definedName>
    <definedName name="누수">#REF!</definedName>
    <definedName name="누수수리">[2]수용가조서!$CS$1:$DN$4</definedName>
    <definedName name="누수주간">#REF!</definedName>
    <definedName name="누수해결">[2]수용가조서!$CS$1:$DN$4</definedName>
    <definedName name="ㄷ">#REF!</definedName>
    <definedName name="ㄷㄷ">#REF!</definedName>
    <definedName name="당초">#REF!</definedName>
    <definedName name="도급">[3]내역!$C$38</definedName>
    <definedName name="도급예정액">[4]내역!$C$38</definedName>
    <definedName name="등">#REF!</definedName>
    <definedName name="ㄹ">#REF!</definedName>
    <definedName name="ㅁ">#REF!</definedName>
    <definedName name="ㅂ">#REF!</definedName>
    <definedName name="본관관종">#REF!</definedName>
    <definedName name="본관구경">#REF!</definedName>
    <definedName name="ㅅ">#REF!</definedName>
    <definedName name="ㅅㅅ">#REF!</definedName>
    <definedName name="설계설명서">[5]개인별조서!#REF!</definedName>
    <definedName name="세대수데이터">#REF!</definedName>
    <definedName name="ㅇ">#REF!</definedName>
    <definedName name="ㅇㅇ">#REF!</definedName>
    <definedName name="양삭">#REF!</definedName>
    <definedName name="양식2">[6]주간!#REF!</definedName>
    <definedName name="연결곡부">#REF!</definedName>
    <definedName name="연결곡부정산">#REF!</definedName>
    <definedName name="연결본관관종">#REF!</definedName>
    <definedName name="연결본관구경">#REF!</definedName>
    <definedName name="연질">[2]수용가조서!$CS$1:$DN$4</definedName>
    <definedName name="ㅈ">#REF!</definedName>
    <definedName name="조서">'[7]6-1. 관개량조서'!#REF!</definedName>
    <definedName name="ㅊ">#REF!</definedName>
    <definedName name="취출관종">#REF!</definedName>
    <definedName name="취출구경">#REF!</definedName>
    <definedName name="ㅋ">#REF!</definedName>
    <definedName name="ㅌ">#REF!</definedName>
    <definedName name="ㅍ">#REF!</definedName>
    <definedName name="폐기물한글">#REF!</definedName>
    <definedName name="폐준공조서">[8]개인별조서!#REF!</definedName>
    <definedName name="ㅎ">#REF!</definedName>
  </definedNames>
  <calcPr calcId="145621"/>
</workbook>
</file>

<file path=xl/calcChain.xml><?xml version="1.0" encoding="utf-8"?>
<calcChain xmlns="http://schemas.openxmlformats.org/spreadsheetml/2006/main">
  <c r="L3802" i="2" l="1"/>
  <c r="M3802" i="2" s="1"/>
  <c r="E3802" i="2" s="1"/>
  <c r="E3800" i="2" s="1"/>
  <c r="E3799" i="2"/>
  <c r="M3798" i="2"/>
  <c r="B3798" i="2" s="1"/>
  <c r="E3794" i="2"/>
  <c r="E3796" i="2" s="1"/>
  <c r="B3794" i="2"/>
  <c r="E3793" i="2"/>
  <c r="E3795" i="2" s="1"/>
  <c r="O3790" i="2"/>
  <c r="E3790" i="2" s="1"/>
  <c r="E3792" i="2" s="1"/>
  <c r="L3790" i="2"/>
  <c r="O3788" i="2"/>
  <c r="N3788" i="2"/>
  <c r="M3788" i="2"/>
  <c r="E3786" i="2"/>
  <c r="E3784" i="2" s="1"/>
  <c r="B3786" i="2"/>
  <c r="E3785" i="2"/>
  <c r="E3782" i="2"/>
  <c r="A3782" i="2" s="1"/>
  <c r="M3781" i="2"/>
  <c r="E3781" i="2"/>
  <c r="E3779" i="2" s="1"/>
  <c r="E3778" i="2"/>
  <c r="A3778" i="2" s="1"/>
  <c r="M3777" i="2"/>
  <c r="E3777" i="2"/>
  <c r="E3775" i="2" s="1"/>
  <c r="E3776" i="2"/>
  <c r="E3774" i="2"/>
  <c r="A3774" i="2" s="1"/>
  <c r="E3773" i="2"/>
  <c r="N3772" i="2"/>
  <c r="O3772" i="2" s="1"/>
  <c r="N3771" i="2"/>
  <c r="O3771" i="2" s="1"/>
  <c r="N3770" i="2"/>
  <c r="O3770" i="2" s="1"/>
  <c r="N3769" i="2"/>
  <c r="O3769" i="2" s="1"/>
  <c r="N3768" i="2"/>
  <c r="O3768" i="2" s="1"/>
  <c r="N3767" i="2"/>
  <c r="O3767" i="2" s="1"/>
  <c r="N3766" i="2"/>
  <c r="O3766" i="2" s="1"/>
  <c r="N3765" i="2"/>
  <c r="O3765" i="2" s="1"/>
  <c r="N3764" i="2"/>
  <c r="O3764" i="2" s="1"/>
  <c r="N3763" i="2"/>
  <c r="O3763" i="2" s="1"/>
  <c r="E3763" i="2" s="1"/>
  <c r="N3762" i="2"/>
  <c r="O3762" i="2" s="1"/>
  <c r="N3761" i="2"/>
  <c r="O3761" i="2" s="1"/>
  <c r="N3760" i="2"/>
  <c r="O3760" i="2" s="1"/>
  <c r="N3759" i="2"/>
  <c r="O3759" i="2" s="1"/>
  <c r="E3759" i="2" s="1"/>
  <c r="N3758" i="2"/>
  <c r="O3758" i="2" s="1"/>
  <c r="N3757" i="2"/>
  <c r="O3757" i="2" s="1"/>
  <c r="N3756" i="2"/>
  <c r="O3756" i="2" s="1"/>
  <c r="N3755" i="2"/>
  <c r="O3755" i="2" s="1"/>
  <c r="N3754" i="2"/>
  <c r="O3754" i="2" s="1"/>
  <c r="N3753" i="2"/>
  <c r="O3753" i="2" s="1"/>
  <c r="N3752" i="2"/>
  <c r="O3752" i="2" s="1"/>
  <c r="N3751" i="2"/>
  <c r="O3751" i="2" s="1"/>
  <c r="N3750" i="2"/>
  <c r="O3750" i="2" s="1"/>
  <c r="N3749" i="2"/>
  <c r="O3749" i="2" s="1"/>
  <c r="N3748" i="2"/>
  <c r="O3748" i="2" s="1"/>
  <c r="N3747" i="2"/>
  <c r="O3747" i="2" s="1"/>
  <c r="E3747" i="2" s="1"/>
  <c r="N3746" i="2"/>
  <c r="O3746" i="2" s="1"/>
  <c r="N3745" i="2"/>
  <c r="O3745" i="2" s="1"/>
  <c r="N3744" i="2"/>
  <c r="O3744" i="2" s="1"/>
  <c r="N3743" i="2"/>
  <c r="O3743" i="2" s="1"/>
  <c r="E3743" i="2" s="1"/>
  <c r="N3742" i="2"/>
  <c r="O3742" i="2" s="1"/>
  <c r="N3741" i="2"/>
  <c r="O3741" i="2" s="1"/>
  <c r="N3740" i="2"/>
  <c r="O3740" i="2" s="1"/>
  <c r="N3739" i="2"/>
  <c r="O3739" i="2" s="1"/>
  <c r="N3738" i="2"/>
  <c r="O3738" i="2" s="1"/>
  <c r="N3737" i="2"/>
  <c r="O3737" i="2" s="1"/>
  <c r="E3738" i="2" s="1"/>
  <c r="A3738" i="2" s="1"/>
  <c r="N3736" i="2"/>
  <c r="O3736" i="2" s="1"/>
  <c r="O3735" i="2"/>
  <c r="N3735" i="2"/>
  <c r="N3734" i="2"/>
  <c r="O3734" i="2" s="1"/>
  <c r="N3733" i="2"/>
  <c r="O3733" i="2" s="1"/>
  <c r="N3732" i="2"/>
  <c r="O3732" i="2" s="1"/>
  <c r="N3731" i="2"/>
  <c r="O3731" i="2" s="1"/>
  <c r="N3730" i="2"/>
  <c r="O3730" i="2" s="1"/>
  <c r="N3729" i="2"/>
  <c r="O3729" i="2" s="1"/>
  <c r="N3728" i="2"/>
  <c r="O3728" i="2" s="1"/>
  <c r="N3727" i="2"/>
  <c r="O3727" i="2" s="1"/>
  <c r="N3726" i="2"/>
  <c r="O3726" i="2" s="1"/>
  <c r="N3725" i="2"/>
  <c r="O3725" i="2" s="1"/>
  <c r="N3724" i="2"/>
  <c r="O3724" i="2" s="1"/>
  <c r="N3723" i="2"/>
  <c r="O3723" i="2" s="1"/>
  <c r="N3722" i="2"/>
  <c r="O3722" i="2" s="1"/>
  <c r="N3721" i="2"/>
  <c r="O3721" i="2" s="1"/>
  <c r="N3720" i="2"/>
  <c r="O3720" i="2" s="1"/>
  <c r="N3719" i="2"/>
  <c r="O3719" i="2" s="1"/>
  <c r="N3718" i="2"/>
  <c r="O3718" i="2" s="1"/>
  <c r="N3717" i="2"/>
  <c r="O3717" i="2" s="1"/>
  <c r="N3716" i="2"/>
  <c r="O3716" i="2" s="1"/>
  <c r="N3715" i="2"/>
  <c r="O3715" i="2" s="1"/>
  <c r="N3714" i="2"/>
  <c r="O3714" i="2" s="1"/>
  <c r="N3713" i="2"/>
  <c r="O3713" i="2" s="1"/>
  <c r="N3712" i="2"/>
  <c r="O3712" i="2" s="1"/>
  <c r="N3711" i="2"/>
  <c r="O3711" i="2" s="1"/>
  <c r="E3712" i="2" s="1"/>
  <c r="A3712" i="2" s="1"/>
  <c r="N3710" i="2"/>
  <c r="O3710" i="2" s="1"/>
  <c r="N3709" i="2"/>
  <c r="O3709" i="2" s="1"/>
  <c r="N3708" i="2"/>
  <c r="O3708" i="2" s="1"/>
  <c r="N3707" i="2"/>
  <c r="O3707" i="2" s="1"/>
  <c r="N3706" i="2"/>
  <c r="O3706" i="2" s="1"/>
  <c r="N3705" i="2"/>
  <c r="O3705" i="2" s="1"/>
  <c r="N3704" i="2"/>
  <c r="O3704" i="2" s="1"/>
  <c r="N3703" i="2"/>
  <c r="O3703" i="2" s="1"/>
  <c r="E3704" i="2" s="1"/>
  <c r="A3704" i="2" s="1"/>
  <c r="N3702" i="2"/>
  <c r="O3702" i="2" s="1"/>
  <c r="N3701" i="2"/>
  <c r="O3701" i="2" s="1"/>
  <c r="N3700" i="2"/>
  <c r="O3700" i="2" s="1"/>
  <c r="N3699" i="2"/>
  <c r="O3699" i="2" s="1"/>
  <c r="N3698" i="2"/>
  <c r="O3698" i="2" s="1"/>
  <c r="N3697" i="2"/>
  <c r="O3697" i="2" s="1"/>
  <c r="N3696" i="2"/>
  <c r="O3696" i="2" s="1"/>
  <c r="N3695" i="2"/>
  <c r="O3695" i="2" s="1"/>
  <c r="N3694" i="2"/>
  <c r="O3694" i="2" s="1"/>
  <c r="N3693" i="2"/>
  <c r="O3693" i="2" s="1"/>
  <c r="E3694" i="2" s="1"/>
  <c r="A3694" i="2" s="1"/>
  <c r="N3692" i="2"/>
  <c r="O3692" i="2" s="1"/>
  <c r="N3691" i="2"/>
  <c r="O3691" i="2" s="1"/>
  <c r="N3690" i="2"/>
  <c r="O3690" i="2" s="1"/>
  <c r="N3689" i="2"/>
  <c r="O3689" i="2" s="1"/>
  <c r="N3688" i="2"/>
  <c r="O3688" i="2" s="1"/>
  <c r="N3687" i="2"/>
  <c r="O3687" i="2" s="1"/>
  <c r="N3686" i="2"/>
  <c r="O3686" i="2" s="1"/>
  <c r="N3685" i="2"/>
  <c r="O3685" i="2" s="1"/>
  <c r="E3686" i="2" s="1"/>
  <c r="A3686" i="2" s="1"/>
  <c r="N3684" i="2"/>
  <c r="O3684" i="2" s="1"/>
  <c r="N3683" i="2"/>
  <c r="O3683" i="2" s="1"/>
  <c r="N3682" i="2"/>
  <c r="O3682" i="2" s="1"/>
  <c r="N3681" i="2"/>
  <c r="O3681" i="2" s="1"/>
  <c r="N3680" i="2"/>
  <c r="O3680" i="2" s="1"/>
  <c r="N3679" i="2"/>
  <c r="O3679" i="2" s="1"/>
  <c r="N3678" i="2"/>
  <c r="O3678" i="2" s="1"/>
  <c r="N3677" i="2"/>
  <c r="O3677" i="2" s="1"/>
  <c r="N3676" i="2"/>
  <c r="O3676" i="2" s="1"/>
  <c r="N3675" i="2"/>
  <c r="O3675" i="2" s="1"/>
  <c r="N3674" i="2"/>
  <c r="O3674" i="2" s="1"/>
  <c r="N3673" i="2"/>
  <c r="O3673" i="2" s="1"/>
  <c r="N3672" i="2"/>
  <c r="O3672" i="2" s="1"/>
  <c r="N3671" i="2"/>
  <c r="O3671" i="2" s="1"/>
  <c r="N3670" i="2"/>
  <c r="O3670" i="2" s="1"/>
  <c r="N3669" i="2"/>
  <c r="O3669" i="2" s="1"/>
  <c r="E3670" i="2" s="1"/>
  <c r="A3670" i="2" s="1"/>
  <c r="N3668" i="2"/>
  <c r="O3668" i="2" s="1"/>
  <c r="O3667" i="2"/>
  <c r="N3667" i="2"/>
  <c r="O3666" i="2"/>
  <c r="E3666" i="2" s="1"/>
  <c r="A3666" i="2" s="1"/>
  <c r="N3666" i="2"/>
  <c r="N3665" i="2"/>
  <c r="O3665" i="2" s="1"/>
  <c r="O3664" i="2"/>
  <c r="N3664" i="2"/>
  <c r="N3663" i="2"/>
  <c r="O3663" i="2" s="1"/>
  <c r="N3661" i="2"/>
  <c r="O3661" i="2" s="1"/>
  <c r="N3660" i="2"/>
  <c r="O3660" i="2" s="1"/>
  <c r="E3659" i="2" s="1"/>
  <c r="N3659" i="2"/>
  <c r="O3659" i="2" s="1"/>
  <c r="N3658" i="2"/>
  <c r="O3658" i="2" s="1"/>
  <c r="E3657" i="2" s="1"/>
  <c r="N3657" i="2"/>
  <c r="O3657" i="2" s="1"/>
  <c r="N3655" i="2"/>
  <c r="O3655" i="2" s="1"/>
  <c r="E3656" i="2" s="1"/>
  <c r="A3656" i="2" s="1"/>
  <c r="N3654" i="2"/>
  <c r="O3654" i="2" s="1"/>
  <c r="N3653" i="2"/>
  <c r="O3653" i="2" s="1"/>
  <c r="N3651" i="2"/>
  <c r="O3651" i="2" s="1"/>
  <c r="E3652" i="2" s="1"/>
  <c r="A3652" i="2" s="1"/>
  <c r="N3650" i="2"/>
  <c r="O3650" i="2" s="1"/>
  <c r="N3649" i="2"/>
  <c r="O3649" i="2" s="1"/>
  <c r="N3648" i="2"/>
  <c r="O3648" i="2" s="1"/>
  <c r="N3647" i="2"/>
  <c r="O3647" i="2" s="1"/>
  <c r="N3646" i="2"/>
  <c r="O3646" i="2" s="1"/>
  <c r="N3645" i="2"/>
  <c r="O3645" i="2" s="1"/>
  <c r="N3644" i="2"/>
  <c r="O3644" i="2" s="1"/>
  <c r="N3643" i="2"/>
  <c r="O3643" i="2" s="1"/>
  <c r="N3642" i="2"/>
  <c r="O3642" i="2" s="1"/>
  <c r="N3641" i="2"/>
  <c r="O3641" i="2" s="1"/>
  <c r="N3640" i="2"/>
  <c r="O3640" i="2" s="1"/>
  <c r="N3639" i="2"/>
  <c r="O3639" i="2" s="1"/>
  <c r="N3638" i="2"/>
  <c r="O3638" i="2" s="1"/>
  <c r="E3637" i="2" s="1"/>
  <c r="N3637" i="2"/>
  <c r="O3637" i="2" s="1"/>
  <c r="N3636" i="2"/>
  <c r="O3636" i="2" s="1"/>
  <c r="N3635" i="2"/>
  <c r="O3635" i="2" s="1"/>
  <c r="N3634" i="2"/>
  <c r="O3634" i="2" s="1"/>
  <c r="N3633" i="2"/>
  <c r="O3633" i="2" s="1"/>
  <c r="E3634" i="2" s="1"/>
  <c r="A3634" i="2" s="1"/>
  <c r="N3632" i="2"/>
  <c r="O3632" i="2" s="1"/>
  <c r="O3631" i="2"/>
  <c r="E3631" i="2" s="1"/>
  <c r="N3631" i="2"/>
  <c r="O3630" i="2"/>
  <c r="N3630" i="2"/>
  <c r="N3629" i="2"/>
  <c r="O3629" i="2" s="1"/>
  <c r="N3628" i="2"/>
  <c r="O3628" i="2" s="1"/>
  <c r="N3627" i="2"/>
  <c r="O3627" i="2" s="1"/>
  <c r="N3626" i="2"/>
  <c r="O3626" i="2" s="1"/>
  <c r="N3625" i="2"/>
  <c r="O3625" i="2" s="1"/>
  <c r="N3624" i="2"/>
  <c r="O3624" i="2" s="1"/>
  <c r="N3623" i="2"/>
  <c r="O3623" i="2" s="1"/>
  <c r="N3622" i="2"/>
  <c r="O3622" i="2" s="1"/>
  <c r="N3621" i="2"/>
  <c r="O3621" i="2" s="1"/>
  <c r="N3620" i="2"/>
  <c r="O3620" i="2" s="1"/>
  <c r="N3619" i="2"/>
  <c r="O3619" i="2" s="1"/>
  <c r="N3617" i="2"/>
  <c r="O3617" i="2" s="1"/>
  <c r="N3616" i="2"/>
  <c r="O3616" i="2" s="1"/>
  <c r="N3615" i="2"/>
  <c r="O3615" i="2" s="1"/>
  <c r="N3613" i="2"/>
  <c r="O3613" i="2" s="1"/>
  <c r="N3612" i="2"/>
  <c r="O3612" i="2" s="1"/>
  <c r="N3611" i="2"/>
  <c r="O3611" i="2" s="1"/>
  <c r="N3610" i="2"/>
  <c r="O3610" i="2" s="1"/>
  <c r="N3609" i="2"/>
  <c r="O3609" i="2" s="1"/>
  <c r="N3608" i="2"/>
  <c r="O3608" i="2" s="1"/>
  <c r="N3607" i="2"/>
  <c r="O3607" i="2" s="1"/>
  <c r="N3606" i="2"/>
  <c r="O3606" i="2" s="1"/>
  <c r="N3605" i="2"/>
  <c r="O3605" i="2" s="1"/>
  <c r="N3604" i="2"/>
  <c r="O3604" i="2" s="1"/>
  <c r="N3603" i="2"/>
  <c r="O3603" i="2" s="1"/>
  <c r="E3603" i="2" s="1"/>
  <c r="N3602" i="2"/>
  <c r="O3602" i="2" s="1"/>
  <c r="N3601" i="2"/>
  <c r="O3601" i="2" s="1"/>
  <c r="N3600" i="2"/>
  <c r="O3600" i="2" s="1"/>
  <c r="N3599" i="2"/>
  <c r="O3599" i="2" s="1"/>
  <c r="N3598" i="2"/>
  <c r="O3598" i="2" s="1"/>
  <c r="N3597" i="2"/>
  <c r="O3597" i="2" s="1"/>
  <c r="N3596" i="2"/>
  <c r="O3596" i="2" s="1"/>
  <c r="N3595" i="2"/>
  <c r="O3595" i="2" s="1"/>
  <c r="E3595" i="2" s="1"/>
  <c r="N3594" i="2"/>
  <c r="O3594" i="2" s="1"/>
  <c r="N3593" i="2"/>
  <c r="O3593" i="2" s="1"/>
  <c r="N3592" i="2"/>
  <c r="O3592" i="2" s="1"/>
  <c r="N3591" i="2"/>
  <c r="O3591" i="2" s="1"/>
  <c r="N3590" i="2"/>
  <c r="O3590" i="2" s="1"/>
  <c r="N3589" i="2"/>
  <c r="O3589" i="2" s="1"/>
  <c r="N3588" i="2"/>
  <c r="O3588" i="2" s="1"/>
  <c r="N3587" i="2"/>
  <c r="O3587" i="2" s="1"/>
  <c r="N3586" i="2"/>
  <c r="O3586" i="2" s="1"/>
  <c r="N3585" i="2"/>
  <c r="O3585" i="2" s="1"/>
  <c r="N3584" i="2"/>
  <c r="O3584" i="2" s="1"/>
  <c r="N3583" i="2"/>
  <c r="O3583" i="2" s="1"/>
  <c r="O3582" i="2"/>
  <c r="N3582" i="2"/>
  <c r="N3581" i="2"/>
  <c r="O3581" i="2" s="1"/>
  <c r="N3580" i="2"/>
  <c r="O3580" i="2" s="1"/>
  <c r="N3579" i="2"/>
  <c r="O3579" i="2" s="1"/>
  <c r="N3578" i="2"/>
  <c r="O3578" i="2" s="1"/>
  <c r="E3577" i="2" s="1"/>
  <c r="N3577" i="2"/>
  <c r="O3577" i="2" s="1"/>
  <c r="N3576" i="2"/>
  <c r="O3576" i="2" s="1"/>
  <c r="N3575" i="2"/>
  <c r="O3575" i="2" s="1"/>
  <c r="N3574" i="2"/>
  <c r="O3574" i="2" s="1"/>
  <c r="N3573" i="2"/>
  <c r="O3573" i="2" s="1"/>
  <c r="N3572" i="2"/>
  <c r="O3572" i="2" s="1"/>
  <c r="N3571" i="2"/>
  <c r="O3571" i="2" s="1"/>
  <c r="N3570" i="2"/>
  <c r="O3570" i="2" s="1"/>
  <c r="N3569" i="2"/>
  <c r="O3569" i="2" s="1"/>
  <c r="N3568" i="2"/>
  <c r="O3568" i="2" s="1"/>
  <c r="N3567" i="2"/>
  <c r="O3567" i="2" s="1"/>
  <c r="N3566" i="2"/>
  <c r="O3566" i="2" s="1"/>
  <c r="N3565" i="2"/>
  <c r="O3565" i="2" s="1"/>
  <c r="E3566" i="2" s="1"/>
  <c r="A3566" i="2" s="1"/>
  <c r="N3564" i="2"/>
  <c r="O3564" i="2" s="1"/>
  <c r="N3563" i="2"/>
  <c r="O3563" i="2" s="1"/>
  <c r="N3562" i="2"/>
  <c r="O3562" i="2" s="1"/>
  <c r="N3561" i="2"/>
  <c r="O3561" i="2" s="1"/>
  <c r="N3559" i="2"/>
  <c r="O3559" i="2" s="1"/>
  <c r="E3560" i="2" s="1"/>
  <c r="A3560" i="2" s="1"/>
  <c r="N3558" i="2"/>
  <c r="O3558" i="2" s="1"/>
  <c r="N3557" i="2"/>
  <c r="O3557" i="2" s="1"/>
  <c r="N3556" i="2"/>
  <c r="O3556" i="2" s="1"/>
  <c r="N3555" i="2"/>
  <c r="O3555" i="2" s="1"/>
  <c r="N3554" i="2"/>
  <c r="O3554" i="2" s="1"/>
  <c r="N3553" i="2"/>
  <c r="O3553" i="2" s="1"/>
  <c r="E3554" i="2" s="1"/>
  <c r="A3554" i="2" s="1"/>
  <c r="N3552" i="2"/>
  <c r="O3552" i="2" s="1"/>
  <c r="N3551" i="2"/>
  <c r="O3551" i="2" s="1"/>
  <c r="E3551" i="2" s="1"/>
  <c r="N3550" i="2"/>
  <c r="O3550" i="2" s="1"/>
  <c r="N3549" i="2"/>
  <c r="O3549" i="2" s="1"/>
  <c r="N3548" i="2"/>
  <c r="O3548" i="2" s="1"/>
  <c r="N3547" i="2"/>
  <c r="O3547" i="2" s="1"/>
  <c r="N3546" i="2"/>
  <c r="O3546" i="2" s="1"/>
  <c r="N3545" i="2"/>
  <c r="O3545" i="2" s="1"/>
  <c r="N3544" i="2"/>
  <c r="O3544" i="2" s="1"/>
  <c r="N3543" i="2"/>
  <c r="O3543" i="2" s="1"/>
  <c r="N3542" i="2"/>
  <c r="O3542" i="2" s="1"/>
  <c r="E3542" i="2" s="1"/>
  <c r="A3542" i="2" s="1"/>
  <c r="N3541" i="2"/>
  <c r="O3541" i="2" s="1"/>
  <c r="O3540" i="2"/>
  <c r="N3540" i="2"/>
  <c r="N3539" i="2"/>
  <c r="O3539" i="2" s="1"/>
  <c r="N3538" i="2"/>
  <c r="O3538" i="2" s="1"/>
  <c r="N3537" i="2"/>
  <c r="O3537" i="2" s="1"/>
  <c r="E3538" i="2" s="1"/>
  <c r="A3538" i="2" s="1"/>
  <c r="N3535" i="2"/>
  <c r="O3535" i="2" s="1"/>
  <c r="E3536" i="2" s="1"/>
  <c r="A3536" i="2" s="1"/>
  <c r="N3534" i="2"/>
  <c r="O3534" i="2" s="1"/>
  <c r="N3533" i="2"/>
  <c r="O3533" i="2" s="1"/>
  <c r="N3531" i="2"/>
  <c r="O3531" i="2" s="1"/>
  <c r="E3532" i="2" s="1"/>
  <c r="A3532" i="2" s="1"/>
  <c r="N3530" i="2"/>
  <c r="O3530" i="2" s="1"/>
  <c r="N3529" i="2"/>
  <c r="O3529" i="2" s="1"/>
  <c r="N3528" i="2"/>
  <c r="O3528" i="2" s="1"/>
  <c r="N3527" i="2"/>
  <c r="O3527" i="2" s="1"/>
  <c r="N3526" i="2"/>
  <c r="O3526" i="2" s="1"/>
  <c r="N3525" i="2"/>
  <c r="O3525" i="2" s="1"/>
  <c r="N3524" i="2"/>
  <c r="O3524" i="2" s="1"/>
  <c r="N3523" i="2"/>
  <c r="O3523" i="2" s="1"/>
  <c r="E3523" i="2" s="1"/>
  <c r="N3521" i="2"/>
  <c r="O3521" i="2" s="1"/>
  <c r="N3520" i="2"/>
  <c r="O3520" i="2" s="1"/>
  <c r="N3519" i="2"/>
  <c r="O3519" i="2" s="1"/>
  <c r="N3517" i="2"/>
  <c r="O3517" i="2" s="1"/>
  <c r="N3516" i="2"/>
  <c r="O3516" i="2" s="1"/>
  <c r="N3515" i="2"/>
  <c r="O3515" i="2" s="1"/>
  <c r="O3514" i="2"/>
  <c r="N3514" i="2"/>
  <c r="N3513" i="2"/>
  <c r="O3513" i="2" s="1"/>
  <c r="N3512" i="2"/>
  <c r="O3512" i="2" s="1"/>
  <c r="N3511" i="2"/>
  <c r="O3511" i="2" s="1"/>
  <c r="N3510" i="2"/>
  <c r="O3510" i="2" s="1"/>
  <c r="N3509" i="2"/>
  <c r="O3509" i="2" s="1"/>
  <c r="N3508" i="2"/>
  <c r="O3508" i="2" s="1"/>
  <c r="N3507" i="2"/>
  <c r="O3507" i="2" s="1"/>
  <c r="N3506" i="2"/>
  <c r="O3506" i="2" s="1"/>
  <c r="O3505" i="2"/>
  <c r="N3505" i="2"/>
  <c r="N3504" i="2"/>
  <c r="O3504" i="2" s="1"/>
  <c r="N3503" i="2"/>
  <c r="O3503" i="2" s="1"/>
  <c r="N3502" i="2"/>
  <c r="O3502" i="2" s="1"/>
  <c r="N3501" i="2"/>
  <c r="O3501" i="2" s="1"/>
  <c r="N3500" i="2"/>
  <c r="O3500" i="2" s="1"/>
  <c r="N3499" i="2"/>
  <c r="O3499" i="2" s="1"/>
  <c r="N3498" i="2"/>
  <c r="O3498" i="2" s="1"/>
  <c r="N3497" i="2"/>
  <c r="O3497" i="2" s="1"/>
  <c r="N3496" i="2"/>
  <c r="O3496" i="2" s="1"/>
  <c r="N3495" i="2"/>
  <c r="O3495" i="2" s="1"/>
  <c r="N3493" i="2"/>
  <c r="O3493" i="2" s="1"/>
  <c r="E3493" i="2" s="1"/>
  <c r="N3492" i="2"/>
  <c r="O3492" i="2" s="1"/>
  <c r="N3491" i="2"/>
  <c r="O3491" i="2" s="1"/>
  <c r="N3490" i="2"/>
  <c r="O3490" i="2" s="1"/>
  <c r="N3489" i="2"/>
  <c r="O3489" i="2" s="1"/>
  <c r="N3488" i="2"/>
  <c r="O3488" i="2" s="1"/>
  <c r="N3487" i="2"/>
  <c r="O3487" i="2" s="1"/>
  <c r="E3487" i="2" s="1"/>
  <c r="N3486" i="2"/>
  <c r="O3486" i="2" s="1"/>
  <c r="N3485" i="2"/>
  <c r="O3485" i="2" s="1"/>
  <c r="N3484" i="2"/>
  <c r="O3484" i="2" s="1"/>
  <c r="N3483" i="2"/>
  <c r="O3483" i="2" s="1"/>
  <c r="N3482" i="2"/>
  <c r="O3482" i="2" s="1"/>
  <c r="O3481" i="2"/>
  <c r="N3481" i="2"/>
  <c r="N3479" i="2"/>
  <c r="O3479" i="2" s="1"/>
  <c r="E3480" i="2" s="1"/>
  <c r="A3480" i="2" s="1"/>
  <c r="E3479" i="2"/>
  <c r="N3478" i="2"/>
  <c r="O3478" i="2" s="1"/>
  <c r="N3477" i="2"/>
  <c r="O3477" i="2" s="1"/>
  <c r="N3475" i="2"/>
  <c r="O3475" i="2" s="1"/>
  <c r="E3476" i="2" s="1"/>
  <c r="A3476" i="2" s="1"/>
  <c r="N3474" i="2"/>
  <c r="O3474" i="2" s="1"/>
  <c r="N3473" i="2"/>
  <c r="O3473" i="2" s="1"/>
  <c r="N3472" i="2"/>
  <c r="O3472" i="2" s="1"/>
  <c r="N3471" i="2"/>
  <c r="O3471" i="2" s="1"/>
  <c r="O3470" i="2"/>
  <c r="N3470" i="2"/>
  <c r="N3469" i="2"/>
  <c r="O3469" i="2" s="1"/>
  <c r="E3469" i="2" s="1"/>
  <c r="N3468" i="2"/>
  <c r="O3468" i="2" s="1"/>
  <c r="O3467" i="2"/>
  <c r="N3467" i="2"/>
  <c r="N3466" i="2"/>
  <c r="O3466" i="2" s="1"/>
  <c r="N3465" i="2"/>
  <c r="O3465" i="2" s="1"/>
  <c r="N3464" i="2"/>
  <c r="O3464" i="2" s="1"/>
  <c r="N3463" i="2"/>
  <c r="O3463" i="2" s="1"/>
  <c r="N3462" i="2"/>
  <c r="O3462" i="2" s="1"/>
  <c r="N3461" i="2"/>
  <c r="O3461" i="2" s="1"/>
  <c r="N3460" i="2"/>
  <c r="O3460" i="2" s="1"/>
  <c r="N3459" i="2"/>
  <c r="O3459" i="2" s="1"/>
  <c r="N3457" i="2"/>
  <c r="O3457" i="2" s="1"/>
  <c r="N3456" i="2"/>
  <c r="O3456" i="2" s="1"/>
  <c r="N3455" i="2"/>
  <c r="O3455" i="2" s="1"/>
  <c r="N3453" i="2"/>
  <c r="O3453" i="2" s="1"/>
  <c r="E3454" i="2" s="1"/>
  <c r="A3454" i="2" s="1"/>
  <c r="N3452" i="2"/>
  <c r="O3452" i="2" s="1"/>
  <c r="N3451" i="2"/>
  <c r="O3451" i="2" s="1"/>
  <c r="N3450" i="2"/>
  <c r="O3450" i="2" s="1"/>
  <c r="N3449" i="2"/>
  <c r="O3449" i="2" s="1"/>
  <c r="N3448" i="2"/>
  <c r="O3448" i="2" s="1"/>
  <c r="E3447" i="2" s="1"/>
  <c r="N3447" i="2"/>
  <c r="O3447" i="2" s="1"/>
  <c r="N3446" i="2"/>
  <c r="O3446" i="2" s="1"/>
  <c r="N3445" i="2"/>
  <c r="O3445" i="2" s="1"/>
  <c r="N3444" i="2"/>
  <c r="O3444" i="2" s="1"/>
  <c r="E3443" i="2" s="1"/>
  <c r="N3443" i="2"/>
  <c r="O3443" i="2" s="1"/>
  <c r="N3442" i="2"/>
  <c r="O3442" i="2" s="1"/>
  <c r="N3441" i="2"/>
  <c r="O3441" i="2" s="1"/>
  <c r="N3440" i="2"/>
  <c r="O3440" i="2" s="1"/>
  <c r="N3439" i="2"/>
  <c r="O3439" i="2" s="1"/>
  <c r="O3438" i="2"/>
  <c r="N3438" i="2"/>
  <c r="N3437" i="2"/>
  <c r="O3437" i="2" s="1"/>
  <c r="O3436" i="2"/>
  <c r="N3436" i="2"/>
  <c r="N3435" i="2"/>
  <c r="O3435" i="2" s="1"/>
  <c r="N3434" i="2"/>
  <c r="O3434" i="2" s="1"/>
  <c r="N3433" i="2"/>
  <c r="O3433" i="2" s="1"/>
  <c r="N3432" i="2"/>
  <c r="O3432" i="2" s="1"/>
  <c r="N3431" i="2"/>
  <c r="O3431" i="2" s="1"/>
  <c r="N3430" i="2"/>
  <c r="O3430" i="2" s="1"/>
  <c r="N3429" i="2"/>
  <c r="O3429" i="2" s="1"/>
  <c r="N3428" i="2"/>
  <c r="O3428" i="2" s="1"/>
  <c r="E3428" i="2" s="1"/>
  <c r="A3428" i="2" s="1"/>
  <c r="N3427" i="2"/>
  <c r="O3427" i="2" s="1"/>
  <c r="N3426" i="2"/>
  <c r="O3426" i="2" s="1"/>
  <c r="N3425" i="2"/>
  <c r="O3425" i="2" s="1"/>
  <c r="O3424" i="2"/>
  <c r="N3424" i="2"/>
  <c r="N3423" i="2"/>
  <c r="O3423" i="2" s="1"/>
  <c r="N3422" i="2"/>
  <c r="O3422" i="2" s="1"/>
  <c r="N3421" i="2"/>
  <c r="O3421" i="2" s="1"/>
  <c r="E3421" i="2" s="1"/>
  <c r="O3420" i="2"/>
  <c r="N3420" i="2"/>
  <c r="N3419" i="2"/>
  <c r="O3419" i="2" s="1"/>
  <c r="N3418" i="2"/>
  <c r="O3418" i="2" s="1"/>
  <c r="O3417" i="2"/>
  <c r="N3417" i="2"/>
  <c r="N3416" i="2"/>
  <c r="O3416" i="2" s="1"/>
  <c r="O3415" i="2"/>
  <c r="E3416" i="2" s="1"/>
  <c r="A3416" i="2" s="1"/>
  <c r="N3415" i="2"/>
  <c r="N3414" i="2"/>
  <c r="O3414" i="2" s="1"/>
  <c r="N3413" i="2"/>
  <c r="O3413" i="2" s="1"/>
  <c r="O3412" i="2"/>
  <c r="N3412" i="2"/>
  <c r="N3411" i="2"/>
  <c r="O3411" i="2" s="1"/>
  <c r="N3410" i="2"/>
  <c r="O3410" i="2" s="1"/>
  <c r="N3409" i="2"/>
  <c r="O3409" i="2" s="1"/>
  <c r="N3408" i="2"/>
  <c r="O3408" i="2" s="1"/>
  <c r="N3407" i="2"/>
  <c r="O3407" i="2" s="1"/>
  <c r="N3406" i="2"/>
  <c r="O3406" i="2" s="1"/>
  <c r="N3405" i="2"/>
  <c r="O3405" i="2" s="1"/>
  <c r="N3404" i="2"/>
  <c r="O3404" i="2" s="1"/>
  <c r="N3403" i="2"/>
  <c r="O3403" i="2" s="1"/>
  <c r="N3402" i="2"/>
  <c r="O3402" i="2" s="1"/>
  <c r="N3401" i="2"/>
  <c r="O3401" i="2" s="1"/>
  <c r="N3400" i="2"/>
  <c r="O3400" i="2" s="1"/>
  <c r="N3399" i="2"/>
  <c r="O3399" i="2" s="1"/>
  <c r="E3399" i="2" s="1"/>
  <c r="O3398" i="2"/>
  <c r="N3398" i="2"/>
  <c r="N3397" i="2"/>
  <c r="O3397" i="2" s="1"/>
  <c r="O3396" i="2"/>
  <c r="N3396" i="2"/>
  <c r="N3395" i="2"/>
  <c r="O3395" i="2" s="1"/>
  <c r="N3394" i="2"/>
  <c r="O3394" i="2" s="1"/>
  <c r="N3393" i="2"/>
  <c r="O3393" i="2" s="1"/>
  <c r="N3392" i="2"/>
  <c r="O3392" i="2" s="1"/>
  <c r="N3391" i="2"/>
  <c r="O3391" i="2" s="1"/>
  <c r="N3390" i="2"/>
  <c r="O3390" i="2" s="1"/>
  <c r="N3389" i="2"/>
  <c r="O3389" i="2" s="1"/>
  <c r="N3387" i="2"/>
  <c r="O3387" i="2" s="1"/>
  <c r="N3386" i="2"/>
  <c r="O3386" i="2" s="1"/>
  <c r="O3385" i="2"/>
  <c r="N3385" i="2"/>
  <c r="N3384" i="2"/>
  <c r="O3384" i="2" s="1"/>
  <c r="N3383" i="2"/>
  <c r="O3383" i="2" s="1"/>
  <c r="N3382" i="2"/>
  <c r="O3382" i="2" s="1"/>
  <c r="N3381" i="2"/>
  <c r="O3381" i="2" s="1"/>
  <c r="N3380" i="2"/>
  <c r="O3380" i="2" s="1"/>
  <c r="N3379" i="2"/>
  <c r="O3379" i="2" s="1"/>
  <c r="N3378" i="2"/>
  <c r="O3378" i="2" s="1"/>
  <c r="N3377" i="2"/>
  <c r="O3377" i="2" s="1"/>
  <c r="N3376" i="2"/>
  <c r="O3376" i="2" s="1"/>
  <c r="N3375" i="2"/>
  <c r="O3375" i="2" s="1"/>
  <c r="N3374" i="2"/>
  <c r="O3374" i="2" s="1"/>
  <c r="N3373" i="2"/>
  <c r="O3373" i="2" s="1"/>
  <c r="N3372" i="2"/>
  <c r="O3372" i="2" s="1"/>
  <c r="N3371" i="2"/>
  <c r="O3371" i="2" s="1"/>
  <c r="N3370" i="2"/>
  <c r="O3370" i="2" s="1"/>
  <c r="O3369" i="2"/>
  <c r="N3369" i="2"/>
  <c r="N3368" i="2"/>
  <c r="O3368" i="2" s="1"/>
  <c r="N3367" i="2"/>
  <c r="O3367" i="2" s="1"/>
  <c r="N3366" i="2"/>
  <c r="O3366" i="2" s="1"/>
  <c r="N3365" i="2"/>
  <c r="O3365" i="2" s="1"/>
  <c r="N3364" i="2"/>
  <c r="O3364" i="2" s="1"/>
  <c r="N3363" i="2"/>
  <c r="O3363" i="2" s="1"/>
  <c r="O3362" i="2"/>
  <c r="N3362" i="2"/>
  <c r="N3361" i="2"/>
  <c r="O3361" i="2" s="1"/>
  <c r="N3360" i="2"/>
  <c r="O3360" i="2" s="1"/>
  <c r="E3360" i="2" s="1"/>
  <c r="A3360" i="2" s="1"/>
  <c r="O3359" i="2"/>
  <c r="N3359" i="2"/>
  <c r="O3358" i="2"/>
  <c r="N3358" i="2"/>
  <c r="N3357" i="2"/>
  <c r="O3357" i="2" s="1"/>
  <c r="N3356" i="2"/>
  <c r="O3356" i="2" s="1"/>
  <c r="O3355" i="2"/>
  <c r="N3355" i="2"/>
  <c r="O3354" i="2"/>
  <c r="N3354" i="2"/>
  <c r="N3353" i="2"/>
  <c r="O3353" i="2" s="1"/>
  <c r="N3352" i="2"/>
  <c r="O3352" i="2" s="1"/>
  <c r="N3351" i="2"/>
  <c r="O3351" i="2" s="1"/>
  <c r="N3350" i="2"/>
  <c r="O3350" i="2" s="1"/>
  <c r="N3349" i="2"/>
  <c r="O3349" i="2" s="1"/>
  <c r="N3348" i="2"/>
  <c r="O3348" i="2" s="1"/>
  <c r="N3347" i="2"/>
  <c r="O3347" i="2" s="1"/>
  <c r="N3346" i="2"/>
  <c r="O3346" i="2" s="1"/>
  <c r="N3345" i="2"/>
  <c r="O3345" i="2" s="1"/>
  <c r="N3344" i="2"/>
  <c r="O3344" i="2" s="1"/>
  <c r="N3343" i="2"/>
  <c r="O3343" i="2" s="1"/>
  <c r="O3342" i="2"/>
  <c r="N3342" i="2"/>
  <c r="N3341" i="2"/>
  <c r="O3341" i="2" s="1"/>
  <c r="N3340" i="2"/>
  <c r="O3340" i="2" s="1"/>
  <c r="O3339" i="2"/>
  <c r="N3339" i="2"/>
  <c r="N3338" i="2"/>
  <c r="O3338" i="2" s="1"/>
  <c r="N3337" i="2"/>
  <c r="O3337" i="2" s="1"/>
  <c r="N3336" i="2"/>
  <c r="O3336" i="2" s="1"/>
  <c r="N3335" i="2"/>
  <c r="O3335" i="2" s="1"/>
  <c r="N3334" i="2"/>
  <c r="O3334" i="2" s="1"/>
  <c r="N3333" i="2"/>
  <c r="O3333" i="2" s="1"/>
  <c r="N3332" i="2"/>
  <c r="O3332" i="2" s="1"/>
  <c r="N3331" i="2"/>
  <c r="O3331" i="2" s="1"/>
  <c r="N3330" i="2"/>
  <c r="O3330" i="2" s="1"/>
  <c r="N3329" i="2"/>
  <c r="O3329" i="2" s="1"/>
  <c r="N3327" i="2"/>
  <c r="O3327" i="2" s="1"/>
  <c r="N3326" i="2"/>
  <c r="O3326" i="2" s="1"/>
  <c r="N3325" i="2"/>
  <c r="O3325" i="2" s="1"/>
  <c r="N3324" i="2"/>
  <c r="O3324" i="2" s="1"/>
  <c r="E3324" i="2" s="1"/>
  <c r="A3324" i="2" s="1"/>
  <c r="N3323" i="2"/>
  <c r="O3323" i="2" s="1"/>
  <c r="N3322" i="2"/>
  <c r="O3322" i="2" s="1"/>
  <c r="N3321" i="2"/>
  <c r="O3321" i="2" s="1"/>
  <c r="N3320" i="2"/>
  <c r="O3320" i="2" s="1"/>
  <c r="N3319" i="2"/>
  <c r="O3319" i="2" s="1"/>
  <c r="E3320" i="2" s="1"/>
  <c r="A3320" i="2" s="1"/>
  <c r="N3318" i="2"/>
  <c r="O3318" i="2" s="1"/>
  <c r="N3317" i="2"/>
  <c r="O3317" i="2" s="1"/>
  <c r="N3316" i="2"/>
  <c r="O3316" i="2" s="1"/>
  <c r="N3315" i="2"/>
  <c r="O3315" i="2" s="1"/>
  <c r="N3314" i="2"/>
  <c r="O3314" i="2" s="1"/>
  <c r="N3313" i="2"/>
  <c r="O3313" i="2" s="1"/>
  <c r="N3312" i="2"/>
  <c r="O3312" i="2" s="1"/>
  <c r="N3311" i="2"/>
  <c r="O3311" i="2" s="1"/>
  <c r="N3310" i="2"/>
  <c r="O3310" i="2" s="1"/>
  <c r="N3309" i="2"/>
  <c r="O3309" i="2" s="1"/>
  <c r="E3309" i="2" s="1"/>
  <c r="N3308" i="2"/>
  <c r="O3308" i="2" s="1"/>
  <c r="N3307" i="2"/>
  <c r="O3307" i="2" s="1"/>
  <c r="E3307" i="2" s="1"/>
  <c r="N3306" i="2"/>
  <c r="O3306" i="2" s="1"/>
  <c r="O3305" i="2"/>
  <c r="E3305" i="2" s="1"/>
  <c r="N3305" i="2"/>
  <c r="A3304" i="2"/>
  <c r="N3303" i="2"/>
  <c r="O3303" i="2" s="1"/>
  <c r="E3304" i="2" s="1"/>
  <c r="E3303" i="2"/>
  <c r="N3302" i="2"/>
  <c r="O3302" i="2" s="1"/>
  <c r="O3301" i="2"/>
  <c r="E3301" i="2" s="1"/>
  <c r="N3301" i="2"/>
  <c r="A3300" i="2"/>
  <c r="N3299" i="2"/>
  <c r="O3299" i="2" s="1"/>
  <c r="E3300" i="2" s="1"/>
  <c r="E3299" i="2"/>
  <c r="N3298" i="2"/>
  <c r="O3298" i="2" s="1"/>
  <c r="O3297" i="2"/>
  <c r="E3297" i="2" s="1"/>
  <c r="N3297" i="2"/>
  <c r="O3296" i="2"/>
  <c r="N3296" i="2"/>
  <c r="N3295" i="2"/>
  <c r="O3295" i="2" s="1"/>
  <c r="N3294" i="2"/>
  <c r="O3294" i="2" s="1"/>
  <c r="N3293" i="2"/>
  <c r="O3293" i="2" s="1"/>
  <c r="E3294" i="2" s="1"/>
  <c r="A3294" i="2" s="1"/>
  <c r="N3292" i="2"/>
  <c r="O3292" i="2" s="1"/>
  <c r="N3291" i="2"/>
  <c r="O3291" i="2" s="1"/>
  <c r="E3291" i="2" s="1"/>
  <c r="N3289" i="2"/>
  <c r="O3289" i="2" s="1"/>
  <c r="E3290" i="2" s="1"/>
  <c r="A3290" i="2" s="1"/>
  <c r="N3288" i="2"/>
  <c r="O3288" i="2" s="1"/>
  <c r="N3287" i="2"/>
  <c r="O3287" i="2" s="1"/>
  <c r="N3286" i="2"/>
  <c r="O3286" i="2" s="1"/>
  <c r="N3285" i="2"/>
  <c r="O3285" i="2" s="1"/>
  <c r="O3284" i="2"/>
  <c r="N3284" i="2"/>
  <c r="N3283" i="2"/>
  <c r="O3283" i="2" s="1"/>
  <c r="N3282" i="2"/>
  <c r="O3282" i="2" s="1"/>
  <c r="N3281" i="2"/>
  <c r="O3281" i="2" s="1"/>
  <c r="N3280" i="2"/>
  <c r="O3280" i="2" s="1"/>
  <c r="N3279" i="2"/>
  <c r="O3279" i="2" s="1"/>
  <c r="N3278" i="2"/>
  <c r="O3278" i="2" s="1"/>
  <c r="N3277" i="2"/>
  <c r="O3277" i="2" s="1"/>
  <c r="N3276" i="2"/>
  <c r="O3276" i="2" s="1"/>
  <c r="N3275" i="2"/>
  <c r="O3275" i="2" s="1"/>
  <c r="O3274" i="2"/>
  <c r="N3274" i="2"/>
  <c r="N3273" i="2"/>
  <c r="O3273" i="2" s="1"/>
  <c r="E3273" i="2" s="1"/>
  <c r="N3272" i="2"/>
  <c r="O3272" i="2" s="1"/>
  <c r="E3271" i="2" s="1"/>
  <c r="N3271" i="2"/>
  <c r="O3271" i="2" s="1"/>
  <c r="N3270" i="2"/>
  <c r="O3270" i="2" s="1"/>
  <c r="N3269" i="2"/>
  <c r="O3269" i="2" s="1"/>
  <c r="N3268" i="2"/>
  <c r="O3268" i="2" s="1"/>
  <c r="N3267" i="2"/>
  <c r="O3267" i="2" s="1"/>
  <c r="O3266" i="2"/>
  <c r="N3266" i="2"/>
  <c r="N3265" i="2"/>
  <c r="O3265" i="2" s="1"/>
  <c r="N3264" i="2"/>
  <c r="O3264" i="2" s="1"/>
  <c r="N3263" i="2"/>
  <c r="O3263" i="2" s="1"/>
  <c r="N3261" i="2"/>
  <c r="O3261" i="2" s="1"/>
  <c r="N3260" i="2"/>
  <c r="O3260" i="2" s="1"/>
  <c r="E3259" i="2" s="1"/>
  <c r="N3259" i="2"/>
  <c r="O3259" i="2" s="1"/>
  <c r="O3257" i="2"/>
  <c r="E3257" i="2" s="1"/>
  <c r="N3257" i="2"/>
  <c r="N3256" i="2"/>
  <c r="O3256" i="2" s="1"/>
  <c r="N3255" i="2"/>
  <c r="O3255" i="2" s="1"/>
  <c r="N3254" i="2"/>
  <c r="O3254" i="2" s="1"/>
  <c r="N3253" i="2"/>
  <c r="O3253" i="2" s="1"/>
  <c r="N3252" i="2"/>
  <c r="O3252" i="2" s="1"/>
  <c r="N3251" i="2"/>
  <c r="O3251" i="2" s="1"/>
  <c r="O3250" i="2"/>
  <c r="N3250" i="2"/>
  <c r="O3249" i="2"/>
  <c r="E3249" i="2" s="1"/>
  <c r="N3249" i="2"/>
  <c r="N3247" i="2"/>
  <c r="O3247" i="2" s="1"/>
  <c r="N3246" i="2"/>
  <c r="O3246" i="2" s="1"/>
  <c r="O3245" i="2"/>
  <c r="N3245" i="2"/>
  <c r="N3244" i="2"/>
  <c r="O3244" i="2" s="1"/>
  <c r="N3243" i="2"/>
  <c r="O3243" i="2" s="1"/>
  <c r="N3242" i="2"/>
  <c r="O3242" i="2" s="1"/>
  <c r="N3241" i="2"/>
  <c r="O3241" i="2" s="1"/>
  <c r="N3240" i="2"/>
  <c r="N3239" i="2"/>
  <c r="O3239" i="2" s="1"/>
  <c r="N3238" i="2"/>
  <c r="O3238" i="2" s="1"/>
  <c r="N3237" i="2"/>
  <c r="O3237" i="2" s="1"/>
  <c r="N3236" i="2"/>
  <c r="O3236" i="2" s="1"/>
  <c r="N3235" i="2"/>
  <c r="O3235" i="2" s="1"/>
  <c r="N3234" i="2"/>
  <c r="O3234" i="2" s="1"/>
  <c r="N3233" i="2"/>
  <c r="O3233" i="2" s="1"/>
  <c r="N3232" i="2"/>
  <c r="N3231" i="2"/>
  <c r="O3231" i="2" s="1"/>
  <c r="N3230" i="2"/>
  <c r="O3230" i="2" s="1"/>
  <c r="N3229" i="2"/>
  <c r="O3229" i="2" s="1"/>
  <c r="N3228" i="2"/>
  <c r="O3228" i="2" s="1"/>
  <c r="N3227" i="2"/>
  <c r="O3227" i="2" s="1"/>
  <c r="N3226" i="2"/>
  <c r="O3226" i="2" s="1"/>
  <c r="I3226" i="2"/>
  <c r="N3225" i="2"/>
  <c r="O3225" i="2" s="1"/>
  <c r="E3225" i="2" s="1"/>
  <c r="N3224" i="2"/>
  <c r="N3223" i="2"/>
  <c r="O3223" i="2" s="1"/>
  <c r="N3222" i="2"/>
  <c r="O3222" i="2" s="1"/>
  <c r="N3221" i="2"/>
  <c r="O3221" i="2" s="1"/>
  <c r="E3221" i="2" s="1"/>
  <c r="N3220" i="2"/>
  <c r="O3220" i="2" s="1"/>
  <c r="I3220" i="2"/>
  <c r="N3219" i="2"/>
  <c r="O3219" i="2" s="1"/>
  <c r="N3218" i="2"/>
  <c r="O3218" i="2" s="1"/>
  <c r="N3217" i="2"/>
  <c r="O3217" i="2" s="1"/>
  <c r="E3217" i="2" s="1"/>
  <c r="N3216" i="2"/>
  <c r="O3216" i="2" s="1"/>
  <c r="N3215" i="2"/>
  <c r="O3215" i="2" s="1"/>
  <c r="N3214" i="2"/>
  <c r="O3214" i="2" s="1"/>
  <c r="N3213" i="2"/>
  <c r="O3213" i="2" s="1"/>
  <c r="N3212" i="2"/>
  <c r="O3212" i="2" s="1"/>
  <c r="I3212" i="2"/>
  <c r="N3211" i="2"/>
  <c r="O3211" i="2" s="1"/>
  <c r="E3212" i="2" s="1"/>
  <c r="A3212" i="2" s="1"/>
  <c r="N3210" i="2"/>
  <c r="O3210" i="2" s="1"/>
  <c r="N3209" i="2"/>
  <c r="O3209" i="2" s="1"/>
  <c r="E3209" i="2" s="1"/>
  <c r="N3208" i="2"/>
  <c r="O3208" i="2" s="1"/>
  <c r="N3207" i="2"/>
  <c r="O3207" i="2" s="1"/>
  <c r="N3206" i="2"/>
  <c r="O3206" i="2" s="1"/>
  <c r="N3205" i="2"/>
  <c r="O3205" i="2" s="1"/>
  <c r="E3206" i="2" s="1"/>
  <c r="A3206" i="2" s="1"/>
  <c r="E3205" i="2"/>
  <c r="N3204" i="2"/>
  <c r="O3204" i="2" s="1"/>
  <c r="I3204" i="2"/>
  <c r="N3203" i="2"/>
  <c r="O3203" i="2" s="1"/>
  <c r="E3204" i="2" s="1"/>
  <c r="A3204" i="2" s="1"/>
  <c r="N3202" i="2"/>
  <c r="O3202" i="2" s="1"/>
  <c r="N3201" i="2"/>
  <c r="O3201" i="2" s="1"/>
  <c r="N3200" i="2"/>
  <c r="O3200" i="2" s="1"/>
  <c r="N3199" i="2"/>
  <c r="O3199" i="2" s="1"/>
  <c r="N3198" i="2"/>
  <c r="O3198" i="2" s="1"/>
  <c r="N3197" i="2"/>
  <c r="O3197" i="2" s="1"/>
  <c r="N3196" i="2"/>
  <c r="O3196" i="2" s="1"/>
  <c r="I3196" i="2"/>
  <c r="N3195" i="2"/>
  <c r="O3195" i="2" s="1"/>
  <c r="N3194" i="2"/>
  <c r="O3194" i="2" s="1"/>
  <c r="O3193" i="2"/>
  <c r="E3193" i="2" s="1"/>
  <c r="N3193" i="2"/>
  <c r="N3192" i="2"/>
  <c r="I3192" i="2" s="1"/>
  <c r="N3191" i="2"/>
  <c r="O3191" i="2" s="1"/>
  <c r="O3190" i="2"/>
  <c r="N3190" i="2"/>
  <c r="N3189" i="2"/>
  <c r="O3189" i="2" s="1"/>
  <c r="N3188" i="2"/>
  <c r="O3188" i="2" s="1"/>
  <c r="N3187" i="2"/>
  <c r="O3187" i="2" s="1"/>
  <c r="N3186" i="2"/>
  <c r="O3186" i="2" s="1"/>
  <c r="N3185" i="2"/>
  <c r="O3185" i="2" s="1"/>
  <c r="O3184" i="2"/>
  <c r="N3184" i="2"/>
  <c r="N3183" i="2"/>
  <c r="O3183" i="2" s="1"/>
  <c r="N3182" i="2"/>
  <c r="O3182" i="2" s="1"/>
  <c r="N3181" i="2"/>
  <c r="O3181" i="2" s="1"/>
  <c r="N3180" i="2"/>
  <c r="O3180" i="2" s="1"/>
  <c r="E3179" i="2" s="1"/>
  <c r="N3179" i="2"/>
  <c r="O3179" i="2" s="1"/>
  <c r="N3178" i="2"/>
  <c r="O3178" i="2" s="1"/>
  <c r="N3177" i="2"/>
  <c r="O3177" i="2" s="1"/>
  <c r="N3176" i="2"/>
  <c r="O3176" i="2" s="1"/>
  <c r="O3175" i="2"/>
  <c r="E3176" i="2" s="1"/>
  <c r="A3176" i="2" s="1"/>
  <c r="N3175" i="2"/>
  <c r="N3174" i="2"/>
  <c r="O3174" i="2" s="1"/>
  <c r="N3173" i="2"/>
  <c r="O3173" i="2" s="1"/>
  <c r="E3173" i="2" s="1"/>
  <c r="N3172" i="2"/>
  <c r="O3172" i="2" s="1"/>
  <c r="N3171" i="2"/>
  <c r="O3171" i="2" s="1"/>
  <c r="E3172" i="2" s="1"/>
  <c r="A3172" i="2" s="1"/>
  <c r="N3170" i="2"/>
  <c r="O3170" i="2" s="1"/>
  <c r="N3169" i="2"/>
  <c r="O3169" i="2" s="1"/>
  <c r="N3168" i="2"/>
  <c r="O3168" i="2" s="1"/>
  <c r="O3167" i="2"/>
  <c r="N3167" i="2"/>
  <c r="N3166" i="2"/>
  <c r="O3166" i="2" s="1"/>
  <c r="O3165" i="2"/>
  <c r="N3165" i="2"/>
  <c r="N3163" i="2"/>
  <c r="O3163" i="2" s="1"/>
  <c r="N3162" i="2"/>
  <c r="O3162" i="2" s="1"/>
  <c r="O3161" i="2"/>
  <c r="N3161" i="2"/>
  <c r="N3160" i="2"/>
  <c r="O3160" i="2" s="1"/>
  <c r="O3159" i="2"/>
  <c r="N3159" i="2"/>
  <c r="N3158" i="2"/>
  <c r="O3158" i="2" s="1"/>
  <c r="O3157" i="2"/>
  <c r="E3158" i="2" s="1"/>
  <c r="A3158" i="2" s="1"/>
  <c r="N3157" i="2"/>
  <c r="N3156" i="2"/>
  <c r="O3156" i="2" s="1"/>
  <c r="N3155" i="2"/>
  <c r="O3155" i="2" s="1"/>
  <c r="E3155" i="2" s="1"/>
  <c r="N3154" i="2"/>
  <c r="O3154" i="2" s="1"/>
  <c r="O3153" i="2"/>
  <c r="N3153" i="2"/>
  <c r="N3152" i="2"/>
  <c r="O3152" i="2" s="1"/>
  <c r="N3151" i="2"/>
  <c r="O3151" i="2" s="1"/>
  <c r="N3150" i="2"/>
  <c r="O3150" i="2" s="1"/>
  <c r="N3149" i="2"/>
  <c r="O3149" i="2" s="1"/>
  <c r="E3150" i="2" s="1"/>
  <c r="A3150" i="2" s="1"/>
  <c r="N3148" i="2"/>
  <c r="O3148" i="2" s="1"/>
  <c r="O3147" i="2"/>
  <c r="E3147" i="2" s="1"/>
  <c r="N3147" i="2"/>
  <c r="N3146" i="2"/>
  <c r="O3146" i="2" s="1"/>
  <c r="N3145" i="2"/>
  <c r="O3145" i="2" s="1"/>
  <c r="N3144" i="2"/>
  <c r="O3144" i="2" s="1"/>
  <c r="N3143" i="2"/>
  <c r="O3143" i="2" s="1"/>
  <c r="E3144" i="2" s="1"/>
  <c r="A3144" i="2" s="1"/>
  <c r="N3142" i="2"/>
  <c r="O3142" i="2" s="1"/>
  <c r="O3141" i="2"/>
  <c r="E3142" i="2" s="1"/>
  <c r="A3142" i="2" s="1"/>
  <c r="N3141" i="2"/>
  <c r="N3140" i="2"/>
  <c r="O3140" i="2" s="1"/>
  <c r="N3139" i="2"/>
  <c r="O3139" i="2" s="1"/>
  <c r="E3139" i="2" s="1"/>
  <c r="N3138" i="2"/>
  <c r="O3138" i="2" s="1"/>
  <c r="N3137" i="2"/>
  <c r="O3137" i="2" s="1"/>
  <c r="E3137" i="2" s="1"/>
  <c r="N3136" i="2"/>
  <c r="O3136" i="2" s="1"/>
  <c r="N3135" i="2"/>
  <c r="O3135" i="2" s="1"/>
  <c r="N3134" i="2"/>
  <c r="O3134" i="2" s="1"/>
  <c r="N3133" i="2"/>
  <c r="O3133" i="2" s="1"/>
  <c r="E3134" i="2" s="1"/>
  <c r="A3134" i="2" s="1"/>
  <c r="N3132" i="2"/>
  <c r="O3132" i="2" s="1"/>
  <c r="N3131" i="2"/>
  <c r="O3131" i="2" s="1"/>
  <c r="N3130" i="2"/>
  <c r="O3130" i="2" s="1"/>
  <c r="N3129" i="2"/>
  <c r="O3129" i="2" s="1"/>
  <c r="E3129" i="2" s="1"/>
  <c r="N3128" i="2"/>
  <c r="O3128" i="2" s="1"/>
  <c r="N3127" i="2"/>
  <c r="O3127" i="2" s="1"/>
  <c r="E3128" i="2" s="1"/>
  <c r="A3128" i="2" s="1"/>
  <c r="E3127" i="2"/>
  <c r="N3126" i="2"/>
  <c r="O3126" i="2" s="1"/>
  <c r="N3125" i="2"/>
  <c r="O3125" i="2" s="1"/>
  <c r="N3124" i="2"/>
  <c r="O3124" i="2" s="1"/>
  <c r="N3123" i="2"/>
  <c r="O3123" i="2" s="1"/>
  <c r="N3122" i="2"/>
  <c r="O3122" i="2" s="1"/>
  <c r="N3121" i="2"/>
  <c r="O3121" i="2" s="1"/>
  <c r="E3121" i="2" s="1"/>
  <c r="N3120" i="2"/>
  <c r="O3120" i="2" s="1"/>
  <c r="N3119" i="2"/>
  <c r="O3119" i="2" s="1"/>
  <c r="N3118" i="2"/>
  <c r="O3118" i="2" s="1"/>
  <c r="N3117" i="2"/>
  <c r="O3117" i="2" s="1"/>
  <c r="N3116" i="2"/>
  <c r="O3116" i="2" s="1"/>
  <c r="N3115" i="2"/>
  <c r="O3115" i="2" s="1"/>
  <c r="E3115" i="2" s="1"/>
  <c r="N3114" i="2"/>
  <c r="O3114" i="2" s="1"/>
  <c r="N3113" i="2"/>
  <c r="O3113" i="2" s="1"/>
  <c r="N3112" i="2"/>
  <c r="O3112" i="2" s="1"/>
  <c r="N3111" i="2"/>
  <c r="O3111" i="2" s="1"/>
  <c r="E3112" i="2" s="1"/>
  <c r="A3112" i="2" s="1"/>
  <c r="N3110" i="2"/>
  <c r="O3110" i="2" s="1"/>
  <c r="N3109" i="2"/>
  <c r="O3109" i="2" s="1"/>
  <c r="E3109" i="2" s="1"/>
  <c r="N3108" i="2"/>
  <c r="O3108" i="2" s="1"/>
  <c r="N3107" i="2"/>
  <c r="O3107" i="2" s="1"/>
  <c r="N3106" i="2"/>
  <c r="O3106" i="2" s="1"/>
  <c r="N3105" i="2"/>
  <c r="O3105" i="2" s="1"/>
  <c r="E3105" i="2" s="1"/>
  <c r="O3104" i="2"/>
  <c r="N3104" i="2"/>
  <c r="N3103" i="2"/>
  <c r="O3103" i="2" s="1"/>
  <c r="N3102" i="2"/>
  <c r="O3102" i="2" s="1"/>
  <c r="N3101" i="2"/>
  <c r="O3101" i="2" s="1"/>
  <c r="N3100" i="2"/>
  <c r="O3100" i="2" s="1"/>
  <c r="N3099" i="2"/>
  <c r="O3099" i="2" s="1"/>
  <c r="N3098" i="2"/>
  <c r="O3098" i="2" s="1"/>
  <c r="N3097" i="2"/>
  <c r="O3097" i="2" s="1"/>
  <c r="N3096" i="2"/>
  <c r="O3096" i="2" s="1"/>
  <c r="N3095" i="2"/>
  <c r="O3095" i="2" s="1"/>
  <c r="N3094" i="2"/>
  <c r="O3094" i="2" s="1"/>
  <c r="N3093" i="2"/>
  <c r="O3093" i="2" s="1"/>
  <c r="N3092" i="2"/>
  <c r="O3092" i="2" s="1"/>
  <c r="N3091" i="2"/>
  <c r="O3091" i="2" s="1"/>
  <c r="N3090" i="2"/>
  <c r="O3090" i="2" s="1"/>
  <c r="E3089" i="2" s="1"/>
  <c r="N3089" i="2"/>
  <c r="O3089" i="2" s="1"/>
  <c r="N3088" i="2"/>
  <c r="O3088" i="2" s="1"/>
  <c r="N3087" i="2"/>
  <c r="O3087" i="2" s="1"/>
  <c r="E3088" i="2" s="1"/>
  <c r="A3088" i="2" s="1"/>
  <c r="N3086" i="2"/>
  <c r="O3086" i="2" s="1"/>
  <c r="N3085" i="2"/>
  <c r="O3085" i="2" s="1"/>
  <c r="N3084" i="2"/>
  <c r="O3084" i="2" s="1"/>
  <c r="N3083" i="2"/>
  <c r="O3083" i="2" s="1"/>
  <c r="N3082" i="2"/>
  <c r="O3082" i="2" s="1"/>
  <c r="N3081" i="2"/>
  <c r="O3081" i="2" s="1"/>
  <c r="N3080" i="2"/>
  <c r="O3080" i="2" s="1"/>
  <c r="O3079" i="2"/>
  <c r="N3079" i="2"/>
  <c r="N3078" i="2"/>
  <c r="O3078" i="2" s="1"/>
  <c r="N3077" i="2"/>
  <c r="O3077" i="2" s="1"/>
  <c r="N3076" i="2"/>
  <c r="O3076" i="2" s="1"/>
  <c r="N3075" i="2"/>
  <c r="O3075" i="2" s="1"/>
  <c r="O3074" i="2"/>
  <c r="N3074" i="2"/>
  <c r="N3073" i="2"/>
  <c r="O3073" i="2" s="1"/>
  <c r="N3072" i="2"/>
  <c r="O3072" i="2" s="1"/>
  <c r="O3071" i="2"/>
  <c r="E3071" i="2" s="1"/>
  <c r="N3071" i="2"/>
  <c r="N3070" i="2"/>
  <c r="O3070" i="2" s="1"/>
  <c r="N3069" i="2"/>
  <c r="O3069" i="2" s="1"/>
  <c r="N3068" i="2"/>
  <c r="O3068" i="2" s="1"/>
  <c r="N3067" i="2"/>
  <c r="O3067" i="2" s="1"/>
  <c r="E3068" i="2" s="1"/>
  <c r="A3068" i="2" s="1"/>
  <c r="O3066" i="2"/>
  <c r="N3066" i="2"/>
  <c r="N3065" i="2"/>
  <c r="O3065" i="2" s="1"/>
  <c r="N3064" i="2"/>
  <c r="O3064" i="2" s="1"/>
  <c r="O3063" i="2"/>
  <c r="N3063" i="2"/>
  <c r="N3062" i="2"/>
  <c r="O3062" i="2" s="1"/>
  <c r="N3061" i="2"/>
  <c r="O3061" i="2" s="1"/>
  <c r="N3060" i="2"/>
  <c r="O3060" i="2" s="1"/>
  <c r="N3059" i="2"/>
  <c r="O3059" i="2" s="1"/>
  <c r="O3058" i="2"/>
  <c r="N3058" i="2"/>
  <c r="N3057" i="2"/>
  <c r="O3057" i="2" s="1"/>
  <c r="N3056" i="2"/>
  <c r="O3056" i="2" s="1"/>
  <c r="O3055" i="2"/>
  <c r="E3055" i="2" s="1"/>
  <c r="N3055" i="2"/>
  <c r="N3054" i="2"/>
  <c r="O3054" i="2" s="1"/>
  <c r="N3053" i="2"/>
  <c r="O3053" i="2" s="1"/>
  <c r="N3052" i="2"/>
  <c r="O3052" i="2" s="1"/>
  <c r="N3051" i="2"/>
  <c r="O3051" i="2" s="1"/>
  <c r="E3052" i="2" s="1"/>
  <c r="A3052" i="2" s="1"/>
  <c r="O3050" i="2"/>
  <c r="N3050" i="2"/>
  <c r="N3049" i="2"/>
  <c r="O3049" i="2" s="1"/>
  <c r="N3048" i="2"/>
  <c r="O3048" i="2" s="1"/>
  <c r="O3047" i="2"/>
  <c r="N3047" i="2"/>
  <c r="N3046" i="2"/>
  <c r="O3046" i="2" s="1"/>
  <c r="N3045" i="2"/>
  <c r="O3045" i="2" s="1"/>
  <c r="N3044" i="2"/>
  <c r="O3044" i="2" s="1"/>
  <c r="N3043" i="2"/>
  <c r="O3043" i="2" s="1"/>
  <c r="O3042" i="2"/>
  <c r="N3042" i="2"/>
  <c r="N3041" i="2"/>
  <c r="O3041" i="2" s="1"/>
  <c r="N3040" i="2"/>
  <c r="O3040" i="2" s="1"/>
  <c r="O3039" i="2"/>
  <c r="E3039" i="2" s="1"/>
  <c r="N3039" i="2"/>
  <c r="N3038" i="2"/>
  <c r="O3038" i="2" s="1"/>
  <c r="N3037" i="2"/>
  <c r="O3037" i="2" s="1"/>
  <c r="N3036" i="2"/>
  <c r="O3036" i="2" s="1"/>
  <c r="N3035" i="2"/>
  <c r="O3035" i="2" s="1"/>
  <c r="E3036" i="2" s="1"/>
  <c r="A3036" i="2" s="1"/>
  <c r="O3034" i="2"/>
  <c r="N3034" i="2"/>
  <c r="N3033" i="2"/>
  <c r="O3033" i="2" s="1"/>
  <c r="N3032" i="2"/>
  <c r="O3032" i="2" s="1"/>
  <c r="O3031" i="2"/>
  <c r="N3031" i="2"/>
  <c r="N3030" i="2"/>
  <c r="O3030" i="2" s="1"/>
  <c r="N3029" i="2"/>
  <c r="O3029" i="2" s="1"/>
  <c r="N3028" i="2"/>
  <c r="O3028" i="2" s="1"/>
  <c r="N3027" i="2"/>
  <c r="O3027" i="2" s="1"/>
  <c r="O3026" i="2"/>
  <c r="N3026" i="2"/>
  <c r="N3025" i="2"/>
  <c r="O3025" i="2" s="1"/>
  <c r="N3024" i="2"/>
  <c r="O3024" i="2" s="1"/>
  <c r="O3023" i="2"/>
  <c r="E3023" i="2" s="1"/>
  <c r="N3023" i="2"/>
  <c r="N3022" i="2"/>
  <c r="O3022" i="2" s="1"/>
  <c r="N3021" i="2"/>
  <c r="O3021" i="2" s="1"/>
  <c r="N3020" i="2"/>
  <c r="O3020" i="2" s="1"/>
  <c r="N3019" i="2"/>
  <c r="O3019" i="2" s="1"/>
  <c r="E3020" i="2" s="1"/>
  <c r="A3020" i="2" s="1"/>
  <c r="O3018" i="2"/>
  <c r="N3018" i="2"/>
  <c r="N3017" i="2"/>
  <c r="O3017" i="2" s="1"/>
  <c r="N3016" i="2"/>
  <c r="O3016" i="2" s="1"/>
  <c r="O3015" i="2"/>
  <c r="N3015" i="2"/>
  <c r="E3014" i="2"/>
  <c r="E3013" i="2"/>
  <c r="E3012" i="2"/>
  <c r="E3011" i="2"/>
  <c r="N3009" i="2"/>
  <c r="O3009" i="2" s="1"/>
  <c r="N3008" i="2"/>
  <c r="O3008" i="2" s="1"/>
  <c r="N3007" i="2"/>
  <c r="O3007" i="2" s="1"/>
  <c r="N3006" i="2"/>
  <c r="O3006" i="2" s="1"/>
  <c r="E3005" i="2" s="1"/>
  <c r="N3005" i="2"/>
  <c r="O3005" i="2" s="1"/>
  <c r="N3004" i="2"/>
  <c r="O3004" i="2" s="1"/>
  <c r="N3003" i="2"/>
  <c r="O3003" i="2" s="1"/>
  <c r="N3002" i="2"/>
  <c r="O3002" i="2" s="1"/>
  <c r="N3001" i="2"/>
  <c r="O3001" i="2" s="1"/>
  <c r="N3000" i="2"/>
  <c r="O3000" i="2" s="1"/>
  <c r="N2999" i="2"/>
  <c r="O2999" i="2" s="1"/>
  <c r="N2997" i="2"/>
  <c r="O2997" i="2" s="1"/>
  <c r="E2998" i="2" s="1"/>
  <c r="A2998" i="2" s="1"/>
  <c r="E2997" i="2"/>
  <c r="N2996" i="2"/>
  <c r="O2996" i="2" s="1"/>
  <c r="N2995" i="2"/>
  <c r="O2995" i="2" s="1"/>
  <c r="N2994" i="2"/>
  <c r="O2994" i="2" s="1"/>
  <c r="O2993" i="2"/>
  <c r="N2993" i="2"/>
  <c r="N2992" i="2"/>
  <c r="O2992" i="2" s="1"/>
  <c r="N2991" i="2"/>
  <c r="O2991" i="2" s="1"/>
  <c r="N2990" i="2"/>
  <c r="O2990" i="2" s="1"/>
  <c r="N2989" i="2"/>
  <c r="O2989" i="2" s="1"/>
  <c r="E2989" i="2" s="1"/>
  <c r="N2988" i="2"/>
  <c r="O2988" i="2" s="1"/>
  <c r="N2987" i="2"/>
  <c r="O2987" i="2" s="1"/>
  <c r="E2987" i="2" s="1"/>
  <c r="N2986" i="2"/>
  <c r="O2986" i="2" s="1"/>
  <c r="N2985" i="2"/>
  <c r="O2985" i="2" s="1"/>
  <c r="E2985" i="2" s="1"/>
  <c r="N2984" i="2"/>
  <c r="O2984" i="2" s="1"/>
  <c r="N2983" i="2"/>
  <c r="O2983" i="2" s="1"/>
  <c r="E2983" i="2" s="1"/>
  <c r="N2982" i="2"/>
  <c r="O2982" i="2" s="1"/>
  <c r="N2981" i="2"/>
  <c r="O2981" i="2" s="1"/>
  <c r="N2980" i="2"/>
  <c r="O2980" i="2" s="1"/>
  <c r="N2979" i="2"/>
  <c r="O2979" i="2" s="1"/>
  <c r="N2978" i="2"/>
  <c r="O2978" i="2" s="1"/>
  <c r="N2977" i="2"/>
  <c r="O2977" i="2" s="1"/>
  <c r="N2976" i="2"/>
  <c r="O2976" i="2" s="1"/>
  <c r="G2976" i="2"/>
  <c r="G2978" i="2" s="1"/>
  <c r="G2980" i="2" s="1"/>
  <c r="G2982" i="2" s="1"/>
  <c r="G2984" i="2" s="1"/>
  <c r="G2986" i="2" s="1"/>
  <c r="G2988" i="2" s="1"/>
  <c r="N2975" i="2"/>
  <c r="O2975" i="2" s="1"/>
  <c r="N2974" i="2"/>
  <c r="O2974" i="2" s="1"/>
  <c r="N2973" i="2"/>
  <c r="O2973" i="2" s="1"/>
  <c r="N2971" i="2"/>
  <c r="O2971" i="2" s="1"/>
  <c r="N2969" i="2"/>
  <c r="O2969" i="2" s="1"/>
  <c r="N2968" i="2"/>
  <c r="O2968" i="2" s="1"/>
  <c r="G2968" i="2"/>
  <c r="N2967" i="2"/>
  <c r="O2967" i="2" s="1"/>
  <c r="N2966" i="2"/>
  <c r="O2966" i="2" s="1"/>
  <c r="N2965" i="2"/>
  <c r="O2965" i="2" s="1"/>
  <c r="G2964" i="2"/>
  <c r="N2963" i="2"/>
  <c r="O2963" i="2" s="1"/>
  <c r="O2961" i="2"/>
  <c r="N2961" i="2"/>
  <c r="N2960" i="2"/>
  <c r="O2960" i="2" s="1"/>
  <c r="G2960" i="2"/>
  <c r="N2959" i="2"/>
  <c r="O2959" i="2" s="1"/>
  <c r="N2958" i="2"/>
  <c r="O2958" i="2" s="1"/>
  <c r="N2957" i="2"/>
  <c r="O2957" i="2" s="1"/>
  <c r="O2956" i="2"/>
  <c r="N2956" i="2"/>
  <c r="N2955" i="2"/>
  <c r="O2955" i="2" s="1"/>
  <c r="N2953" i="2"/>
  <c r="O2953" i="2" s="1"/>
  <c r="O2952" i="2"/>
  <c r="N2952" i="2"/>
  <c r="N2951" i="2"/>
  <c r="O2951" i="2" s="1"/>
  <c r="N2949" i="2"/>
  <c r="O2949" i="2" s="1"/>
  <c r="O2948" i="2"/>
  <c r="N2948" i="2"/>
  <c r="N2947" i="2"/>
  <c r="O2947" i="2" s="1"/>
  <c r="N2946" i="2"/>
  <c r="O2946" i="2" s="1"/>
  <c r="N2945" i="2"/>
  <c r="O2945" i="2" s="1"/>
  <c r="N2944" i="2"/>
  <c r="O2944" i="2" s="1"/>
  <c r="N2943" i="2"/>
  <c r="O2943" i="2" s="1"/>
  <c r="N2942" i="2"/>
  <c r="O2942" i="2" s="1"/>
  <c r="N2941" i="2"/>
  <c r="O2941" i="2" s="1"/>
  <c r="N2940" i="2"/>
  <c r="O2940" i="2" s="1"/>
  <c r="N2939" i="2"/>
  <c r="O2939" i="2" s="1"/>
  <c r="N2938" i="2"/>
  <c r="O2938" i="2" s="1"/>
  <c r="N2937" i="2"/>
  <c r="O2937" i="2" s="1"/>
  <c r="O2936" i="2"/>
  <c r="N2936" i="2"/>
  <c r="N2935" i="2"/>
  <c r="O2935" i="2" s="1"/>
  <c r="N2934" i="2"/>
  <c r="O2934" i="2" s="1"/>
  <c r="N2933" i="2"/>
  <c r="O2933" i="2" s="1"/>
  <c r="O2932" i="2"/>
  <c r="N2932" i="2"/>
  <c r="N2931" i="2"/>
  <c r="O2931" i="2" s="1"/>
  <c r="N2930" i="2"/>
  <c r="O2930" i="2" s="1"/>
  <c r="N2929" i="2"/>
  <c r="O2929" i="2" s="1"/>
  <c r="N2928" i="2"/>
  <c r="O2928" i="2" s="1"/>
  <c r="N2927" i="2"/>
  <c r="O2927" i="2" s="1"/>
  <c r="N2926" i="2"/>
  <c r="O2926" i="2" s="1"/>
  <c r="N2925" i="2"/>
  <c r="O2925" i="2" s="1"/>
  <c r="N2924" i="2"/>
  <c r="O2924" i="2" s="1"/>
  <c r="N2923" i="2"/>
  <c r="O2923" i="2" s="1"/>
  <c r="N2922" i="2"/>
  <c r="O2922" i="2" s="1"/>
  <c r="N2921" i="2"/>
  <c r="O2921" i="2" s="1"/>
  <c r="O2920" i="2"/>
  <c r="N2920" i="2"/>
  <c r="N2919" i="2"/>
  <c r="O2919" i="2" s="1"/>
  <c r="N2918" i="2"/>
  <c r="O2918" i="2" s="1"/>
  <c r="N2917" i="2"/>
  <c r="O2917" i="2" s="1"/>
  <c r="N2915" i="2"/>
  <c r="O2915" i="2" s="1"/>
  <c r="N2914" i="2"/>
  <c r="O2914" i="2" s="1"/>
  <c r="N2913" i="2"/>
  <c r="O2913" i="2" s="1"/>
  <c r="E2913" i="2" s="1"/>
  <c r="N2912" i="2"/>
  <c r="O2912" i="2" s="1"/>
  <c r="N2911" i="2"/>
  <c r="O2911" i="2" s="1"/>
  <c r="E2911" i="2" s="1"/>
  <c r="O2909" i="2"/>
  <c r="N2909" i="2"/>
  <c r="N2908" i="2"/>
  <c r="O2908" i="2" s="1"/>
  <c r="O2907" i="2"/>
  <c r="N2907" i="2"/>
  <c r="N2906" i="2"/>
  <c r="O2906" i="2" s="1"/>
  <c r="O2905" i="2"/>
  <c r="E2905" i="2" s="1"/>
  <c r="N2905" i="2"/>
  <c r="N2904" i="2"/>
  <c r="O2904" i="2" s="1"/>
  <c r="O2903" i="2"/>
  <c r="E2903" i="2" s="1"/>
  <c r="N2903" i="2"/>
  <c r="N2902" i="2"/>
  <c r="O2902" i="2" s="1"/>
  <c r="O2901" i="2"/>
  <c r="N2901" i="2"/>
  <c r="N2900" i="2"/>
  <c r="O2900" i="2" s="1"/>
  <c r="O2899" i="2"/>
  <c r="N2899" i="2"/>
  <c r="N2898" i="2"/>
  <c r="O2898" i="2" s="1"/>
  <c r="O2897" i="2"/>
  <c r="E2897" i="2" s="1"/>
  <c r="N2897" i="2"/>
  <c r="N2896" i="2"/>
  <c r="O2896" i="2" s="1"/>
  <c r="O2895" i="2"/>
  <c r="E2895" i="2" s="1"/>
  <c r="N2895" i="2"/>
  <c r="N2894" i="2"/>
  <c r="O2894" i="2" s="1"/>
  <c r="O2893" i="2"/>
  <c r="N2893" i="2"/>
  <c r="N2892" i="2"/>
  <c r="O2892" i="2" s="1"/>
  <c r="O2891" i="2"/>
  <c r="N2891" i="2"/>
  <c r="N2889" i="2"/>
  <c r="O2889" i="2" s="1"/>
  <c r="E2889" i="2" s="1"/>
  <c r="N2888" i="2"/>
  <c r="O2888" i="2" s="1"/>
  <c r="N2887" i="2"/>
  <c r="O2887" i="2" s="1"/>
  <c r="N2886" i="2"/>
  <c r="O2886" i="2" s="1"/>
  <c r="O2885" i="2"/>
  <c r="E2885" i="2" s="1"/>
  <c r="N2885" i="2"/>
  <c r="N2884" i="2"/>
  <c r="O2884" i="2" s="1"/>
  <c r="N2883" i="2"/>
  <c r="O2883" i="2" s="1"/>
  <c r="O2881" i="2"/>
  <c r="E2882" i="2" s="1"/>
  <c r="A2882" i="2" s="1"/>
  <c r="N2881" i="2"/>
  <c r="E2881" i="2"/>
  <c r="N2880" i="2"/>
  <c r="O2880" i="2" s="1"/>
  <c r="O2879" i="2"/>
  <c r="N2879" i="2"/>
  <c r="N2878" i="2"/>
  <c r="O2878" i="2" s="1"/>
  <c r="O2877" i="2"/>
  <c r="N2877" i="2"/>
  <c r="N2876" i="2"/>
  <c r="O2876" i="2" s="1"/>
  <c r="O2875" i="2"/>
  <c r="E2875" i="2" s="1"/>
  <c r="N2875" i="2"/>
  <c r="N2873" i="2"/>
  <c r="O2873" i="2" s="1"/>
  <c r="E2873" i="2" s="1"/>
  <c r="N2872" i="2"/>
  <c r="O2872" i="2" s="1"/>
  <c r="N2871" i="2"/>
  <c r="O2871" i="2" s="1"/>
  <c r="N2870" i="2"/>
  <c r="O2870" i="2" s="1"/>
  <c r="N2869" i="2"/>
  <c r="O2869" i="2" s="1"/>
  <c r="N2868" i="2"/>
  <c r="O2868" i="2" s="1"/>
  <c r="N2867" i="2"/>
  <c r="O2867" i="2" s="1"/>
  <c r="E2867" i="2" s="1"/>
  <c r="N2865" i="2"/>
  <c r="O2865" i="2" s="1"/>
  <c r="E2865" i="2" s="1"/>
  <c r="N2864" i="2"/>
  <c r="O2864" i="2" s="1"/>
  <c r="N2863" i="2"/>
  <c r="O2863" i="2" s="1"/>
  <c r="N2862" i="2"/>
  <c r="O2862" i="2" s="1"/>
  <c r="O2861" i="2"/>
  <c r="N2861" i="2"/>
  <c r="N2860" i="2"/>
  <c r="O2860" i="2" s="1"/>
  <c r="N2859" i="2"/>
  <c r="O2859" i="2" s="1"/>
  <c r="E2860" i="2" s="1"/>
  <c r="A2860" i="2" s="1"/>
  <c r="O2857" i="2"/>
  <c r="N2857" i="2"/>
  <c r="N2856" i="2"/>
  <c r="O2856" i="2" s="1"/>
  <c r="O2855" i="2"/>
  <c r="N2855" i="2"/>
  <c r="N2854" i="2"/>
  <c r="O2854" i="2" s="1"/>
  <c r="N2853" i="2"/>
  <c r="O2853" i="2" s="1"/>
  <c r="E2853" i="2" s="1"/>
  <c r="N2852" i="2"/>
  <c r="O2852" i="2" s="1"/>
  <c r="N2851" i="2"/>
  <c r="O2851" i="2" s="1"/>
  <c r="N2850" i="2"/>
  <c r="O2850" i="2" s="1"/>
  <c r="N2849" i="2"/>
  <c r="O2849" i="2" s="1"/>
  <c r="N2848" i="2"/>
  <c r="O2848" i="2" s="1"/>
  <c r="O2847" i="2"/>
  <c r="N2847" i="2"/>
  <c r="E2846" i="2"/>
  <c r="A2846" i="2" s="1"/>
  <c r="E2845" i="2"/>
  <c r="E2844" i="2"/>
  <c r="A2844" i="2" s="1"/>
  <c r="E2843" i="2"/>
  <c r="N2842" i="2"/>
  <c r="O2842" i="2" s="1"/>
  <c r="N2841" i="2"/>
  <c r="O2841" i="2" s="1"/>
  <c r="N2839" i="2"/>
  <c r="O2839" i="2" s="1"/>
  <c r="N2837" i="2"/>
  <c r="O2837" i="2" s="1"/>
  <c r="N2835" i="2"/>
  <c r="O2835" i="2" s="1"/>
  <c r="N2834" i="2"/>
  <c r="O2834" i="2" s="1"/>
  <c r="N2833" i="2"/>
  <c r="O2833" i="2" s="1"/>
  <c r="N2832" i="2"/>
  <c r="O2832" i="2" s="1"/>
  <c r="N2831" i="2"/>
  <c r="O2831" i="2" s="1"/>
  <c r="O2830" i="2"/>
  <c r="N2830" i="2"/>
  <c r="N2829" i="2"/>
  <c r="O2829" i="2" s="1"/>
  <c r="N2828" i="2"/>
  <c r="O2828" i="2" s="1"/>
  <c r="N2827" i="2"/>
  <c r="O2827" i="2" s="1"/>
  <c r="O2826" i="2"/>
  <c r="N2826" i="2"/>
  <c r="N2825" i="2"/>
  <c r="O2825" i="2" s="1"/>
  <c r="E2825" i="2" s="1"/>
  <c r="O2824" i="2"/>
  <c r="N2824" i="2"/>
  <c r="N2823" i="2"/>
  <c r="O2823" i="2" s="1"/>
  <c r="N2822" i="2"/>
  <c r="O2822" i="2" s="1"/>
  <c r="N2821" i="2"/>
  <c r="O2821" i="2" s="1"/>
  <c r="E2821" i="2" s="1"/>
  <c r="N2820" i="2"/>
  <c r="O2820" i="2" s="1"/>
  <c r="E2820" i="2"/>
  <c r="N2819" i="2"/>
  <c r="O2819" i="2" s="1"/>
  <c r="N2818" i="2"/>
  <c r="O2818" i="2" s="1"/>
  <c r="N2817" i="2"/>
  <c r="O2817" i="2" s="1"/>
  <c r="N2816" i="2"/>
  <c r="O2816" i="2" s="1"/>
  <c r="E2815" i="2" s="1"/>
  <c r="N2815" i="2"/>
  <c r="O2815" i="2" s="1"/>
  <c r="N2814" i="2"/>
  <c r="O2814" i="2" s="1"/>
  <c r="N2813" i="2"/>
  <c r="O2813" i="2" s="1"/>
  <c r="E2813" i="2" s="1"/>
  <c r="N2812" i="2"/>
  <c r="O2812" i="2" s="1"/>
  <c r="N2811" i="2"/>
  <c r="O2811" i="2" s="1"/>
  <c r="N2810" i="2"/>
  <c r="O2810" i="2" s="1"/>
  <c r="O2809" i="2"/>
  <c r="N2809" i="2"/>
  <c r="N2808" i="2"/>
  <c r="O2808" i="2" s="1"/>
  <c r="N2807" i="2"/>
  <c r="O2807" i="2" s="1"/>
  <c r="O2806" i="2"/>
  <c r="N2806" i="2"/>
  <c r="N2805" i="2"/>
  <c r="O2805" i="2" s="1"/>
  <c r="N2804" i="2"/>
  <c r="O2804" i="2" s="1"/>
  <c r="N2803" i="2"/>
  <c r="O2803" i="2" s="1"/>
  <c r="N2802" i="2"/>
  <c r="O2802" i="2" s="1"/>
  <c r="N2801" i="2"/>
  <c r="O2801" i="2" s="1"/>
  <c r="N2799" i="2"/>
  <c r="O2799" i="2" s="1"/>
  <c r="E2800" i="2" s="1"/>
  <c r="A2800" i="2" s="1"/>
  <c r="N2798" i="2"/>
  <c r="O2798" i="2" s="1"/>
  <c r="N2797" i="2"/>
  <c r="O2797" i="2" s="1"/>
  <c r="E2798" i="2" s="1"/>
  <c r="A2798" i="2" s="1"/>
  <c r="E2797" i="2"/>
  <c r="N2796" i="2"/>
  <c r="O2796" i="2" s="1"/>
  <c r="N2795" i="2"/>
  <c r="O2795" i="2" s="1"/>
  <c r="N2794" i="2"/>
  <c r="O2794" i="2" s="1"/>
  <c r="N2793" i="2"/>
  <c r="O2793" i="2" s="1"/>
  <c r="N2792" i="2"/>
  <c r="O2792" i="2" s="1"/>
  <c r="N2791" i="2"/>
  <c r="O2791" i="2" s="1"/>
  <c r="N2790" i="2"/>
  <c r="O2790" i="2" s="1"/>
  <c r="N2789" i="2"/>
  <c r="O2789" i="2" s="1"/>
  <c r="N2788" i="2"/>
  <c r="O2788" i="2" s="1"/>
  <c r="N2787" i="2"/>
  <c r="O2787" i="2" s="1"/>
  <c r="N2786" i="2"/>
  <c r="O2786" i="2" s="1"/>
  <c r="O2785" i="2"/>
  <c r="N2785" i="2"/>
  <c r="N2784" i="2"/>
  <c r="O2784" i="2" s="1"/>
  <c r="N2783" i="2"/>
  <c r="O2783" i="2" s="1"/>
  <c r="N2782" i="2"/>
  <c r="O2782" i="2" s="1"/>
  <c r="N2781" i="2"/>
  <c r="O2781" i="2" s="1"/>
  <c r="N2780" i="2"/>
  <c r="O2780" i="2" s="1"/>
  <c r="N2779" i="2"/>
  <c r="O2779" i="2" s="1"/>
  <c r="N2778" i="2"/>
  <c r="O2778" i="2" s="1"/>
  <c r="N2777" i="2"/>
  <c r="O2777" i="2" s="1"/>
  <c r="N2776" i="2"/>
  <c r="O2776" i="2" s="1"/>
  <c r="O2775" i="2"/>
  <c r="N2775" i="2"/>
  <c r="N2774" i="2"/>
  <c r="O2774" i="2" s="1"/>
  <c r="N2773" i="2"/>
  <c r="O2773" i="2" s="1"/>
  <c r="N2772" i="2"/>
  <c r="O2772" i="2" s="1"/>
  <c r="N2771" i="2"/>
  <c r="O2771" i="2" s="1"/>
  <c r="N2770" i="2"/>
  <c r="O2770" i="2" s="1"/>
  <c r="N2769" i="2"/>
  <c r="O2769" i="2" s="1"/>
  <c r="E2770" i="2" s="1"/>
  <c r="A2770" i="2" s="1"/>
  <c r="N2768" i="2"/>
  <c r="O2768" i="2" s="1"/>
  <c r="N2767" i="2"/>
  <c r="O2767" i="2" s="1"/>
  <c r="O2766" i="2"/>
  <c r="N2766" i="2"/>
  <c r="N2765" i="2"/>
  <c r="O2765" i="2" s="1"/>
  <c r="N2763" i="2"/>
  <c r="O2763" i="2" s="1"/>
  <c r="E2764" i="2" s="1"/>
  <c r="A2764" i="2" s="1"/>
  <c r="N2762" i="2"/>
  <c r="O2762" i="2" s="1"/>
  <c r="N2761" i="2"/>
  <c r="O2761" i="2" s="1"/>
  <c r="N2759" i="2"/>
  <c r="O2759" i="2" s="1"/>
  <c r="N2757" i="2"/>
  <c r="O2757" i="2" s="1"/>
  <c r="N2756" i="2"/>
  <c r="O2756" i="2" s="1"/>
  <c r="N2755" i="2"/>
  <c r="O2755" i="2" s="1"/>
  <c r="N2754" i="2"/>
  <c r="O2754" i="2" s="1"/>
  <c r="N2753" i="2"/>
  <c r="O2753" i="2" s="1"/>
  <c r="N2752" i="2"/>
  <c r="O2752" i="2" s="1"/>
  <c r="N2751" i="2"/>
  <c r="O2751" i="2" s="1"/>
  <c r="O2750" i="2"/>
  <c r="N2750" i="2"/>
  <c r="N2749" i="2"/>
  <c r="O2749" i="2" s="1"/>
  <c r="N2748" i="2"/>
  <c r="O2748" i="2" s="1"/>
  <c r="O2747" i="2"/>
  <c r="E2748" i="2" s="1"/>
  <c r="A2748" i="2" s="1"/>
  <c r="N2747" i="2"/>
  <c r="N2746" i="2"/>
  <c r="O2746" i="2" s="1"/>
  <c r="N2745" i="2"/>
  <c r="O2745" i="2" s="1"/>
  <c r="N2744" i="2"/>
  <c r="O2744" i="2" s="1"/>
  <c r="N2743" i="2"/>
  <c r="O2743" i="2" s="1"/>
  <c r="N2742" i="2"/>
  <c r="O2742" i="2" s="1"/>
  <c r="N2741" i="2"/>
  <c r="O2741" i="2" s="1"/>
  <c r="N2740" i="2"/>
  <c r="O2740" i="2" s="1"/>
  <c r="N2739" i="2"/>
  <c r="O2739" i="2" s="1"/>
  <c r="E2740" i="2" s="1"/>
  <c r="A2740" i="2" s="1"/>
  <c r="N2738" i="2"/>
  <c r="O2738" i="2" s="1"/>
  <c r="N2737" i="2"/>
  <c r="O2737" i="2" s="1"/>
  <c r="N2736" i="2"/>
  <c r="O2736" i="2" s="1"/>
  <c r="N2735" i="2"/>
  <c r="O2735" i="2" s="1"/>
  <c r="E2736" i="2" s="1"/>
  <c r="A2736" i="2" s="1"/>
  <c r="O2734" i="2"/>
  <c r="N2734" i="2"/>
  <c r="N2733" i="2"/>
  <c r="O2733" i="2" s="1"/>
  <c r="N2732" i="2"/>
  <c r="O2732" i="2" s="1"/>
  <c r="O2731" i="2"/>
  <c r="N2731" i="2"/>
  <c r="N2730" i="2"/>
  <c r="O2730" i="2" s="1"/>
  <c r="N2729" i="2"/>
  <c r="O2729" i="2" s="1"/>
  <c r="N2728" i="2"/>
  <c r="O2728" i="2" s="1"/>
  <c r="N2727" i="2"/>
  <c r="O2727" i="2" s="1"/>
  <c r="N2726" i="2"/>
  <c r="O2726" i="2" s="1"/>
  <c r="N2725" i="2"/>
  <c r="O2725" i="2" s="1"/>
  <c r="N2724" i="2"/>
  <c r="O2724" i="2" s="1"/>
  <c r="N2723" i="2"/>
  <c r="O2723" i="2" s="1"/>
  <c r="N2722" i="2"/>
  <c r="O2722" i="2" s="1"/>
  <c r="N2721" i="2"/>
  <c r="O2721" i="2" s="1"/>
  <c r="N2720" i="2"/>
  <c r="O2720" i="2" s="1"/>
  <c r="N2719" i="2"/>
  <c r="O2719" i="2" s="1"/>
  <c r="N2718" i="2"/>
  <c r="O2718" i="2" s="1"/>
  <c r="O2717" i="2"/>
  <c r="N2717" i="2"/>
  <c r="N2716" i="2"/>
  <c r="O2716" i="2" s="1"/>
  <c r="O2715" i="2"/>
  <c r="N2715" i="2"/>
  <c r="N2714" i="2"/>
  <c r="O2714" i="2" s="1"/>
  <c r="N2713" i="2"/>
  <c r="O2713" i="2" s="1"/>
  <c r="N2712" i="2"/>
  <c r="O2712" i="2" s="1"/>
  <c r="N2711" i="2"/>
  <c r="O2711" i="2" s="1"/>
  <c r="N2710" i="2"/>
  <c r="O2710" i="2" s="1"/>
  <c r="N2709" i="2"/>
  <c r="O2709" i="2" s="1"/>
  <c r="N2708" i="2"/>
  <c r="O2708" i="2" s="1"/>
  <c r="N2707" i="2"/>
  <c r="O2707" i="2" s="1"/>
  <c r="E2708" i="2" s="1"/>
  <c r="A2708" i="2" s="1"/>
  <c r="N2706" i="2"/>
  <c r="O2706" i="2" s="1"/>
  <c r="N2705" i="2"/>
  <c r="O2705" i="2" s="1"/>
  <c r="N2704" i="2"/>
  <c r="O2704" i="2" s="1"/>
  <c r="N2703" i="2"/>
  <c r="O2703" i="2" s="1"/>
  <c r="O2702" i="2"/>
  <c r="N2702" i="2"/>
  <c r="N2701" i="2"/>
  <c r="O2701" i="2" s="1"/>
  <c r="N2700" i="2"/>
  <c r="O2700" i="2" s="1"/>
  <c r="O2699" i="2"/>
  <c r="E2700" i="2" s="1"/>
  <c r="A2700" i="2" s="1"/>
  <c r="N2699" i="2"/>
  <c r="N2698" i="2"/>
  <c r="O2698" i="2" s="1"/>
  <c r="N2697" i="2"/>
  <c r="O2697" i="2" s="1"/>
  <c r="N2696" i="2"/>
  <c r="O2696" i="2" s="1"/>
  <c r="N2695" i="2"/>
  <c r="O2695" i="2" s="1"/>
  <c r="N2694" i="2"/>
  <c r="O2694" i="2" s="1"/>
  <c r="N2693" i="2"/>
  <c r="O2693" i="2" s="1"/>
  <c r="N2692" i="2"/>
  <c r="O2692" i="2" s="1"/>
  <c r="N2691" i="2"/>
  <c r="O2691" i="2" s="1"/>
  <c r="E2692" i="2" s="1"/>
  <c r="A2692" i="2" s="1"/>
  <c r="N2690" i="2"/>
  <c r="O2690" i="2" s="1"/>
  <c r="N2689" i="2"/>
  <c r="O2689" i="2" s="1"/>
  <c r="N2688" i="2"/>
  <c r="O2688" i="2" s="1"/>
  <c r="N2687" i="2"/>
  <c r="O2687" i="2" s="1"/>
  <c r="O2686" i="2"/>
  <c r="N2686" i="2"/>
  <c r="N2685" i="2"/>
  <c r="O2685" i="2" s="1"/>
  <c r="N2684" i="2"/>
  <c r="O2684" i="2" s="1"/>
  <c r="N2683" i="2"/>
  <c r="O2683" i="2" s="1"/>
  <c r="N2682" i="2"/>
  <c r="O2682" i="2" s="1"/>
  <c r="N2681" i="2"/>
  <c r="O2681" i="2" s="1"/>
  <c r="N2680" i="2"/>
  <c r="O2680" i="2" s="1"/>
  <c r="N2679" i="2"/>
  <c r="O2679" i="2" s="1"/>
  <c r="N2678" i="2"/>
  <c r="O2678" i="2" s="1"/>
  <c r="N2677" i="2"/>
  <c r="O2677" i="2" s="1"/>
  <c r="N2676" i="2"/>
  <c r="O2676" i="2" s="1"/>
  <c r="N2675" i="2"/>
  <c r="O2675" i="2" s="1"/>
  <c r="N2674" i="2"/>
  <c r="O2674" i="2" s="1"/>
  <c r="N2673" i="2"/>
  <c r="O2673" i="2" s="1"/>
  <c r="N2672" i="2"/>
  <c r="O2672" i="2" s="1"/>
  <c r="N2671" i="2"/>
  <c r="O2671" i="2" s="1"/>
  <c r="E2672" i="2" s="1"/>
  <c r="A2672" i="2" s="1"/>
  <c r="O2670" i="2"/>
  <c r="N2670" i="2"/>
  <c r="N2669" i="2"/>
  <c r="O2669" i="2" s="1"/>
  <c r="N2668" i="2"/>
  <c r="O2668" i="2" s="1"/>
  <c r="O2667" i="2"/>
  <c r="N2667" i="2"/>
  <c r="N2666" i="2"/>
  <c r="O2666" i="2" s="1"/>
  <c r="N2665" i="2"/>
  <c r="O2665" i="2" s="1"/>
  <c r="N2664" i="2"/>
  <c r="O2664" i="2" s="1"/>
  <c r="N2663" i="2"/>
  <c r="O2663" i="2" s="1"/>
  <c r="N2662" i="2"/>
  <c r="O2662" i="2" s="1"/>
  <c r="N2661" i="2"/>
  <c r="O2661" i="2" s="1"/>
  <c r="N2659" i="2"/>
  <c r="O2659" i="2" s="1"/>
  <c r="E2660" i="2" s="1"/>
  <c r="A2660" i="2" s="1"/>
  <c r="N2658" i="2"/>
  <c r="O2658" i="2" s="1"/>
  <c r="N2657" i="2"/>
  <c r="O2657" i="2" s="1"/>
  <c r="N2656" i="2"/>
  <c r="O2656" i="2" s="1"/>
  <c r="N2655" i="2"/>
  <c r="O2655" i="2" s="1"/>
  <c r="N2653" i="2"/>
  <c r="O2653" i="2" s="1"/>
  <c r="N2651" i="2"/>
  <c r="O2651" i="2" s="1"/>
  <c r="N2649" i="2"/>
  <c r="O2649" i="2" s="1"/>
  <c r="N2647" i="2"/>
  <c r="O2647" i="2" s="1"/>
  <c r="E2648" i="2" s="1"/>
  <c r="A2648" i="2" s="1"/>
  <c r="N2645" i="2"/>
  <c r="O2645" i="2" s="1"/>
  <c r="N2643" i="2"/>
  <c r="O2643" i="2" s="1"/>
  <c r="G2642" i="2"/>
  <c r="G2644" i="2" s="1"/>
  <c r="G2646" i="2" s="1"/>
  <c r="G2648" i="2" s="1"/>
  <c r="G2650" i="2" s="1"/>
  <c r="G2652" i="2" s="1"/>
  <c r="G2654" i="2" s="1"/>
  <c r="N2641" i="2"/>
  <c r="O2641" i="2" s="1"/>
  <c r="N2640" i="2"/>
  <c r="O2640" i="2" s="1"/>
  <c r="N2639" i="2"/>
  <c r="O2639" i="2" s="1"/>
  <c r="N2638" i="2"/>
  <c r="O2638" i="2" s="1"/>
  <c r="N2637" i="2"/>
  <c r="O2637" i="2" s="1"/>
  <c r="N2636" i="2"/>
  <c r="O2636" i="2" s="1"/>
  <c r="N2635" i="2"/>
  <c r="O2635" i="2" s="1"/>
  <c r="N2634" i="2"/>
  <c r="O2634" i="2" s="1"/>
  <c r="N2633" i="2"/>
  <c r="O2633" i="2" s="1"/>
  <c r="N2631" i="2"/>
  <c r="O2631" i="2" s="1"/>
  <c r="E2631" i="2" s="1"/>
  <c r="N2629" i="2"/>
  <c r="O2629" i="2" s="1"/>
  <c r="E2630" i="2" s="1"/>
  <c r="A2630" i="2" s="1"/>
  <c r="N2627" i="2"/>
  <c r="O2627" i="2" s="1"/>
  <c r="E2627" i="2" s="1"/>
  <c r="N2625" i="2"/>
  <c r="O2625" i="2" s="1"/>
  <c r="E2626" i="2" s="1"/>
  <c r="A2626" i="2" s="1"/>
  <c r="N2623" i="2"/>
  <c r="O2623" i="2" s="1"/>
  <c r="E2623" i="2" s="1"/>
  <c r="O2622" i="2"/>
  <c r="N2622" i="2"/>
  <c r="N2621" i="2"/>
  <c r="O2621" i="2" s="1"/>
  <c r="N2620" i="2"/>
  <c r="O2620" i="2" s="1"/>
  <c r="N2619" i="2"/>
  <c r="O2619" i="2" s="1"/>
  <c r="N2618" i="2"/>
  <c r="O2618" i="2" s="1"/>
  <c r="N2617" i="2"/>
  <c r="O2617" i="2" s="1"/>
  <c r="N2615" i="2"/>
  <c r="O2615" i="2" s="1"/>
  <c r="E2615" i="2" s="1"/>
  <c r="N2613" i="2"/>
  <c r="O2613" i="2" s="1"/>
  <c r="E2614" i="2" s="1"/>
  <c r="A2614" i="2" s="1"/>
  <c r="E2612" i="2"/>
  <c r="A2612" i="2" s="1"/>
  <c r="N2611" i="2"/>
  <c r="O2611" i="2" s="1"/>
  <c r="E2611" i="2" s="1"/>
  <c r="N2609" i="2"/>
  <c r="O2609" i="2" s="1"/>
  <c r="N2607" i="2"/>
  <c r="O2607" i="2" s="1"/>
  <c r="E2607" i="2" s="1"/>
  <c r="N2606" i="2"/>
  <c r="O2606" i="2" s="1"/>
  <c r="N2605" i="2"/>
  <c r="O2605" i="2" s="1"/>
  <c r="N2604" i="2"/>
  <c r="O2604" i="2" s="1"/>
  <c r="N2603" i="2"/>
  <c r="O2603" i="2" s="1"/>
  <c r="N2602" i="2"/>
  <c r="O2602" i="2" s="1"/>
  <c r="N2601" i="2"/>
  <c r="O2601" i="2" s="1"/>
  <c r="O2600" i="2"/>
  <c r="N2600" i="2"/>
  <c r="N2599" i="2"/>
  <c r="O2599" i="2" s="1"/>
  <c r="N2598" i="2"/>
  <c r="O2598" i="2" s="1"/>
  <c r="N2597" i="2"/>
  <c r="O2597" i="2" s="1"/>
  <c r="N2596" i="2"/>
  <c r="O2596" i="2" s="1"/>
  <c r="N2595" i="2"/>
  <c r="O2595" i="2" s="1"/>
  <c r="N2594" i="2"/>
  <c r="O2594" i="2" s="1"/>
  <c r="N2593" i="2"/>
  <c r="O2593" i="2" s="1"/>
  <c r="N2592" i="2"/>
  <c r="O2592" i="2" s="1"/>
  <c r="N2591" i="2"/>
  <c r="O2591" i="2" s="1"/>
  <c r="E2591" i="2" s="1"/>
  <c r="N2590" i="2"/>
  <c r="O2590" i="2" s="1"/>
  <c r="N2589" i="2"/>
  <c r="O2589" i="2" s="1"/>
  <c r="N2588" i="2"/>
  <c r="O2588" i="2" s="1"/>
  <c r="N2587" i="2"/>
  <c r="O2587" i="2" s="1"/>
  <c r="N2586" i="2"/>
  <c r="O2586" i="2" s="1"/>
  <c r="N2585" i="2"/>
  <c r="O2585" i="2" s="1"/>
  <c r="N2584" i="2"/>
  <c r="O2584" i="2" s="1"/>
  <c r="N2583" i="2"/>
  <c r="O2583" i="2" s="1"/>
  <c r="O2582" i="2"/>
  <c r="N2582" i="2"/>
  <c r="N2581" i="2"/>
  <c r="O2581" i="2" s="1"/>
  <c r="N2580" i="2"/>
  <c r="O2580" i="2" s="1"/>
  <c r="N2579" i="2"/>
  <c r="O2579" i="2" s="1"/>
  <c r="N2578" i="2"/>
  <c r="O2578" i="2" s="1"/>
  <c r="N2577" i="2"/>
  <c r="O2577" i="2" s="1"/>
  <c r="N2576" i="2"/>
  <c r="O2576" i="2" s="1"/>
  <c r="N2575" i="2"/>
  <c r="O2575" i="2" s="1"/>
  <c r="N2574" i="2"/>
  <c r="O2574" i="2" s="1"/>
  <c r="N2573" i="2"/>
  <c r="O2573" i="2" s="1"/>
  <c r="N2572" i="2"/>
  <c r="O2572" i="2" s="1"/>
  <c r="N2571" i="2"/>
  <c r="O2571" i="2" s="1"/>
  <c r="N2570" i="2"/>
  <c r="O2570" i="2" s="1"/>
  <c r="N2569" i="2"/>
  <c r="O2569" i="2" s="1"/>
  <c r="N2568" i="2"/>
  <c r="O2568" i="2" s="1"/>
  <c r="N2567" i="2"/>
  <c r="O2567" i="2" s="1"/>
  <c r="N2566" i="2"/>
  <c r="O2566" i="2" s="1"/>
  <c r="N2565" i="2"/>
  <c r="O2565" i="2" s="1"/>
  <c r="N2564" i="2"/>
  <c r="O2564" i="2" s="1"/>
  <c r="O2563" i="2"/>
  <c r="E2564" i="2" s="1"/>
  <c r="A2564" i="2" s="1"/>
  <c r="N2563" i="2"/>
  <c r="N2562" i="2"/>
  <c r="O2562" i="2" s="1"/>
  <c r="N2561" i="2"/>
  <c r="O2561" i="2" s="1"/>
  <c r="N2560" i="2"/>
  <c r="O2560" i="2" s="1"/>
  <c r="N2559" i="2"/>
  <c r="O2559" i="2" s="1"/>
  <c r="N2558" i="2"/>
  <c r="O2558" i="2" s="1"/>
  <c r="N2557" i="2"/>
  <c r="O2557" i="2" s="1"/>
  <c r="N2556" i="2"/>
  <c r="O2556" i="2" s="1"/>
  <c r="N2555" i="2"/>
  <c r="O2555" i="2" s="1"/>
  <c r="E2555" i="2" s="1"/>
  <c r="O2554" i="2"/>
  <c r="N2554" i="2"/>
  <c r="N2553" i="2"/>
  <c r="O2553" i="2" s="1"/>
  <c r="E2553" i="2"/>
  <c r="N2552" i="2"/>
  <c r="O2552" i="2" s="1"/>
  <c r="N2551" i="2"/>
  <c r="O2551" i="2" s="1"/>
  <c r="O2550" i="2"/>
  <c r="N2550" i="2"/>
  <c r="N2549" i="2"/>
  <c r="O2549" i="2" s="1"/>
  <c r="O2548" i="2"/>
  <c r="N2548" i="2"/>
  <c r="N2547" i="2"/>
  <c r="O2547" i="2" s="1"/>
  <c r="N2546" i="2"/>
  <c r="O2546" i="2" s="1"/>
  <c r="E2545" i="2" s="1"/>
  <c r="N2545" i="2"/>
  <c r="O2545" i="2" s="1"/>
  <c r="N2544" i="2"/>
  <c r="O2544" i="2" s="1"/>
  <c r="E2544" i="2" s="1"/>
  <c r="A2544" i="2" s="1"/>
  <c r="N2543" i="2"/>
  <c r="O2543" i="2" s="1"/>
  <c r="N2542" i="2"/>
  <c r="O2542" i="2" s="1"/>
  <c r="N2541" i="2"/>
  <c r="O2541" i="2" s="1"/>
  <c r="N2540" i="2"/>
  <c r="O2540" i="2" s="1"/>
  <c r="N2539" i="2"/>
  <c r="O2539" i="2" s="1"/>
  <c r="O2538" i="2"/>
  <c r="N2538" i="2"/>
  <c r="N2537" i="2"/>
  <c r="O2537" i="2" s="1"/>
  <c r="N2536" i="2"/>
  <c r="O2536" i="2" s="1"/>
  <c r="O2535" i="2"/>
  <c r="N2535" i="2"/>
  <c r="N2534" i="2"/>
  <c r="O2534" i="2" s="1"/>
  <c r="N2533" i="2"/>
  <c r="O2533" i="2" s="1"/>
  <c r="N2532" i="2"/>
  <c r="O2532" i="2" s="1"/>
  <c r="N2531" i="2"/>
  <c r="O2531" i="2" s="1"/>
  <c r="O2530" i="2"/>
  <c r="N2530" i="2"/>
  <c r="N2529" i="2"/>
  <c r="O2529" i="2" s="1"/>
  <c r="N2528" i="2"/>
  <c r="O2528" i="2" s="1"/>
  <c r="O2527" i="2"/>
  <c r="N2527" i="2"/>
  <c r="N2526" i="2"/>
  <c r="O2526" i="2" s="1"/>
  <c r="N2525" i="2"/>
  <c r="O2525" i="2" s="1"/>
  <c r="N2524" i="2"/>
  <c r="O2524" i="2" s="1"/>
  <c r="G2524" i="2"/>
  <c r="G2526" i="2" s="1"/>
  <c r="G2528" i="2" s="1"/>
  <c r="G2530" i="2" s="1"/>
  <c r="G2532" i="2" s="1"/>
  <c r="G2534" i="2" s="1"/>
  <c r="G2536" i="2" s="1"/>
  <c r="G2538" i="2" s="1"/>
  <c r="G2540" i="2" s="1"/>
  <c r="G2542" i="2" s="1"/>
  <c r="G2544" i="2" s="1"/>
  <c r="G2546" i="2" s="1"/>
  <c r="G2548" i="2" s="1"/>
  <c r="G2550" i="2" s="1"/>
  <c r="G2552" i="2" s="1"/>
  <c r="N2523" i="2"/>
  <c r="O2523" i="2" s="1"/>
  <c r="N2522" i="2"/>
  <c r="O2522" i="2" s="1"/>
  <c r="N2521" i="2"/>
  <c r="O2521" i="2" s="1"/>
  <c r="N2520" i="2"/>
  <c r="O2520" i="2" s="1"/>
  <c r="N2519" i="2"/>
  <c r="O2519" i="2" s="1"/>
  <c r="E2520" i="2" s="1"/>
  <c r="A2520" i="2" s="1"/>
  <c r="N2518" i="2"/>
  <c r="O2518" i="2" s="1"/>
  <c r="N2517" i="2"/>
  <c r="O2517" i="2" s="1"/>
  <c r="N2516" i="2"/>
  <c r="O2516" i="2" s="1"/>
  <c r="O2515" i="2"/>
  <c r="E2516" i="2" s="1"/>
  <c r="A2516" i="2" s="1"/>
  <c r="N2515" i="2"/>
  <c r="N2514" i="2"/>
  <c r="O2514" i="2" s="1"/>
  <c r="N2513" i="2"/>
  <c r="O2513" i="2" s="1"/>
  <c r="E2514" i="2" s="1"/>
  <c r="A2514" i="2" s="1"/>
  <c r="N2512" i="2"/>
  <c r="O2512" i="2" s="1"/>
  <c r="O2511" i="2"/>
  <c r="N2511" i="2"/>
  <c r="N2510" i="2"/>
  <c r="O2510" i="2" s="1"/>
  <c r="N2509" i="2"/>
  <c r="O2509" i="2" s="1"/>
  <c r="E2510" i="2" s="1"/>
  <c r="A2510" i="2" s="1"/>
  <c r="N2508" i="2"/>
  <c r="O2508" i="2" s="1"/>
  <c r="N2507" i="2"/>
  <c r="O2507" i="2" s="1"/>
  <c r="E2508" i="2" s="1"/>
  <c r="A2508" i="2" s="1"/>
  <c r="N2506" i="2"/>
  <c r="O2506" i="2" s="1"/>
  <c r="N2505" i="2"/>
  <c r="O2505" i="2" s="1"/>
  <c r="N2504" i="2"/>
  <c r="O2504" i="2" s="1"/>
  <c r="N2503" i="2"/>
  <c r="O2503" i="2" s="1"/>
  <c r="E2504" i="2" s="1"/>
  <c r="A2504" i="2" s="1"/>
  <c r="O2502" i="2"/>
  <c r="N2502" i="2"/>
  <c r="N2501" i="2"/>
  <c r="O2501" i="2" s="1"/>
  <c r="E2501" i="2" s="1"/>
  <c r="O2499" i="2"/>
  <c r="E2500" i="2" s="1"/>
  <c r="A2500" i="2" s="1"/>
  <c r="N2499" i="2"/>
  <c r="N2497" i="2"/>
  <c r="O2497" i="2" s="1"/>
  <c r="E2498" i="2" s="1"/>
  <c r="A2498" i="2" s="1"/>
  <c r="N2496" i="2"/>
  <c r="O2496" i="2" s="1"/>
  <c r="O2495" i="2"/>
  <c r="N2495" i="2"/>
  <c r="N2493" i="2"/>
  <c r="O2493" i="2" s="1"/>
  <c r="E2494" i="2" s="1"/>
  <c r="A2494" i="2" s="1"/>
  <c r="N2491" i="2"/>
  <c r="O2491" i="2" s="1"/>
  <c r="N2489" i="2"/>
  <c r="O2489" i="2" s="1"/>
  <c r="N2487" i="2"/>
  <c r="O2487" i="2" s="1"/>
  <c r="E2488" i="2" s="1"/>
  <c r="A2488" i="2" s="1"/>
  <c r="N2485" i="2"/>
  <c r="O2485" i="2" s="1"/>
  <c r="E2486" i="2" s="1"/>
  <c r="A2486" i="2" s="1"/>
  <c r="N2484" i="2"/>
  <c r="O2484" i="2" s="1"/>
  <c r="N2483" i="2"/>
  <c r="O2483" i="2" s="1"/>
  <c r="N2481" i="2"/>
  <c r="O2481" i="2" s="1"/>
  <c r="E2482" i="2" s="1"/>
  <c r="A2482" i="2" s="1"/>
  <c r="N2479" i="2"/>
  <c r="O2479" i="2" s="1"/>
  <c r="N2478" i="2"/>
  <c r="O2478" i="2" s="1"/>
  <c r="N2477" i="2"/>
  <c r="O2477" i="2" s="1"/>
  <c r="N2476" i="2"/>
  <c r="O2476" i="2" s="1"/>
  <c r="N2475" i="2"/>
  <c r="O2475" i="2" s="1"/>
  <c r="E2476" i="2" s="1"/>
  <c r="A2476" i="2" s="1"/>
  <c r="N2474" i="2"/>
  <c r="O2474" i="2" s="1"/>
  <c r="N2473" i="2"/>
  <c r="O2473" i="2" s="1"/>
  <c r="N2472" i="2"/>
  <c r="O2472" i="2" s="1"/>
  <c r="N2471" i="2"/>
  <c r="O2471" i="2" s="1"/>
  <c r="N2470" i="2"/>
  <c r="O2470" i="2" s="1"/>
  <c r="N2469" i="2"/>
  <c r="O2469" i="2" s="1"/>
  <c r="N2468" i="2"/>
  <c r="O2468" i="2" s="1"/>
  <c r="N2467" i="2"/>
  <c r="O2467" i="2" s="1"/>
  <c r="N2466" i="2"/>
  <c r="O2466" i="2" s="1"/>
  <c r="N2465" i="2"/>
  <c r="O2465" i="2" s="1"/>
  <c r="N2464" i="2"/>
  <c r="O2464" i="2" s="1"/>
  <c r="N2463" i="2"/>
  <c r="O2463" i="2" s="1"/>
  <c r="N2461" i="2"/>
  <c r="O2461" i="2" s="1"/>
  <c r="E2462" i="2" s="1"/>
  <c r="A2462" i="2" s="1"/>
  <c r="N2459" i="2"/>
  <c r="O2459" i="2" s="1"/>
  <c r="E2460" i="2" s="1"/>
  <c r="A2460" i="2" s="1"/>
  <c r="N2457" i="2"/>
  <c r="O2457" i="2" s="1"/>
  <c r="O2455" i="2"/>
  <c r="E2455" i="2" s="1"/>
  <c r="N2455" i="2"/>
  <c r="N2453" i="2"/>
  <c r="O2453" i="2" s="1"/>
  <c r="E2454" i="2" s="1"/>
  <c r="A2454" i="2" s="1"/>
  <c r="O2452" i="2"/>
  <c r="N2452" i="2"/>
  <c r="N2451" i="2"/>
  <c r="O2451" i="2" s="1"/>
  <c r="O2450" i="2"/>
  <c r="E2450" i="2" s="1"/>
  <c r="N2450" i="2"/>
  <c r="N2449" i="2"/>
  <c r="N2448" i="2"/>
  <c r="O2448" i="2" s="1"/>
  <c r="O2447" i="2"/>
  <c r="E2448" i="2" s="1"/>
  <c r="A2448" i="2" s="1"/>
  <c r="N2447" i="2"/>
  <c r="N2446" i="2"/>
  <c r="O2446" i="2" s="1"/>
  <c r="N2445" i="2"/>
  <c r="O2445" i="2" s="1"/>
  <c r="E2446" i="2" s="1"/>
  <c r="A2446" i="2" s="1"/>
  <c r="N2444" i="2"/>
  <c r="O2444" i="2" s="1"/>
  <c r="O2443" i="2"/>
  <c r="N2443" i="2"/>
  <c r="N2442" i="2"/>
  <c r="O2442" i="2" s="1"/>
  <c r="N2441" i="2"/>
  <c r="O2441" i="2" s="1"/>
  <c r="E2442" i="2" s="1"/>
  <c r="A2442" i="2" s="1"/>
  <c r="N2440" i="2"/>
  <c r="O2440" i="2" s="1"/>
  <c r="N2439" i="2"/>
  <c r="O2439" i="2" s="1"/>
  <c r="E2440" i="2" s="1"/>
  <c r="A2440" i="2" s="1"/>
  <c r="N2438" i="2"/>
  <c r="O2438" i="2" s="1"/>
  <c r="N2437" i="2"/>
  <c r="O2437" i="2" s="1"/>
  <c r="N2436" i="2"/>
  <c r="O2436" i="2" s="1"/>
  <c r="N2435" i="2"/>
  <c r="O2435" i="2" s="1"/>
  <c r="E2436" i="2" s="1"/>
  <c r="A2436" i="2" s="1"/>
  <c r="N2434" i="2"/>
  <c r="O2434" i="2" s="1"/>
  <c r="N2433" i="2"/>
  <c r="O2433" i="2" s="1"/>
  <c r="N2432" i="2"/>
  <c r="O2432" i="2" s="1"/>
  <c r="O2431" i="2"/>
  <c r="E2432" i="2" s="1"/>
  <c r="A2432" i="2" s="1"/>
  <c r="N2431" i="2"/>
  <c r="N2430" i="2"/>
  <c r="O2430" i="2" s="1"/>
  <c r="N2429" i="2"/>
  <c r="O2429" i="2" s="1"/>
  <c r="E2430" i="2" s="1"/>
  <c r="A2430" i="2" s="1"/>
  <c r="N2428" i="2"/>
  <c r="O2428" i="2" s="1"/>
  <c r="O2427" i="2"/>
  <c r="N2427" i="2"/>
  <c r="N2426" i="2"/>
  <c r="O2426" i="2" s="1"/>
  <c r="N2425" i="2"/>
  <c r="O2425" i="2" s="1"/>
  <c r="E2426" i="2" s="1"/>
  <c r="A2426" i="2" s="1"/>
  <c r="N2424" i="2"/>
  <c r="O2424" i="2" s="1"/>
  <c r="N2423" i="2"/>
  <c r="O2423" i="2" s="1"/>
  <c r="E2424" i="2" s="1"/>
  <c r="A2424" i="2" s="1"/>
  <c r="N2422" i="2"/>
  <c r="O2422" i="2" s="1"/>
  <c r="N2421" i="2"/>
  <c r="O2421" i="2" s="1"/>
  <c r="N2420" i="2"/>
  <c r="O2420" i="2" s="1"/>
  <c r="N2419" i="2"/>
  <c r="O2419" i="2" s="1"/>
  <c r="E2420" i="2" s="1"/>
  <c r="A2420" i="2" s="1"/>
  <c r="O2418" i="2"/>
  <c r="N2418" i="2"/>
  <c r="N2417" i="2"/>
  <c r="O2417" i="2" s="1"/>
  <c r="N2415" i="2"/>
  <c r="O2415" i="2" s="1"/>
  <c r="E2416" i="2" s="1"/>
  <c r="A2416" i="2" s="1"/>
  <c r="N2414" i="2"/>
  <c r="O2414" i="2" s="1"/>
  <c r="N2413" i="2"/>
  <c r="O2413" i="2" s="1"/>
  <c r="O2412" i="2"/>
  <c r="N2412" i="2"/>
  <c r="N2411" i="2"/>
  <c r="O2411" i="2" s="1"/>
  <c r="N2410" i="2"/>
  <c r="O2410" i="2" s="1"/>
  <c r="N2409" i="2"/>
  <c r="O2409" i="2" s="1"/>
  <c r="E2410" i="2" s="1"/>
  <c r="A2410" i="2" s="1"/>
  <c r="N2408" i="2"/>
  <c r="O2408" i="2" s="1"/>
  <c r="N2407" i="2"/>
  <c r="O2407" i="2" s="1"/>
  <c r="N2406" i="2"/>
  <c r="O2406" i="2" s="1"/>
  <c r="N2405" i="2"/>
  <c r="O2405" i="2" s="1"/>
  <c r="N2403" i="2"/>
  <c r="O2403" i="2" s="1"/>
  <c r="E2404" i="2" s="1"/>
  <c r="A2404" i="2" s="1"/>
  <c r="N2401" i="2"/>
  <c r="O2401" i="2" s="1"/>
  <c r="E2402" i="2" s="1"/>
  <c r="A2402" i="2" s="1"/>
  <c r="E2401" i="2"/>
  <c r="N2399" i="2"/>
  <c r="O2399" i="2" s="1"/>
  <c r="N2398" i="2"/>
  <c r="O2398" i="2" s="1"/>
  <c r="N2397" i="2"/>
  <c r="O2397" i="2" s="1"/>
  <c r="N2396" i="2"/>
  <c r="O2396" i="2" s="1"/>
  <c r="N2395" i="2"/>
  <c r="O2395" i="2" s="1"/>
  <c r="E2396" i="2" s="1"/>
  <c r="A2396" i="2" s="1"/>
  <c r="N2393" i="2"/>
  <c r="O2393" i="2" s="1"/>
  <c r="E2394" i="2" s="1"/>
  <c r="A2394" i="2" s="1"/>
  <c r="N2392" i="2"/>
  <c r="O2392" i="2" s="1"/>
  <c r="N2391" i="2"/>
  <c r="O2391" i="2" s="1"/>
  <c r="E2392" i="2" s="1"/>
  <c r="A2392" i="2" s="1"/>
  <c r="N2390" i="2"/>
  <c r="O2390" i="2" s="1"/>
  <c r="N2389" i="2"/>
  <c r="O2389" i="2" s="1"/>
  <c r="N2388" i="2"/>
  <c r="O2388" i="2" s="1"/>
  <c r="N2387" i="2"/>
  <c r="O2387" i="2" s="1"/>
  <c r="N2385" i="2"/>
  <c r="O2385" i="2" s="1"/>
  <c r="E2385" i="2" s="1"/>
  <c r="O2384" i="2"/>
  <c r="N2384" i="2"/>
  <c r="N2383" i="2"/>
  <c r="O2383" i="2" s="1"/>
  <c r="O2381" i="2"/>
  <c r="E2381" i="2" s="1"/>
  <c r="N2381" i="2"/>
  <c r="N2380" i="2"/>
  <c r="O2380" i="2" s="1"/>
  <c r="N2379" i="2"/>
  <c r="O2379" i="2" s="1"/>
  <c r="N2378" i="2"/>
  <c r="O2378" i="2" s="1"/>
  <c r="N2377" i="2"/>
  <c r="O2377" i="2" s="1"/>
  <c r="N2376" i="2"/>
  <c r="O2376" i="2" s="1"/>
  <c r="N2375" i="2"/>
  <c r="O2375" i="2" s="1"/>
  <c r="E2376" i="2" s="1"/>
  <c r="A2376" i="2" s="1"/>
  <c r="N2374" i="2"/>
  <c r="O2374" i="2" s="1"/>
  <c r="N2373" i="2"/>
  <c r="O2373" i="2" s="1"/>
  <c r="N2371" i="2"/>
  <c r="O2371" i="2" s="1"/>
  <c r="E2372" i="2" s="1"/>
  <c r="A2372" i="2" s="1"/>
  <c r="N2369" i="2"/>
  <c r="O2369" i="2" s="1"/>
  <c r="N2367" i="2"/>
  <c r="O2367" i="2" s="1"/>
  <c r="E2367" i="2" s="1"/>
  <c r="N2365" i="2"/>
  <c r="O2365" i="2" s="1"/>
  <c r="E2366" i="2" s="1"/>
  <c r="A2366" i="2" s="1"/>
  <c r="N2363" i="2"/>
  <c r="O2363" i="2" s="1"/>
  <c r="N2361" i="2"/>
  <c r="O2361" i="2" s="1"/>
  <c r="E2362" i="2" s="1"/>
  <c r="A2362" i="2" s="1"/>
  <c r="N2360" i="2"/>
  <c r="O2360" i="2" s="1"/>
  <c r="N2359" i="2"/>
  <c r="O2359" i="2" s="1"/>
  <c r="O2358" i="2"/>
  <c r="N2358" i="2"/>
  <c r="N2357" i="2"/>
  <c r="O2357" i="2" s="1"/>
  <c r="E2354" i="2"/>
  <c r="E2352" i="2" s="1"/>
  <c r="B2354" i="2"/>
  <c r="E2353" i="2"/>
  <c r="E2351" i="2"/>
  <c r="R2350" i="2"/>
  <c r="S2350" i="2" s="1"/>
  <c r="P2350" i="2"/>
  <c r="Q2350" i="2" s="1"/>
  <c r="N2350" i="2"/>
  <c r="O2350" i="2" s="1"/>
  <c r="R2349" i="2"/>
  <c r="S2349" i="2" s="1"/>
  <c r="P2349" i="2"/>
  <c r="Q2349" i="2" s="1"/>
  <c r="N2349" i="2"/>
  <c r="R2348" i="2"/>
  <c r="S2348" i="2" s="1"/>
  <c r="P2348" i="2"/>
  <c r="Q2348" i="2" s="1"/>
  <c r="N2348" i="2"/>
  <c r="O2348" i="2" s="1"/>
  <c r="R2347" i="2"/>
  <c r="S2347" i="2" s="1"/>
  <c r="Q2347" i="2"/>
  <c r="P2347" i="2"/>
  <c r="N2347" i="2"/>
  <c r="R2346" i="2"/>
  <c r="S2346" i="2" s="1"/>
  <c r="Q2346" i="2"/>
  <c r="P2346" i="2"/>
  <c r="N2346" i="2"/>
  <c r="R2345" i="2"/>
  <c r="S2345" i="2" s="1"/>
  <c r="P2345" i="2"/>
  <c r="Q2345" i="2" s="1"/>
  <c r="N2345" i="2"/>
  <c r="O2345" i="2" s="1"/>
  <c r="R2344" i="2"/>
  <c r="S2344" i="2" s="1"/>
  <c r="P2344" i="2"/>
  <c r="Q2344" i="2" s="1"/>
  <c r="N2344" i="2"/>
  <c r="O2344" i="2" s="1"/>
  <c r="R2343" i="2"/>
  <c r="S2343" i="2" s="1"/>
  <c r="P2343" i="2"/>
  <c r="Q2343" i="2" s="1"/>
  <c r="O2343" i="2"/>
  <c r="N2343" i="2"/>
  <c r="L2343" i="2" s="1"/>
  <c r="R2342" i="2"/>
  <c r="S2342" i="2" s="1"/>
  <c r="P2342" i="2"/>
  <c r="Q2342" i="2" s="1"/>
  <c r="O2342" i="2"/>
  <c r="N2342" i="2"/>
  <c r="R2341" i="2"/>
  <c r="S2341" i="2" s="1"/>
  <c r="P2341" i="2"/>
  <c r="Q2341" i="2" s="1"/>
  <c r="N2341" i="2"/>
  <c r="R2340" i="2"/>
  <c r="S2340" i="2" s="1"/>
  <c r="P2340" i="2"/>
  <c r="Q2340" i="2" s="1"/>
  <c r="N2340" i="2"/>
  <c r="O2340" i="2" s="1"/>
  <c r="R2339" i="2"/>
  <c r="S2339" i="2" s="1"/>
  <c r="P2339" i="2"/>
  <c r="Q2339" i="2" s="1"/>
  <c r="N2339" i="2"/>
  <c r="R2338" i="2"/>
  <c r="S2338" i="2" s="1"/>
  <c r="P2338" i="2"/>
  <c r="Q2338" i="2" s="1"/>
  <c r="N2338" i="2"/>
  <c r="I2338" i="2"/>
  <c r="D2338" i="2"/>
  <c r="R2337" i="2"/>
  <c r="S2337" i="2" s="1"/>
  <c r="Q2337" i="2"/>
  <c r="P2337" i="2"/>
  <c r="N2337" i="2"/>
  <c r="O2337" i="2" s="1"/>
  <c r="R2336" i="2"/>
  <c r="S2336" i="2" s="1"/>
  <c r="P2336" i="2"/>
  <c r="Q2336" i="2" s="1"/>
  <c r="N2336" i="2"/>
  <c r="O2336" i="2" s="1"/>
  <c r="R2335" i="2"/>
  <c r="S2335" i="2" s="1"/>
  <c r="P2335" i="2"/>
  <c r="Q2335" i="2" s="1"/>
  <c r="N2335" i="2"/>
  <c r="O2335" i="2" s="1"/>
  <c r="L2335" i="2"/>
  <c r="R2334" i="2"/>
  <c r="S2334" i="2" s="1"/>
  <c r="P2334" i="2"/>
  <c r="Q2334" i="2" s="1"/>
  <c r="N2334" i="2"/>
  <c r="O2334" i="2" s="1"/>
  <c r="I2334" i="2"/>
  <c r="D2334" i="2"/>
  <c r="R2333" i="2"/>
  <c r="S2333" i="2" s="1"/>
  <c r="P2333" i="2"/>
  <c r="Q2333" i="2" s="1"/>
  <c r="N2333" i="2"/>
  <c r="R2332" i="2"/>
  <c r="S2332" i="2" s="1"/>
  <c r="P2332" i="2"/>
  <c r="Q2332" i="2" s="1"/>
  <c r="N2332" i="2"/>
  <c r="S2331" i="2"/>
  <c r="R2331" i="2"/>
  <c r="P2331" i="2"/>
  <c r="Q2331" i="2" s="1"/>
  <c r="O2331" i="2"/>
  <c r="M2331" i="2" s="1"/>
  <c r="N2331" i="2"/>
  <c r="R2330" i="2"/>
  <c r="S2330" i="2" s="1"/>
  <c r="P2330" i="2"/>
  <c r="Q2330" i="2" s="1"/>
  <c r="N2330" i="2"/>
  <c r="I2330" i="2"/>
  <c r="D2330" i="2"/>
  <c r="R2329" i="2"/>
  <c r="S2329" i="2" s="1"/>
  <c r="P2329" i="2"/>
  <c r="Q2329" i="2" s="1"/>
  <c r="N2329" i="2"/>
  <c r="O2329" i="2" s="1"/>
  <c r="R2328" i="2"/>
  <c r="S2328" i="2" s="1"/>
  <c r="P2328" i="2"/>
  <c r="Q2328" i="2" s="1"/>
  <c r="N2328" i="2"/>
  <c r="O2328" i="2" s="1"/>
  <c r="R2327" i="2"/>
  <c r="S2327" i="2" s="1"/>
  <c r="Q2327" i="2"/>
  <c r="P2327" i="2"/>
  <c r="N2327" i="2"/>
  <c r="O2327" i="2" s="1"/>
  <c r="L2327" i="2"/>
  <c r="R2326" i="2"/>
  <c r="S2326" i="2" s="1"/>
  <c r="P2326" i="2"/>
  <c r="Q2326" i="2" s="1"/>
  <c r="N2326" i="2"/>
  <c r="L2326" i="2" s="1"/>
  <c r="I2326" i="2"/>
  <c r="D2326" i="2"/>
  <c r="R2325" i="2"/>
  <c r="S2325" i="2" s="1"/>
  <c r="P2325" i="2"/>
  <c r="Q2325" i="2" s="1"/>
  <c r="N2325" i="2"/>
  <c r="L2325" i="2" s="1"/>
  <c r="R2324" i="2"/>
  <c r="S2324" i="2" s="1"/>
  <c r="P2324" i="2"/>
  <c r="Q2324" i="2" s="1"/>
  <c r="N2324" i="2"/>
  <c r="S2323" i="2"/>
  <c r="R2323" i="2"/>
  <c r="P2323" i="2"/>
  <c r="Q2323" i="2" s="1"/>
  <c r="O2323" i="2"/>
  <c r="N2323" i="2"/>
  <c r="R2322" i="2"/>
  <c r="S2322" i="2" s="1"/>
  <c r="P2322" i="2"/>
  <c r="Q2322" i="2" s="1"/>
  <c r="N2322" i="2"/>
  <c r="L2322" i="2" s="1"/>
  <c r="I2322" i="2"/>
  <c r="D2322" i="2"/>
  <c r="R2321" i="2"/>
  <c r="S2321" i="2" s="1"/>
  <c r="P2321" i="2"/>
  <c r="Q2321" i="2" s="1"/>
  <c r="N2321" i="2"/>
  <c r="O2321" i="2" s="1"/>
  <c r="R2320" i="2"/>
  <c r="S2320" i="2" s="1"/>
  <c r="P2320" i="2"/>
  <c r="Q2320" i="2" s="1"/>
  <c r="N2320" i="2"/>
  <c r="O2320" i="2" s="1"/>
  <c r="S2319" i="2"/>
  <c r="R2319" i="2"/>
  <c r="P2319" i="2"/>
  <c r="Q2319" i="2" s="1"/>
  <c r="O2319" i="2"/>
  <c r="N2319" i="2"/>
  <c r="R2318" i="2"/>
  <c r="S2318" i="2" s="1"/>
  <c r="P2318" i="2"/>
  <c r="Q2318" i="2" s="1"/>
  <c r="N2318" i="2"/>
  <c r="O2318" i="2" s="1"/>
  <c r="I2318" i="2"/>
  <c r="D2318" i="2"/>
  <c r="R2317" i="2"/>
  <c r="S2317" i="2" s="1"/>
  <c r="P2317" i="2"/>
  <c r="Q2317" i="2" s="1"/>
  <c r="N2317" i="2"/>
  <c r="L2317" i="2" s="1"/>
  <c r="R2316" i="2"/>
  <c r="S2316" i="2" s="1"/>
  <c r="P2316" i="2"/>
  <c r="Q2316" i="2" s="1"/>
  <c r="N2316" i="2"/>
  <c r="O2316" i="2" s="1"/>
  <c r="R2315" i="2"/>
  <c r="S2315" i="2" s="1"/>
  <c r="Q2315" i="2"/>
  <c r="P2315" i="2"/>
  <c r="N2315" i="2"/>
  <c r="O2315" i="2" s="1"/>
  <c r="M2315" i="2" s="1"/>
  <c r="R2314" i="2"/>
  <c r="S2314" i="2" s="1"/>
  <c r="P2314" i="2"/>
  <c r="Q2314" i="2" s="1"/>
  <c r="N2314" i="2"/>
  <c r="O2314" i="2" s="1"/>
  <c r="I2314" i="2"/>
  <c r="D2314" i="2"/>
  <c r="R2313" i="2"/>
  <c r="S2313" i="2" s="1"/>
  <c r="P2313" i="2"/>
  <c r="Q2313" i="2" s="1"/>
  <c r="N2313" i="2"/>
  <c r="R2311" i="2"/>
  <c r="S2311" i="2" s="1"/>
  <c r="Q2311" i="2"/>
  <c r="P2311" i="2"/>
  <c r="N2311" i="2"/>
  <c r="O2311" i="2" s="1"/>
  <c r="M2311" i="2" s="1"/>
  <c r="L2311" i="2"/>
  <c r="E2310" i="2"/>
  <c r="B2310" i="2"/>
  <c r="E2309" i="2"/>
  <c r="E2307" i="2" s="1"/>
  <c r="E2308" i="2"/>
  <c r="R2306" i="2"/>
  <c r="S2306" i="2" s="1"/>
  <c r="P2306" i="2"/>
  <c r="Q2306" i="2" s="1"/>
  <c r="N2306" i="2"/>
  <c r="O2306" i="2" s="1"/>
  <c r="I2306" i="2"/>
  <c r="D2306" i="2"/>
  <c r="R2305" i="2"/>
  <c r="S2305" i="2" s="1"/>
  <c r="P2305" i="2"/>
  <c r="Q2305" i="2" s="1"/>
  <c r="N2305" i="2"/>
  <c r="R2304" i="2"/>
  <c r="S2304" i="2" s="1"/>
  <c r="P2304" i="2"/>
  <c r="Q2304" i="2" s="1"/>
  <c r="N2304" i="2"/>
  <c r="O2304" i="2" s="1"/>
  <c r="S2303" i="2"/>
  <c r="R2303" i="2"/>
  <c r="P2303" i="2"/>
  <c r="Q2303" i="2" s="1"/>
  <c r="O2303" i="2"/>
  <c r="M2303" i="2" s="1"/>
  <c r="N2303" i="2"/>
  <c r="R2302" i="2"/>
  <c r="S2302" i="2" s="1"/>
  <c r="P2302" i="2"/>
  <c r="Q2302" i="2" s="1"/>
  <c r="N2302" i="2"/>
  <c r="I2302" i="2"/>
  <c r="D2302" i="2"/>
  <c r="S2301" i="2"/>
  <c r="R2301" i="2"/>
  <c r="P2301" i="2"/>
  <c r="Q2301" i="2" s="1"/>
  <c r="O2301" i="2"/>
  <c r="M2301" i="2" s="1"/>
  <c r="N2301" i="2"/>
  <c r="R2300" i="2"/>
  <c r="S2300" i="2" s="1"/>
  <c r="P2300" i="2"/>
  <c r="Q2300" i="2" s="1"/>
  <c r="N2300" i="2"/>
  <c r="I2300" i="2"/>
  <c r="D2300" i="2"/>
  <c r="S2299" i="2"/>
  <c r="R2299" i="2"/>
  <c r="P2299" i="2"/>
  <c r="Q2299" i="2" s="1"/>
  <c r="Q2297" i="2" s="1"/>
  <c r="O2299" i="2"/>
  <c r="N2299" i="2"/>
  <c r="R2294" i="2"/>
  <c r="S2294" i="2" s="1"/>
  <c r="P2294" i="2"/>
  <c r="Q2294" i="2" s="1"/>
  <c r="N2294" i="2"/>
  <c r="O2294" i="2" s="1"/>
  <c r="G2294" i="2"/>
  <c r="R2293" i="2"/>
  <c r="S2293" i="2" s="1"/>
  <c r="P2293" i="2"/>
  <c r="Q2293" i="2" s="1"/>
  <c r="N2293" i="2"/>
  <c r="R2292" i="2"/>
  <c r="S2292" i="2" s="1"/>
  <c r="P2292" i="2"/>
  <c r="Q2292" i="2" s="1"/>
  <c r="N2292" i="2"/>
  <c r="R2291" i="2"/>
  <c r="S2291" i="2" s="1"/>
  <c r="P2291" i="2"/>
  <c r="Q2291" i="2" s="1"/>
  <c r="N2291" i="2"/>
  <c r="R2290" i="2"/>
  <c r="S2290" i="2" s="1"/>
  <c r="P2290" i="2"/>
  <c r="Q2290" i="2" s="1"/>
  <c r="N2290" i="2"/>
  <c r="O2290" i="2" s="1"/>
  <c r="R2289" i="2"/>
  <c r="S2289" i="2" s="1"/>
  <c r="P2289" i="2"/>
  <c r="Q2289" i="2" s="1"/>
  <c r="N2289" i="2"/>
  <c r="O2289" i="2" s="1"/>
  <c r="R2288" i="2"/>
  <c r="S2288" i="2" s="1"/>
  <c r="P2288" i="2"/>
  <c r="Q2288" i="2" s="1"/>
  <c r="N2288" i="2"/>
  <c r="G2288" i="2"/>
  <c r="G2290" i="2" s="1"/>
  <c r="R2287" i="2"/>
  <c r="S2287" i="2" s="1"/>
  <c r="P2287" i="2"/>
  <c r="Q2287" i="2" s="1"/>
  <c r="N2287" i="2"/>
  <c r="R2286" i="2"/>
  <c r="S2286" i="2" s="1"/>
  <c r="P2286" i="2"/>
  <c r="Q2286" i="2" s="1"/>
  <c r="N2286" i="2"/>
  <c r="L2286" i="2" s="1"/>
  <c r="R2285" i="2"/>
  <c r="S2285" i="2" s="1"/>
  <c r="P2285" i="2"/>
  <c r="Q2285" i="2" s="1"/>
  <c r="N2285" i="2"/>
  <c r="O2285" i="2" s="1"/>
  <c r="R2284" i="2"/>
  <c r="S2284" i="2" s="1"/>
  <c r="P2284" i="2"/>
  <c r="Q2284" i="2" s="1"/>
  <c r="N2284" i="2"/>
  <c r="O2284" i="2" s="1"/>
  <c r="M2284" i="2" s="1"/>
  <c r="G2284" i="2"/>
  <c r="R2283" i="2"/>
  <c r="S2283" i="2" s="1"/>
  <c r="P2283" i="2"/>
  <c r="Q2283" i="2" s="1"/>
  <c r="N2283" i="2"/>
  <c r="R2282" i="2"/>
  <c r="S2282" i="2" s="1"/>
  <c r="P2282" i="2"/>
  <c r="Q2282" i="2" s="1"/>
  <c r="N2282" i="2"/>
  <c r="O2282" i="2" s="1"/>
  <c r="R2281" i="2"/>
  <c r="S2281" i="2" s="1"/>
  <c r="P2281" i="2"/>
  <c r="Q2281" i="2" s="1"/>
  <c r="N2281" i="2"/>
  <c r="O2281" i="2" s="1"/>
  <c r="R2280" i="2"/>
  <c r="S2280" i="2" s="1"/>
  <c r="P2280" i="2"/>
  <c r="Q2280" i="2" s="1"/>
  <c r="N2280" i="2"/>
  <c r="S2279" i="2"/>
  <c r="R2279" i="2"/>
  <c r="Q2279" i="2"/>
  <c r="P2279" i="2"/>
  <c r="O2279" i="2"/>
  <c r="M2279" i="2" s="1"/>
  <c r="N2279" i="2"/>
  <c r="L2279" i="2"/>
  <c r="R2278" i="2"/>
  <c r="S2278" i="2" s="1"/>
  <c r="P2278" i="2"/>
  <c r="Q2278" i="2" s="1"/>
  <c r="N2278" i="2"/>
  <c r="G2278" i="2"/>
  <c r="G2280" i="2" s="1"/>
  <c r="R2277" i="2"/>
  <c r="S2277" i="2" s="1"/>
  <c r="P2277" i="2"/>
  <c r="Q2277" i="2" s="1"/>
  <c r="N2277" i="2"/>
  <c r="R2276" i="2"/>
  <c r="S2276" i="2" s="1"/>
  <c r="P2276" i="2"/>
  <c r="Q2276" i="2" s="1"/>
  <c r="N2276" i="2"/>
  <c r="O2276" i="2" s="1"/>
  <c r="R2275" i="2"/>
  <c r="S2275" i="2" s="1"/>
  <c r="P2275" i="2"/>
  <c r="Q2275" i="2" s="1"/>
  <c r="N2275" i="2"/>
  <c r="O2275" i="2" s="1"/>
  <c r="S2274" i="2"/>
  <c r="R2274" i="2"/>
  <c r="Q2274" i="2"/>
  <c r="P2274" i="2"/>
  <c r="O2274" i="2"/>
  <c r="M2274" i="2" s="1"/>
  <c r="N2274" i="2"/>
  <c r="L2274" i="2" s="1"/>
  <c r="R2273" i="2"/>
  <c r="S2273" i="2" s="1"/>
  <c r="P2273" i="2"/>
  <c r="Q2273" i="2" s="1"/>
  <c r="N2273" i="2"/>
  <c r="R2272" i="2"/>
  <c r="S2272" i="2" s="1"/>
  <c r="P2272" i="2"/>
  <c r="Q2272" i="2" s="1"/>
  <c r="N2272" i="2"/>
  <c r="L2272" i="2" s="1"/>
  <c r="R2271" i="2"/>
  <c r="S2271" i="2" s="1"/>
  <c r="P2271" i="2"/>
  <c r="Q2271" i="2" s="1"/>
  <c r="N2271" i="2"/>
  <c r="O2271" i="2" s="1"/>
  <c r="R2270" i="2"/>
  <c r="S2270" i="2" s="1"/>
  <c r="P2270" i="2"/>
  <c r="Q2270" i="2" s="1"/>
  <c r="N2270" i="2"/>
  <c r="L2270" i="2" s="1"/>
  <c r="R2269" i="2"/>
  <c r="S2269" i="2" s="1"/>
  <c r="P2269" i="2"/>
  <c r="Q2269" i="2" s="1"/>
  <c r="N2269" i="2"/>
  <c r="S2268" i="2"/>
  <c r="R2268" i="2"/>
  <c r="Q2268" i="2"/>
  <c r="P2268" i="2"/>
  <c r="O2268" i="2"/>
  <c r="N2268" i="2"/>
  <c r="L2268" i="2"/>
  <c r="R2267" i="2"/>
  <c r="S2267" i="2" s="1"/>
  <c r="P2267" i="2"/>
  <c r="Q2267" i="2" s="1"/>
  <c r="N2267" i="2"/>
  <c r="O2267" i="2" s="1"/>
  <c r="R2266" i="2"/>
  <c r="S2266" i="2" s="1"/>
  <c r="Q2266" i="2"/>
  <c r="P2266" i="2"/>
  <c r="N2266" i="2"/>
  <c r="L2266" i="2" s="1"/>
  <c r="R2265" i="2"/>
  <c r="S2265" i="2" s="1"/>
  <c r="P2265" i="2"/>
  <c r="Q2265" i="2" s="1"/>
  <c r="N2265" i="2"/>
  <c r="O2265" i="2" s="1"/>
  <c r="R2264" i="2"/>
  <c r="S2264" i="2" s="1"/>
  <c r="P2264" i="2"/>
  <c r="Q2264" i="2" s="1"/>
  <c r="N2264" i="2"/>
  <c r="O2264" i="2" s="1"/>
  <c r="G2264" i="2"/>
  <c r="G2266" i="2" s="1"/>
  <c r="G2268" i="2" s="1"/>
  <c r="G2270" i="2" s="1"/>
  <c r="G2272" i="2" s="1"/>
  <c r="G2274" i="2" s="1"/>
  <c r="R2263" i="2"/>
  <c r="S2263" i="2" s="1"/>
  <c r="P2263" i="2"/>
  <c r="Q2263" i="2" s="1"/>
  <c r="N2263" i="2"/>
  <c r="O2263" i="2" s="1"/>
  <c r="R2262" i="2"/>
  <c r="S2262" i="2" s="1"/>
  <c r="P2262" i="2"/>
  <c r="Q2262" i="2" s="1"/>
  <c r="N2262" i="2"/>
  <c r="L2262" i="2" s="1"/>
  <c r="R2261" i="2"/>
  <c r="S2261" i="2" s="1"/>
  <c r="P2261" i="2"/>
  <c r="Q2261" i="2" s="1"/>
  <c r="N2261" i="2"/>
  <c r="R2260" i="2"/>
  <c r="S2260" i="2" s="1"/>
  <c r="P2260" i="2"/>
  <c r="Q2260" i="2" s="1"/>
  <c r="N2260" i="2"/>
  <c r="O2260" i="2" s="1"/>
  <c r="R2259" i="2"/>
  <c r="S2259" i="2" s="1"/>
  <c r="P2259" i="2"/>
  <c r="Q2259" i="2" s="1"/>
  <c r="N2259" i="2"/>
  <c r="L2259" i="2" s="1"/>
  <c r="R2258" i="2"/>
  <c r="S2258" i="2" s="1"/>
  <c r="P2258" i="2"/>
  <c r="Q2258" i="2" s="1"/>
  <c r="M2258" i="2" s="1"/>
  <c r="N2258" i="2"/>
  <c r="O2258" i="2" s="1"/>
  <c r="R2257" i="2"/>
  <c r="S2257" i="2" s="1"/>
  <c r="P2257" i="2"/>
  <c r="Q2257" i="2" s="1"/>
  <c r="N2257" i="2"/>
  <c r="L2257" i="2" s="1"/>
  <c r="R2256" i="2"/>
  <c r="S2256" i="2" s="1"/>
  <c r="P2256" i="2"/>
  <c r="Q2256" i="2" s="1"/>
  <c r="N2256" i="2"/>
  <c r="O2256" i="2" s="1"/>
  <c r="R2255" i="2"/>
  <c r="S2255" i="2" s="1"/>
  <c r="P2255" i="2"/>
  <c r="Q2255" i="2" s="1"/>
  <c r="O2255" i="2"/>
  <c r="N2255" i="2"/>
  <c r="L2255" i="2"/>
  <c r="R2254" i="2"/>
  <c r="S2254" i="2" s="1"/>
  <c r="P2254" i="2"/>
  <c r="Q2254" i="2" s="1"/>
  <c r="N2254" i="2"/>
  <c r="O2254" i="2" s="1"/>
  <c r="R2253" i="2"/>
  <c r="S2253" i="2" s="1"/>
  <c r="P2253" i="2"/>
  <c r="Q2253" i="2" s="1"/>
  <c r="N2253" i="2"/>
  <c r="R2252" i="2"/>
  <c r="S2252" i="2" s="1"/>
  <c r="P2252" i="2"/>
  <c r="Q2252" i="2" s="1"/>
  <c r="N2252" i="2"/>
  <c r="R2251" i="2"/>
  <c r="S2251" i="2" s="1"/>
  <c r="Q2251" i="2"/>
  <c r="P2251" i="2"/>
  <c r="N2251" i="2"/>
  <c r="L2251" i="2" s="1"/>
  <c r="R2250" i="2"/>
  <c r="S2250" i="2" s="1"/>
  <c r="P2250" i="2"/>
  <c r="Q2250" i="2" s="1"/>
  <c r="M2250" i="2" s="1"/>
  <c r="N2250" i="2"/>
  <c r="O2250" i="2" s="1"/>
  <c r="G2250" i="2"/>
  <c r="G2252" i="2" s="1"/>
  <c r="G2254" i="2" s="1"/>
  <c r="G2256" i="2" s="1"/>
  <c r="G2258" i="2" s="1"/>
  <c r="G2260" i="2" s="1"/>
  <c r="S2249" i="2"/>
  <c r="R2249" i="2"/>
  <c r="P2249" i="2"/>
  <c r="Q2249" i="2" s="1"/>
  <c r="O2249" i="2"/>
  <c r="N2249" i="2"/>
  <c r="R2248" i="2"/>
  <c r="S2248" i="2" s="1"/>
  <c r="P2248" i="2"/>
  <c r="Q2248" i="2" s="1"/>
  <c r="O2248" i="2"/>
  <c r="N2248" i="2"/>
  <c r="R2247" i="2"/>
  <c r="S2247" i="2" s="1"/>
  <c r="P2247" i="2"/>
  <c r="Q2247" i="2" s="1"/>
  <c r="N2247" i="2"/>
  <c r="O2247" i="2" s="1"/>
  <c r="S2246" i="2"/>
  <c r="R2246" i="2"/>
  <c r="P2246" i="2"/>
  <c r="Q2246" i="2" s="1"/>
  <c r="N2246" i="2"/>
  <c r="L2246" i="2" s="1"/>
  <c r="R2245" i="2"/>
  <c r="S2245" i="2" s="1"/>
  <c r="P2245" i="2"/>
  <c r="Q2245" i="2" s="1"/>
  <c r="N2245" i="2"/>
  <c r="O2245" i="2" s="1"/>
  <c r="R2244" i="2"/>
  <c r="S2244" i="2" s="1"/>
  <c r="P2244" i="2"/>
  <c r="Q2244" i="2" s="1"/>
  <c r="N2244" i="2"/>
  <c r="R2243" i="2"/>
  <c r="S2243" i="2" s="1"/>
  <c r="P2243" i="2"/>
  <c r="Q2243" i="2" s="1"/>
  <c r="N2243" i="2"/>
  <c r="R2242" i="2"/>
  <c r="S2242" i="2" s="1"/>
  <c r="P2242" i="2"/>
  <c r="Q2242" i="2" s="1"/>
  <c r="N2242" i="2"/>
  <c r="O2242" i="2" s="1"/>
  <c r="R2241" i="2"/>
  <c r="S2241" i="2" s="1"/>
  <c r="P2241" i="2"/>
  <c r="Q2241" i="2" s="1"/>
  <c r="N2241" i="2"/>
  <c r="O2241" i="2" s="1"/>
  <c r="R2240" i="2"/>
  <c r="S2240" i="2" s="1"/>
  <c r="P2240" i="2"/>
  <c r="Q2240" i="2" s="1"/>
  <c r="N2240" i="2"/>
  <c r="S2239" i="2"/>
  <c r="R2239" i="2"/>
  <c r="P2239" i="2"/>
  <c r="Q2239" i="2" s="1"/>
  <c r="N2239" i="2"/>
  <c r="L2239" i="2" s="1"/>
  <c r="R2238" i="2"/>
  <c r="S2238" i="2" s="1"/>
  <c r="P2238" i="2"/>
  <c r="Q2238" i="2" s="1"/>
  <c r="N2238" i="2"/>
  <c r="O2238" i="2" s="1"/>
  <c r="R2237" i="2"/>
  <c r="S2237" i="2" s="1"/>
  <c r="P2237" i="2"/>
  <c r="Q2237" i="2" s="1"/>
  <c r="N2237" i="2"/>
  <c r="O2237" i="2" s="1"/>
  <c r="L2237" i="2"/>
  <c r="R2236" i="2"/>
  <c r="S2236" i="2" s="1"/>
  <c r="P2236" i="2"/>
  <c r="Q2236" i="2" s="1"/>
  <c r="N2236" i="2"/>
  <c r="O2236" i="2" s="1"/>
  <c r="G2236" i="2"/>
  <c r="G2238" i="2" s="1"/>
  <c r="G2240" i="2" s="1"/>
  <c r="G2242" i="2" s="1"/>
  <c r="G2244" i="2" s="1"/>
  <c r="G2246" i="2" s="1"/>
  <c r="R2235" i="2"/>
  <c r="S2235" i="2" s="1"/>
  <c r="P2235" i="2"/>
  <c r="Q2235" i="2" s="1"/>
  <c r="N2235" i="2"/>
  <c r="R2234" i="2"/>
  <c r="S2234" i="2" s="1"/>
  <c r="P2234" i="2"/>
  <c r="Q2234" i="2" s="1"/>
  <c r="O2234" i="2"/>
  <c r="N2234" i="2"/>
  <c r="R2233" i="2"/>
  <c r="S2233" i="2" s="1"/>
  <c r="P2233" i="2"/>
  <c r="Q2233" i="2" s="1"/>
  <c r="N2233" i="2"/>
  <c r="R2232" i="2"/>
  <c r="S2232" i="2" s="1"/>
  <c r="P2232" i="2"/>
  <c r="Q2232" i="2" s="1"/>
  <c r="O2232" i="2"/>
  <c r="N2232" i="2"/>
  <c r="L2232" i="2" s="1"/>
  <c r="R2231" i="2"/>
  <c r="S2231" i="2" s="1"/>
  <c r="Q2231" i="2"/>
  <c r="P2231" i="2"/>
  <c r="N2231" i="2"/>
  <c r="O2231" i="2" s="1"/>
  <c r="R2230" i="2"/>
  <c r="S2230" i="2" s="1"/>
  <c r="P2230" i="2"/>
  <c r="Q2230" i="2" s="1"/>
  <c r="N2230" i="2"/>
  <c r="R2229" i="2"/>
  <c r="S2229" i="2" s="1"/>
  <c r="P2229" i="2"/>
  <c r="Q2229" i="2" s="1"/>
  <c r="N2229" i="2"/>
  <c r="R2228" i="2"/>
  <c r="S2228" i="2" s="1"/>
  <c r="P2228" i="2"/>
  <c r="Q2228" i="2" s="1"/>
  <c r="O2228" i="2"/>
  <c r="N2228" i="2"/>
  <c r="L2228" i="2" s="1"/>
  <c r="R2227" i="2"/>
  <c r="S2227" i="2" s="1"/>
  <c r="Q2227" i="2"/>
  <c r="P2227" i="2"/>
  <c r="N2227" i="2"/>
  <c r="O2227" i="2" s="1"/>
  <c r="R2226" i="2"/>
  <c r="S2226" i="2" s="1"/>
  <c r="P2226" i="2"/>
  <c r="Q2226" i="2" s="1"/>
  <c r="N2226" i="2"/>
  <c r="R2225" i="2"/>
  <c r="S2225" i="2" s="1"/>
  <c r="P2225" i="2"/>
  <c r="Q2225" i="2" s="1"/>
  <c r="N2225" i="2"/>
  <c r="O2225" i="2" s="1"/>
  <c r="R2224" i="2"/>
  <c r="S2224" i="2" s="1"/>
  <c r="P2224" i="2"/>
  <c r="Q2224" i="2" s="1"/>
  <c r="N2224" i="2"/>
  <c r="O2224" i="2" s="1"/>
  <c r="R2223" i="2"/>
  <c r="S2223" i="2" s="1"/>
  <c r="P2223" i="2"/>
  <c r="Q2223" i="2" s="1"/>
  <c r="N2223" i="2"/>
  <c r="O2223" i="2" s="1"/>
  <c r="R2222" i="2"/>
  <c r="S2222" i="2" s="1"/>
  <c r="P2222" i="2"/>
  <c r="Q2222" i="2" s="1"/>
  <c r="N2222" i="2"/>
  <c r="G2222" i="2"/>
  <c r="G2224" i="2" s="1"/>
  <c r="G2226" i="2" s="1"/>
  <c r="G2228" i="2" s="1"/>
  <c r="G2230" i="2" s="1"/>
  <c r="G2232" i="2" s="1"/>
  <c r="R2221" i="2"/>
  <c r="S2221" i="2" s="1"/>
  <c r="P2221" i="2"/>
  <c r="Q2221" i="2" s="1"/>
  <c r="N2221" i="2"/>
  <c r="O2221" i="2" s="1"/>
  <c r="R2220" i="2"/>
  <c r="S2220" i="2" s="1"/>
  <c r="P2220" i="2"/>
  <c r="Q2220" i="2" s="1"/>
  <c r="O2220" i="2"/>
  <c r="N2220" i="2"/>
  <c r="L2220" i="2" s="1"/>
  <c r="R2219" i="2"/>
  <c r="S2219" i="2" s="1"/>
  <c r="P2219" i="2"/>
  <c r="Q2219" i="2" s="1"/>
  <c r="O2219" i="2"/>
  <c r="N2219" i="2"/>
  <c r="L2219" i="2"/>
  <c r="R2218" i="2"/>
  <c r="S2218" i="2" s="1"/>
  <c r="P2218" i="2"/>
  <c r="Q2218" i="2" s="1"/>
  <c r="N2218" i="2"/>
  <c r="O2218" i="2" s="1"/>
  <c r="R2217" i="2"/>
  <c r="S2217" i="2" s="1"/>
  <c r="Q2217" i="2"/>
  <c r="P2217" i="2"/>
  <c r="N2217" i="2"/>
  <c r="L2217" i="2" s="1"/>
  <c r="R2216" i="2"/>
  <c r="S2216" i="2" s="1"/>
  <c r="P2216" i="2"/>
  <c r="Q2216" i="2" s="1"/>
  <c r="N2216" i="2"/>
  <c r="O2216" i="2" s="1"/>
  <c r="S2215" i="2"/>
  <c r="R2215" i="2"/>
  <c r="P2215" i="2"/>
  <c r="Q2215" i="2" s="1"/>
  <c r="N2215" i="2"/>
  <c r="O2215" i="2" s="1"/>
  <c r="R2214" i="2"/>
  <c r="S2214" i="2" s="1"/>
  <c r="P2214" i="2"/>
  <c r="Q2214" i="2" s="1"/>
  <c r="N2214" i="2"/>
  <c r="O2214" i="2" s="1"/>
  <c r="R2213" i="2"/>
  <c r="S2213" i="2" s="1"/>
  <c r="P2213" i="2"/>
  <c r="Q2213" i="2" s="1"/>
  <c r="N2213" i="2"/>
  <c r="R2212" i="2"/>
  <c r="S2212" i="2" s="1"/>
  <c r="P2212" i="2"/>
  <c r="Q2212" i="2" s="1"/>
  <c r="N2212" i="2"/>
  <c r="O2212" i="2" s="1"/>
  <c r="R2211" i="2"/>
  <c r="S2211" i="2" s="1"/>
  <c r="P2211" i="2"/>
  <c r="Q2211" i="2" s="1"/>
  <c r="N2211" i="2"/>
  <c r="O2211" i="2" s="1"/>
  <c r="R2210" i="2"/>
  <c r="S2210" i="2" s="1"/>
  <c r="P2210" i="2"/>
  <c r="Q2210" i="2" s="1"/>
  <c r="N2210" i="2"/>
  <c r="O2210" i="2" s="1"/>
  <c r="R2209" i="2"/>
  <c r="S2209" i="2" s="1"/>
  <c r="P2209" i="2"/>
  <c r="Q2209" i="2" s="1"/>
  <c r="N2209" i="2"/>
  <c r="R2208" i="2"/>
  <c r="S2208" i="2" s="1"/>
  <c r="P2208" i="2"/>
  <c r="Q2208" i="2" s="1"/>
  <c r="N2208" i="2"/>
  <c r="O2208" i="2" s="1"/>
  <c r="G2208" i="2"/>
  <c r="G2210" i="2" s="1"/>
  <c r="G2212" i="2" s="1"/>
  <c r="G2214" i="2" s="1"/>
  <c r="G2216" i="2" s="1"/>
  <c r="G2218" i="2" s="1"/>
  <c r="R2207" i="2"/>
  <c r="S2207" i="2" s="1"/>
  <c r="P2207" i="2"/>
  <c r="Q2207" i="2" s="1"/>
  <c r="O2207" i="2"/>
  <c r="N2207" i="2"/>
  <c r="L2207" i="2" s="1"/>
  <c r="R2206" i="2"/>
  <c r="S2206" i="2" s="1"/>
  <c r="P2206" i="2"/>
  <c r="Q2206" i="2" s="1"/>
  <c r="N2206" i="2"/>
  <c r="O2206" i="2" s="1"/>
  <c r="R2205" i="2"/>
  <c r="S2205" i="2" s="1"/>
  <c r="P2205" i="2"/>
  <c r="Q2205" i="2" s="1"/>
  <c r="N2205" i="2"/>
  <c r="O2205" i="2" s="1"/>
  <c r="R2204" i="2"/>
  <c r="S2204" i="2" s="1"/>
  <c r="P2204" i="2"/>
  <c r="Q2204" i="2" s="1"/>
  <c r="N2204" i="2"/>
  <c r="L2204" i="2" s="1"/>
  <c r="R2203" i="2"/>
  <c r="S2203" i="2" s="1"/>
  <c r="P2203" i="2"/>
  <c r="Q2203" i="2" s="1"/>
  <c r="N2203" i="2"/>
  <c r="L2203" i="2" s="1"/>
  <c r="R2202" i="2"/>
  <c r="S2202" i="2" s="1"/>
  <c r="P2202" i="2"/>
  <c r="Q2202" i="2" s="1"/>
  <c r="N2202" i="2"/>
  <c r="O2202" i="2" s="1"/>
  <c r="G2202" i="2"/>
  <c r="R2201" i="2"/>
  <c r="S2201" i="2" s="1"/>
  <c r="P2201" i="2"/>
  <c r="Q2201" i="2" s="1"/>
  <c r="N2201" i="2"/>
  <c r="O2201" i="2" s="1"/>
  <c r="R2200" i="2"/>
  <c r="S2200" i="2" s="1"/>
  <c r="P2200" i="2"/>
  <c r="Q2200" i="2" s="1"/>
  <c r="N2200" i="2"/>
  <c r="O2200" i="2" s="1"/>
  <c r="R2199" i="2"/>
  <c r="S2199" i="2" s="1"/>
  <c r="P2199" i="2"/>
  <c r="Q2199" i="2" s="1"/>
  <c r="N2199" i="2"/>
  <c r="O2199" i="2" s="1"/>
  <c r="R2198" i="2"/>
  <c r="S2198" i="2" s="1"/>
  <c r="P2198" i="2"/>
  <c r="Q2198" i="2" s="1"/>
  <c r="N2198" i="2"/>
  <c r="R2197" i="2"/>
  <c r="S2197" i="2" s="1"/>
  <c r="P2197" i="2"/>
  <c r="Q2197" i="2" s="1"/>
  <c r="N2197" i="2"/>
  <c r="O2197" i="2" s="1"/>
  <c r="S2196" i="2"/>
  <c r="R2196" i="2"/>
  <c r="P2196" i="2"/>
  <c r="Q2196" i="2" s="1"/>
  <c r="N2196" i="2"/>
  <c r="O2196" i="2" s="1"/>
  <c r="R2195" i="2"/>
  <c r="S2195" i="2" s="1"/>
  <c r="P2195" i="2"/>
  <c r="Q2195" i="2" s="1"/>
  <c r="N2195" i="2"/>
  <c r="O2195" i="2" s="1"/>
  <c r="R2194" i="2"/>
  <c r="S2194" i="2" s="1"/>
  <c r="P2194" i="2"/>
  <c r="Q2194" i="2" s="1"/>
  <c r="N2194" i="2"/>
  <c r="G2194" i="2"/>
  <c r="G2196" i="2" s="1"/>
  <c r="G2198" i="2" s="1"/>
  <c r="R2193" i="2"/>
  <c r="S2193" i="2" s="1"/>
  <c r="P2193" i="2"/>
  <c r="Q2193" i="2" s="1"/>
  <c r="N2193" i="2"/>
  <c r="O2193" i="2" s="1"/>
  <c r="R2192" i="2"/>
  <c r="S2192" i="2" s="1"/>
  <c r="P2192" i="2"/>
  <c r="Q2192" i="2" s="1"/>
  <c r="N2192" i="2"/>
  <c r="R2191" i="2"/>
  <c r="S2191" i="2" s="1"/>
  <c r="P2191" i="2"/>
  <c r="Q2191" i="2" s="1"/>
  <c r="N2191" i="2"/>
  <c r="O2191" i="2" s="1"/>
  <c r="R2190" i="2"/>
  <c r="S2190" i="2" s="1"/>
  <c r="P2190" i="2"/>
  <c r="Q2190" i="2" s="1"/>
  <c r="N2190" i="2"/>
  <c r="O2190" i="2" s="1"/>
  <c r="R2189" i="2"/>
  <c r="S2189" i="2" s="1"/>
  <c r="P2189" i="2"/>
  <c r="Q2189" i="2" s="1"/>
  <c r="N2189" i="2"/>
  <c r="O2189" i="2" s="1"/>
  <c r="R2188" i="2"/>
  <c r="S2188" i="2" s="1"/>
  <c r="P2188" i="2"/>
  <c r="Q2188" i="2" s="1"/>
  <c r="N2188" i="2"/>
  <c r="R2187" i="2"/>
  <c r="S2187" i="2" s="1"/>
  <c r="P2187" i="2"/>
  <c r="Q2187" i="2" s="1"/>
  <c r="N2187" i="2"/>
  <c r="R2186" i="2"/>
  <c r="S2186" i="2" s="1"/>
  <c r="P2186" i="2"/>
  <c r="Q2186" i="2" s="1"/>
  <c r="N2186" i="2"/>
  <c r="O2186" i="2" s="1"/>
  <c r="R2185" i="2"/>
  <c r="S2185" i="2" s="1"/>
  <c r="P2185" i="2"/>
  <c r="Q2185" i="2" s="1"/>
  <c r="N2185" i="2"/>
  <c r="O2185" i="2" s="1"/>
  <c r="S2184" i="2"/>
  <c r="R2184" i="2"/>
  <c r="P2184" i="2"/>
  <c r="Q2184" i="2" s="1"/>
  <c r="N2184" i="2"/>
  <c r="O2184" i="2" s="1"/>
  <c r="S2183" i="2"/>
  <c r="R2183" i="2"/>
  <c r="P2183" i="2"/>
  <c r="Q2183" i="2" s="1"/>
  <c r="N2183" i="2"/>
  <c r="L2183" i="2" s="1"/>
  <c r="R2182" i="2"/>
  <c r="S2182" i="2" s="1"/>
  <c r="P2182" i="2"/>
  <c r="Q2182" i="2" s="1"/>
  <c r="N2182" i="2"/>
  <c r="O2182" i="2" s="1"/>
  <c r="R2181" i="2"/>
  <c r="S2181" i="2" s="1"/>
  <c r="P2181" i="2"/>
  <c r="Q2181" i="2" s="1"/>
  <c r="N2181" i="2"/>
  <c r="O2181" i="2" s="1"/>
  <c r="R2180" i="2"/>
  <c r="S2180" i="2" s="1"/>
  <c r="P2180" i="2"/>
  <c r="Q2180" i="2" s="1"/>
  <c r="N2180" i="2"/>
  <c r="R2179" i="2"/>
  <c r="S2179" i="2" s="1"/>
  <c r="P2179" i="2"/>
  <c r="Q2179" i="2" s="1"/>
  <c r="N2179" i="2"/>
  <c r="R2178" i="2"/>
  <c r="S2178" i="2" s="1"/>
  <c r="P2178" i="2"/>
  <c r="Q2178" i="2" s="1"/>
  <c r="N2178" i="2"/>
  <c r="O2178" i="2" s="1"/>
  <c r="R2177" i="2"/>
  <c r="S2177" i="2" s="1"/>
  <c r="P2177" i="2"/>
  <c r="Q2177" i="2" s="1"/>
  <c r="N2177" i="2"/>
  <c r="O2177" i="2" s="1"/>
  <c r="R2176" i="2"/>
  <c r="S2176" i="2" s="1"/>
  <c r="P2176" i="2"/>
  <c r="Q2176" i="2" s="1"/>
  <c r="N2176" i="2"/>
  <c r="R2175" i="2"/>
  <c r="S2175" i="2" s="1"/>
  <c r="P2175" i="2"/>
  <c r="Q2175" i="2" s="1"/>
  <c r="N2175" i="2"/>
  <c r="O2175" i="2" s="1"/>
  <c r="R2174" i="2"/>
  <c r="S2174" i="2" s="1"/>
  <c r="P2174" i="2"/>
  <c r="Q2174" i="2" s="1"/>
  <c r="N2174" i="2"/>
  <c r="O2174" i="2" s="1"/>
  <c r="R2173" i="2"/>
  <c r="S2173" i="2" s="1"/>
  <c r="P2173" i="2"/>
  <c r="Q2173" i="2" s="1"/>
  <c r="N2173" i="2"/>
  <c r="O2173" i="2" s="1"/>
  <c r="R2172" i="2"/>
  <c r="S2172" i="2" s="1"/>
  <c r="P2172" i="2"/>
  <c r="Q2172" i="2" s="1"/>
  <c r="N2172" i="2"/>
  <c r="O2172" i="2" s="1"/>
  <c r="R2171" i="2"/>
  <c r="S2171" i="2" s="1"/>
  <c r="P2171" i="2"/>
  <c r="Q2171" i="2" s="1"/>
  <c r="N2171" i="2"/>
  <c r="O2171" i="2" s="1"/>
  <c r="R2170" i="2"/>
  <c r="S2170" i="2" s="1"/>
  <c r="P2170" i="2"/>
  <c r="Q2170" i="2" s="1"/>
  <c r="N2170" i="2"/>
  <c r="O2170" i="2" s="1"/>
  <c r="R2169" i="2"/>
  <c r="S2169" i="2" s="1"/>
  <c r="P2169" i="2"/>
  <c r="Q2169" i="2" s="1"/>
  <c r="N2169" i="2"/>
  <c r="O2169" i="2" s="1"/>
  <c r="S2168" i="2"/>
  <c r="R2168" i="2"/>
  <c r="P2168" i="2"/>
  <c r="Q2168" i="2" s="1"/>
  <c r="O2168" i="2"/>
  <c r="R2167" i="2"/>
  <c r="S2167" i="2" s="1"/>
  <c r="P2167" i="2"/>
  <c r="Q2167" i="2" s="1"/>
  <c r="N2167" i="2"/>
  <c r="R2162" i="2"/>
  <c r="S2162" i="2" s="1"/>
  <c r="P2162" i="2"/>
  <c r="Q2162" i="2" s="1"/>
  <c r="N2162" i="2"/>
  <c r="O2162" i="2" s="1"/>
  <c r="I2162" i="2"/>
  <c r="D2162" i="2"/>
  <c r="R2161" i="2"/>
  <c r="S2161" i="2" s="1"/>
  <c r="P2161" i="2"/>
  <c r="Q2161" i="2" s="1"/>
  <c r="N2161" i="2"/>
  <c r="S2160" i="2"/>
  <c r="R2160" i="2"/>
  <c r="P2160" i="2"/>
  <c r="Q2160" i="2" s="1"/>
  <c r="N2160" i="2"/>
  <c r="O2160" i="2" s="1"/>
  <c r="R2159" i="2"/>
  <c r="S2159" i="2" s="1"/>
  <c r="P2159" i="2"/>
  <c r="Q2159" i="2" s="1"/>
  <c r="N2159" i="2"/>
  <c r="O2159" i="2" s="1"/>
  <c r="R2158" i="2"/>
  <c r="S2158" i="2" s="1"/>
  <c r="P2158" i="2"/>
  <c r="Q2158" i="2" s="1"/>
  <c r="N2158" i="2"/>
  <c r="I2158" i="2"/>
  <c r="D2158" i="2"/>
  <c r="S2157" i="2"/>
  <c r="R2157" i="2"/>
  <c r="P2157" i="2"/>
  <c r="Q2157" i="2" s="1"/>
  <c r="N2157" i="2"/>
  <c r="O2157" i="2" s="1"/>
  <c r="R2156" i="2"/>
  <c r="S2156" i="2" s="1"/>
  <c r="P2156" i="2"/>
  <c r="Q2156" i="2" s="1"/>
  <c r="N2156" i="2"/>
  <c r="O2156" i="2" s="1"/>
  <c r="R2155" i="2"/>
  <c r="S2155" i="2" s="1"/>
  <c r="P2155" i="2"/>
  <c r="Q2155" i="2" s="1"/>
  <c r="N2155" i="2"/>
  <c r="R2154" i="2"/>
  <c r="S2154" i="2" s="1"/>
  <c r="P2154" i="2"/>
  <c r="Q2154" i="2" s="1"/>
  <c r="N2154" i="2"/>
  <c r="I2154" i="2"/>
  <c r="D2154" i="2"/>
  <c r="S2153" i="2"/>
  <c r="R2153" i="2"/>
  <c r="P2153" i="2"/>
  <c r="Q2153" i="2" s="1"/>
  <c r="N2153" i="2"/>
  <c r="R2152" i="2"/>
  <c r="S2152" i="2" s="1"/>
  <c r="P2152" i="2"/>
  <c r="Q2152" i="2" s="1"/>
  <c r="N2152" i="2"/>
  <c r="R2151" i="2"/>
  <c r="S2151" i="2" s="1"/>
  <c r="P2151" i="2"/>
  <c r="Q2151" i="2" s="1"/>
  <c r="N2151" i="2"/>
  <c r="O2151" i="2" s="1"/>
  <c r="R2150" i="2"/>
  <c r="S2150" i="2" s="1"/>
  <c r="P2150" i="2"/>
  <c r="Q2150" i="2" s="1"/>
  <c r="N2150" i="2"/>
  <c r="I2150" i="2"/>
  <c r="D2150" i="2"/>
  <c r="R2149" i="2"/>
  <c r="S2149" i="2" s="1"/>
  <c r="P2149" i="2"/>
  <c r="Q2149" i="2" s="1"/>
  <c r="N2149" i="2"/>
  <c r="S2148" i="2"/>
  <c r="R2148" i="2"/>
  <c r="P2148" i="2"/>
  <c r="Q2148" i="2" s="1"/>
  <c r="N2148" i="2"/>
  <c r="O2148" i="2" s="1"/>
  <c r="R2147" i="2"/>
  <c r="S2147" i="2" s="1"/>
  <c r="P2147" i="2"/>
  <c r="Q2147" i="2" s="1"/>
  <c r="O2147" i="2"/>
  <c r="N2147" i="2"/>
  <c r="L2147" i="2"/>
  <c r="R2146" i="2"/>
  <c r="S2146" i="2" s="1"/>
  <c r="Q2146" i="2"/>
  <c r="P2146" i="2"/>
  <c r="N2146" i="2"/>
  <c r="I2146" i="2"/>
  <c r="G2146" i="2"/>
  <c r="D2146" i="2"/>
  <c r="R2145" i="2"/>
  <c r="S2145" i="2" s="1"/>
  <c r="P2145" i="2"/>
  <c r="Q2145" i="2" s="1"/>
  <c r="N2145" i="2"/>
  <c r="R2144" i="2"/>
  <c r="S2144" i="2" s="1"/>
  <c r="P2144" i="2"/>
  <c r="Q2144" i="2" s="1"/>
  <c r="N2144" i="2"/>
  <c r="O2144" i="2" s="1"/>
  <c r="R2143" i="2"/>
  <c r="S2143" i="2" s="1"/>
  <c r="P2143" i="2"/>
  <c r="Q2143" i="2" s="1"/>
  <c r="N2143" i="2"/>
  <c r="R2142" i="2"/>
  <c r="S2142" i="2" s="1"/>
  <c r="P2142" i="2"/>
  <c r="Q2142" i="2" s="1"/>
  <c r="N2142" i="2"/>
  <c r="I2142" i="2"/>
  <c r="G2142" i="2"/>
  <c r="D2142" i="2"/>
  <c r="R2141" i="2"/>
  <c r="S2141" i="2" s="1"/>
  <c r="Q2141" i="2"/>
  <c r="P2141" i="2"/>
  <c r="N2141" i="2"/>
  <c r="R2140" i="2"/>
  <c r="S2140" i="2" s="1"/>
  <c r="P2140" i="2"/>
  <c r="Q2140" i="2" s="1"/>
  <c r="N2140" i="2"/>
  <c r="O2140" i="2" s="1"/>
  <c r="S2139" i="2"/>
  <c r="R2139" i="2"/>
  <c r="P2139" i="2"/>
  <c r="Q2139" i="2" s="1"/>
  <c r="N2139" i="2"/>
  <c r="O2139" i="2" s="1"/>
  <c r="R2138" i="2"/>
  <c r="S2138" i="2" s="1"/>
  <c r="P2138" i="2"/>
  <c r="Q2138" i="2" s="1"/>
  <c r="N2138" i="2"/>
  <c r="I2138" i="2"/>
  <c r="G2138" i="2"/>
  <c r="D2138" i="2"/>
  <c r="R2137" i="2"/>
  <c r="S2137" i="2" s="1"/>
  <c r="Q2137" i="2"/>
  <c r="P2137" i="2"/>
  <c r="N2137" i="2"/>
  <c r="R2136" i="2"/>
  <c r="S2136" i="2" s="1"/>
  <c r="P2136" i="2"/>
  <c r="Q2136" i="2" s="1"/>
  <c r="O2136" i="2"/>
  <c r="N2136" i="2"/>
  <c r="L2136" i="2" s="1"/>
  <c r="R2135" i="2"/>
  <c r="S2135" i="2" s="1"/>
  <c r="P2135" i="2"/>
  <c r="Q2135" i="2" s="1"/>
  <c r="O2135" i="2"/>
  <c r="N2135" i="2"/>
  <c r="L2135" i="2"/>
  <c r="R2134" i="2"/>
  <c r="S2134" i="2" s="1"/>
  <c r="Q2134" i="2"/>
  <c r="P2134" i="2"/>
  <c r="N2134" i="2"/>
  <c r="I2134" i="2"/>
  <c r="G2134" i="2"/>
  <c r="D2134" i="2"/>
  <c r="R2133" i="2"/>
  <c r="S2133" i="2" s="1"/>
  <c r="P2133" i="2"/>
  <c r="Q2133" i="2" s="1"/>
  <c r="N2133" i="2"/>
  <c r="R2130" i="2"/>
  <c r="S2130" i="2" s="1"/>
  <c r="P2130" i="2"/>
  <c r="Q2130" i="2" s="1"/>
  <c r="N2130" i="2"/>
  <c r="I2130" i="2"/>
  <c r="G2130" i="2"/>
  <c r="D2130" i="2"/>
  <c r="R2129" i="2"/>
  <c r="S2129" i="2" s="1"/>
  <c r="P2129" i="2"/>
  <c r="Q2129" i="2" s="1"/>
  <c r="N2129" i="2"/>
  <c r="L2129" i="2" s="1"/>
  <c r="R2128" i="2"/>
  <c r="S2128" i="2" s="1"/>
  <c r="P2128" i="2"/>
  <c r="Q2128" i="2" s="1"/>
  <c r="N2128" i="2"/>
  <c r="O2128" i="2" s="1"/>
  <c r="R2127" i="2"/>
  <c r="S2127" i="2" s="1"/>
  <c r="P2127" i="2"/>
  <c r="Q2127" i="2" s="1"/>
  <c r="N2127" i="2"/>
  <c r="R2126" i="2"/>
  <c r="S2126" i="2" s="1"/>
  <c r="P2126" i="2"/>
  <c r="Q2126" i="2" s="1"/>
  <c r="N2126" i="2"/>
  <c r="I2126" i="2"/>
  <c r="G2126" i="2"/>
  <c r="D2126" i="2"/>
  <c r="R2125" i="2"/>
  <c r="S2125" i="2" s="1"/>
  <c r="P2125" i="2"/>
  <c r="Q2125" i="2" s="1"/>
  <c r="N2125" i="2"/>
  <c r="S2124" i="2"/>
  <c r="R2124" i="2"/>
  <c r="P2124" i="2"/>
  <c r="Q2124" i="2" s="1"/>
  <c r="N2124" i="2"/>
  <c r="O2124" i="2" s="1"/>
  <c r="R2123" i="2"/>
  <c r="S2123" i="2" s="1"/>
  <c r="Q2123" i="2"/>
  <c r="P2123" i="2"/>
  <c r="N2123" i="2"/>
  <c r="R2122" i="2"/>
  <c r="S2122" i="2" s="1"/>
  <c r="Q2122" i="2"/>
  <c r="P2122" i="2"/>
  <c r="N2122" i="2"/>
  <c r="I2122" i="2"/>
  <c r="G2122" i="2"/>
  <c r="D2122" i="2"/>
  <c r="R2121" i="2"/>
  <c r="S2121" i="2" s="1"/>
  <c r="P2121" i="2"/>
  <c r="Q2121" i="2" s="1"/>
  <c r="N2121" i="2"/>
  <c r="R2120" i="2"/>
  <c r="S2120" i="2" s="1"/>
  <c r="P2120" i="2"/>
  <c r="Q2120" i="2" s="1"/>
  <c r="N2120" i="2"/>
  <c r="O2120" i="2" s="1"/>
  <c r="R2119" i="2"/>
  <c r="S2119" i="2" s="1"/>
  <c r="Q2119" i="2"/>
  <c r="P2119" i="2"/>
  <c r="N2119" i="2"/>
  <c r="O2119" i="2" s="1"/>
  <c r="R2118" i="2"/>
  <c r="S2118" i="2" s="1"/>
  <c r="Q2118" i="2"/>
  <c r="P2118" i="2"/>
  <c r="N2118" i="2"/>
  <c r="I2118" i="2"/>
  <c r="G2118" i="2"/>
  <c r="D2118" i="2"/>
  <c r="R2117" i="2"/>
  <c r="S2117" i="2" s="1"/>
  <c r="P2117" i="2"/>
  <c r="Q2117" i="2" s="1"/>
  <c r="N2117" i="2"/>
  <c r="R2116" i="2"/>
  <c r="S2116" i="2" s="1"/>
  <c r="P2116" i="2"/>
  <c r="Q2116" i="2" s="1"/>
  <c r="N2116" i="2"/>
  <c r="O2116" i="2" s="1"/>
  <c r="R2115" i="2"/>
  <c r="S2115" i="2" s="1"/>
  <c r="P2115" i="2"/>
  <c r="Q2115" i="2" s="1"/>
  <c r="N2115" i="2"/>
  <c r="R2114" i="2"/>
  <c r="S2114" i="2" s="1"/>
  <c r="P2114" i="2"/>
  <c r="Q2114" i="2" s="1"/>
  <c r="N2114" i="2"/>
  <c r="O2114" i="2" s="1"/>
  <c r="I2114" i="2"/>
  <c r="G2114" i="2"/>
  <c r="D2114" i="2"/>
  <c r="R2113" i="2"/>
  <c r="S2113" i="2" s="1"/>
  <c r="P2113" i="2"/>
  <c r="Q2113" i="2" s="1"/>
  <c r="N2113" i="2"/>
  <c r="O2113" i="2" s="1"/>
  <c r="R2112" i="2"/>
  <c r="S2112" i="2" s="1"/>
  <c r="P2112" i="2"/>
  <c r="Q2112" i="2" s="1"/>
  <c r="N2112" i="2"/>
  <c r="R2111" i="2"/>
  <c r="S2111" i="2" s="1"/>
  <c r="Q2111" i="2"/>
  <c r="P2111" i="2"/>
  <c r="N2111" i="2"/>
  <c r="O2111" i="2" s="1"/>
  <c r="R2110" i="2"/>
  <c r="S2110" i="2" s="1"/>
  <c r="P2110" i="2"/>
  <c r="Q2110" i="2" s="1"/>
  <c r="N2110" i="2"/>
  <c r="O2110" i="2" s="1"/>
  <c r="I2110" i="2"/>
  <c r="G2110" i="2"/>
  <c r="D2110" i="2"/>
  <c r="R2109" i="2"/>
  <c r="S2109" i="2" s="1"/>
  <c r="Q2109" i="2"/>
  <c r="P2109" i="2"/>
  <c r="N2109" i="2"/>
  <c r="O2109" i="2" s="1"/>
  <c r="R2108" i="2"/>
  <c r="S2108" i="2" s="1"/>
  <c r="P2108" i="2"/>
  <c r="Q2108" i="2" s="1"/>
  <c r="O2108" i="2"/>
  <c r="N2108" i="2"/>
  <c r="L2108" i="2" s="1"/>
  <c r="R2107" i="2"/>
  <c r="S2107" i="2" s="1"/>
  <c r="Q2107" i="2"/>
  <c r="P2107" i="2"/>
  <c r="N2107" i="2"/>
  <c r="R2106" i="2"/>
  <c r="S2106" i="2" s="1"/>
  <c r="P2106" i="2"/>
  <c r="Q2106" i="2" s="1"/>
  <c r="N2106" i="2"/>
  <c r="O2106" i="2" s="1"/>
  <c r="I2106" i="2"/>
  <c r="G2106" i="2"/>
  <c r="D2106" i="2"/>
  <c r="R2105" i="2"/>
  <c r="S2105" i="2" s="1"/>
  <c r="P2105" i="2"/>
  <c r="Q2105" i="2" s="1"/>
  <c r="N2105" i="2"/>
  <c r="O2105" i="2" s="1"/>
  <c r="S2104" i="2"/>
  <c r="R2104" i="2"/>
  <c r="P2104" i="2"/>
  <c r="Q2104" i="2" s="1"/>
  <c r="O2104" i="2"/>
  <c r="M2104" i="2" s="1"/>
  <c r="N2104" i="2"/>
  <c r="R2103" i="2"/>
  <c r="S2103" i="2" s="1"/>
  <c r="P2103" i="2"/>
  <c r="Q2103" i="2" s="1"/>
  <c r="N2103" i="2"/>
  <c r="O2103" i="2" s="1"/>
  <c r="R2102" i="2"/>
  <c r="S2102" i="2" s="1"/>
  <c r="P2102" i="2"/>
  <c r="Q2102" i="2" s="1"/>
  <c r="N2102" i="2"/>
  <c r="I2102" i="2"/>
  <c r="G2102" i="2"/>
  <c r="D2102" i="2"/>
  <c r="R2101" i="2"/>
  <c r="S2101" i="2" s="1"/>
  <c r="P2101" i="2"/>
  <c r="Q2101" i="2" s="1"/>
  <c r="N2101" i="2"/>
  <c r="O2101" i="2" s="1"/>
  <c r="S2100" i="2"/>
  <c r="R2100" i="2"/>
  <c r="P2100" i="2"/>
  <c r="Q2100" i="2" s="1"/>
  <c r="O2100" i="2"/>
  <c r="N2100" i="2"/>
  <c r="R2099" i="2"/>
  <c r="S2099" i="2" s="1"/>
  <c r="P2099" i="2"/>
  <c r="Q2099" i="2" s="1"/>
  <c r="N2099" i="2"/>
  <c r="O2099" i="2" s="1"/>
  <c r="R2098" i="2"/>
  <c r="S2098" i="2" s="1"/>
  <c r="P2098" i="2"/>
  <c r="Q2098" i="2" s="1"/>
  <c r="N2098" i="2"/>
  <c r="I2098" i="2"/>
  <c r="H2098" i="2"/>
  <c r="G2098" i="2"/>
  <c r="D2098" i="2"/>
  <c r="R2097" i="2"/>
  <c r="S2097" i="2" s="1"/>
  <c r="Q2097" i="2"/>
  <c r="P2097" i="2"/>
  <c r="N2097" i="2"/>
  <c r="R2096" i="2"/>
  <c r="S2096" i="2" s="1"/>
  <c r="P2096" i="2"/>
  <c r="Q2096" i="2" s="1"/>
  <c r="N2096" i="2"/>
  <c r="L2096" i="2" s="1"/>
  <c r="R2095" i="2"/>
  <c r="S2095" i="2" s="1"/>
  <c r="P2095" i="2"/>
  <c r="Q2095" i="2" s="1"/>
  <c r="N2095" i="2"/>
  <c r="O2095" i="2" s="1"/>
  <c r="R2094" i="2"/>
  <c r="S2094" i="2" s="1"/>
  <c r="P2094" i="2"/>
  <c r="Q2094" i="2" s="1"/>
  <c r="N2094" i="2"/>
  <c r="O2094" i="2" s="1"/>
  <c r="I2094" i="2"/>
  <c r="H2094" i="2"/>
  <c r="G2094" i="2"/>
  <c r="D2094" i="2"/>
  <c r="R2093" i="2"/>
  <c r="S2093" i="2" s="1"/>
  <c r="Q2093" i="2"/>
  <c r="P2093" i="2"/>
  <c r="N2093" i="2"/>
  <c r="S2092" i="2"/>
  <c r="R2092" i="2"/>
  <c r="Q2092" i="2"/>
  <c r="P2092" i="2"/>
  <c r="O2092" i="2"/>
  <c r="N2092" i="2"/>
  <c r="R2091" i="2"/>
  <c r="S2091" i="2" s="1"/>
  <c r="P2091" i="2"/>
  <c r="Q2091" i="2" s="1"/>
  <c r="N2091" i="2"/>
  <c r="R2090" i="2"/>
  <c r="S2090" i="2" s="1"/>
  <c r="P2090" i="2"/>
  <c r="Q2090" i="2" s="1"/>
  <c r="N2090" i="2"/>
  <c r="O2090" i="2" s="1"/>
  <c r="I2090" i="2"/>
  <c r="H2090" i="2"/>
  <c r="G2090" i="2"/>
  <c r="D2090" i="2"/>
  <c r="R2089" i="2"/>
  <c r="S2089" i="2" s="1"/>
  <c r="P2089" i="2"/>
  <c r="Q2089" i="2" s="1"/>
  <c r="N2089" i="2"/>
  <c r="O2089" i="2" s="1"/>
  <c r="R2088" i="2"/>
  <c r="S2088" i="2" s="1"/>
  <c r="P2088" i="2"/>
  <c r="Q2088" i="2" s="1"/>
  <c r="N2088" i="2"/>
  <c r="R2087" i="2"/>
  <c r="S2087" i="2" s="1"/>
  <c r="P2087" i="2"/>
  <c r="Q2087" i="2" s="1"/>
  <c r="N2087" i="2"/>
  <c r="R2086" i="2"/>
  <c r="S2086" i="2" s="1"/>
  <c r="P2086" i="2"/>
  <c r="Q2086" i="2" s="1"/>
  <c r="N2086" i="2"/>
  <c r="O2086" i="2" s="1"/>
  <c r="I2086" i="2"/>
  <c r="H2086" i="2"/>
  <c r="G2086" i="2"/>
  <c r="D2086" i="2"/>
  <c r="S2085" i="2"/>
  <c r="R2085" i="2"/>
  <c r="Q2085" i="2"/>
  <c r="P2085" i="2"/>
  <c r="O2085" i="2"/>
  <c r="N2085" i="2"/>
  <c r="S2084" i="2"/>
  <c r="R2084" i="2"/>
  <c r="Q2084" i="2"/>
  <c r="P2084" i="2"/>
  <c r="O2084" i="2"/>
  <c r="M2084" i="2" s="1"/>
  <c r="N2084" i="2"/>
  <c r="L2084" i="2" s="1"/>
  <c r="R2083" i="2"/>
  <c r="S2083" i="2" s="1"/>
  <c r="P2083" i="2"/>
  <c r="Q2083" i="2" s="1"/>
  <c r="N2083" i="2"/>
  <c r="L2083" i="2" s="1"/>
  <c r="R2082" i="2"/>
  <c r="S2082" i="2" s="1"/>
  <c r="P2082" i="2"/>
  <c r="Q2082" i="2" s="1"/>
  <c r="N2082" i="2"/>
  <c r="O2082" i="2" s="1"/>
  <c r="L2082" i="2"/>
  <c r="I2082" i="2"/>
  <c r="H2082" i="2"/>
  <c r="G2082" i="2"/>
  <c r="D2082" i="2"/>
  <c r="R2081" i="2"/>
  <c r="S2081" i="2" s="1"/>
  <c r="P2081" i="2"/>
  <c r="Q2081" i="2" s="1"/>
  <c r="N2081" i="2"/>
  <c r="O2081" i="2" s="1"/>
  <c r="L2081" i="2"/>
  <c r="R2080" i="2"/>
  <c r="S2080" i="2" s="1"/>
  <c r="P2080" i="2"/>
  <c r="Q2080" i="2" s="1"/>
  <c r="N2080" i="2"/>
  <c r="R2079" i="2"/>
  <c r="S2079" i="2" s="1"/>
  <c r="P2079" i="2"/>
  <c r="Q2079" i="2" s="1"/>
  <c r="N2079" i="2"/>
  <c r="I2078" i="2"/>
  <c r="D2078" i="2"/>
  <c r="R2077" i="2"/>
  <c r="S2077" i="2" s="1"/>
  <c r="P2077" i="2"/>
  <c r="Q2077" i="2" s="1"/>
  <c r="N2077" i="2"/>
  <c r="R2075" i="2"/>
  <c r="S2075" i="2" s="1"/>
  <c r="P2075" i="2"/>
  <c r="Q2075" i="2" s="1"/>
  <c r="N2075" i="2"/>
  <c r="O2075" i="2" s="1"/>
  <c r="R2074" i="2"/>
  <c r="S2074" i="2" s="1"/>
  <c r="P2074" i="2"/>
  <c r="Q2074" i="2" s="1"/>
  <c r="N2074" i="2"/>
  <c r="L2074" i="2" s="1"/>
  <c r="I2074" i="2"/>
  <c r="D2074" i="2"/>
  <c r="R2073" i="2"/>
  <c r="S2073" i="2" s="1"/>
  <c r="P2073" i="2"/>
  <c r="Q2073" i="2" s="1"/>
  <c r="N2073" i="2"/>
  <c r="O2073" i="2" s="1"/>
  <c r="R2072" i="2"/>
  <c r="S2072" i="2" s="1"/>
  <c r="P2072" i="2"/>
  <c r="Q2072" i="2" s="1"/>
  <c r="N2072" i="2"/>
  <c r="L2072" i="2" s="1"/>
  <c r="R2071" i="2"/>
  <c r="S2071" i="2" s="1"/>
  <c r="P2071" i="2"/>
  <c r="Q2071" i="2" s="1"/>
  <c r="N2071" i="2"/>
  <c r="R2070" i="2"/>
  <c r="S2070" i="2" s="1"/>
  <c r="P2070" i="2"/>
  <c r="Q2070" i="2" s="1"/>
  <c r="N2070" i="2"/>
  <c r="O2070" i="2" s="1"/>
  <c r="I2070" i="2"/>
  <c r="D2070" i="2"/>
  <c r="R2069" i="2"/>
  <c r="S2069" i="2" s="1"/>
  <c r="P2069" i="2"/>
  <c r="Q2069" i="2" s="1"/>
  <c r="N2069" i="2"/>
  <c r="O2069" i="2" s="1"/>
  <c r="R2068" i="2"/>
  <c r="S2068" i="2" s="1"/>
  <c r="P2068" i="2"/>
  <c r="Q2068" i="2" s="1"/>
  <c r="N2068" i="2"/>
  <c r="L2068" i="2" s="1"/>
  <c r="R2067" i="2"/>
  <c r="S2067" i="2" s="1"/>
  <c r="P2067" i="2"/>
  <c r="Q2067" i="2" s="1"/>
  <c r="N2067" i="2"/>
  <c r="O2067" i="2" s="1"/>
  <c r="R2066" i="2"/>
  <c r="S2066" i="2" s="1"/>
  <c r="P2066" i="2"/>
  <c r="Q2066" i="2" s="1"/>
  <c r="N2066" i="2"/>
  <c r="I2066" i="2"/>
  <c r="G2066" i="2"/>
  <c r="D2066" i="2"/>
  <c r="R2065" i="2"/>
  <c r="S2065" i="2" s="1"/>
  <c r="P2065" i="2"/>
  <c r="Q2065" i="2" s="1"/>
  <c r="N2065" i="2"/>
  <c r="L2065" i="2" s="1"/>
  <c r="R2064" i="2"/>
  <c r="S2064" i="2" s="1"/>
  <c r="P2064" i="2"/>
  <c r="Q2064" i="2" s="1"/>
  <c r="N2064" i="2"/>
  <c r="O2064" i="2" s="1"/>
  <c r="L2064" i="2"/>
  <c r="R2063" i="2"/>
  <c r="S2063" i="2" s="1"/>
  <c r="P2063" i="2"/>
  <c r="Q2063" i="2" s="1"/>
  <c r="N2063" i="2"/>
  <c r="I2062" i="2"/>
  <c r="D2062" i="2"/>
  <c r="R2061" i="2"/>
  <c r="S2061" i="2" s="1"/>
  <c r="P2061" i="2"/>
  <c r="Q2061" i="2" s="1"/>
  <c r="N2061" i="2"/>
  <c r="O2061" i="2" s="1"/>
  <c r="R2059" i="2"/>
  <c r="S2059" i="2" s="1"/>
  <c r="P2059" i="2"/>
  <c r="Q2059" i="2" s="1"/>
  <c r="N2059" i="2"/>
  <c r="O2059" i="2" s="1"/>
  <c r="R2058" i="2"/>
  <c r="S2058" i="2" s="1"/>
  <c r="P2058" i="2"/>
  <c r="Q2058" i="2" s="1"/>
  <c r="N2058" i="2"/>
  <c r="I2058" i="2"/>
  <c r="D2058" i="2"/>
  <c r="R2057" i="2"/>
  <c r="S2057" i="2" s="1"/>
  <c r="P2057" i="2"/>
  <c r="Q2057" i="2" s="1"/>
  <c r="N2057" i="2"/>
  <c r="R2056" i="2"/>
  <c r="S2056" i="2" s="1"/>
  <c r="P2056" i="2"/>
  <c r="Q2056" i="2" s="1"/>
  <c r="N2056" i="2"/>
  <c r="O2056" i="2" s="1"/>
  <c r="R2055" i="2"/>
  <c r="S2055" i="2" s="1"/>
  <c r="P2055" i="2"/>
  <c r="Q2055" i="2" s="1"/>
  <c r="N2055" i="2"/>
  <c r="R2054" i="2"/>
  <c r="S2054" i="2" s="1"/>
  <c r="P2054" i="2"/>
  <c r="Q2054" i="2" s="1"/>
  <c r="N2054" i="2"/>
  <c r="O2054" i="2" s="1"/>
  <c r="I2054" i="2"/>
  <c r="D2054" i="2"/>
  <c r="R2053" i="2"/>
  <c r="S2053" i="2" s="1"/>
  <c r="P2053" i="2"/>
  <c r="Q2053" i="2" s="1"/>
  <c r="N2053" i="2"/>
  <c r="O2053" i="2" s="1"/>
  <c r="R2052" i="2"/>
  <c r="S2052" i="2" s="1"/>
  <c r="P2052" i="2"/>
  <c r="Q2052" i="2" s="1"/>
  <c r="N2052" i="2"/>
  <c r="R2051" i="2"/>
  <c r="S2051" i="2" s="1"/>
  <c r="P2051" i="2"/>
  <c r="Q2051" i="2" s="1"/>
  <c r="N2051" i="2"/>
  <c r="O2051" i="2" s="1"/>
  <c r="R2050" i="2"/>
  <c r="S2050" i="2" s="1"/>
  <c r="P2050" i="2"/>
  <c r="Q2050" i="2" s="1"/>
  <c r="N2050" i="2"/>
  <c r="L2050" i="2" s="1"/>
  <c r="I2050" i="2"/>
  <c r="G2050" i="2"/>
  <c r="D2050" i="2"/>
  <c r="S2049" i="2"/>
  <c r="R2049" i="2"/>
  <c r="Q2049" i="2"/>
  <c r="P2049" i="2"/>
  <c r="O2049" i="2"/>
  <c r="M2049" i="2" s="1"/>
  <c r="N2049" i="2"/>
  <c r="L2049" i="2" s="1"/>
  <c r="S2048" i="2"/>
  <c r="R2048" i="2"/>
  <c r="Q2048" i="2"/>
  <c r="P2048" i="2"/>
  <c r="O2048" i="2"/>
  <c r="N2048" i="2"/>
  <c r="M2048" i="2"/>
  <c r="L2048" i="2"/>
  <c r="R2047" i="2"/>
  <c r="S2047" i="2" s="1"/>
  <c r="P2047" i="2"/>
  <c r="Q2047" i="2" s="1"/>
  <c r="N2047" i="2"/>
  <c r="O2047" i="2" s="1"/>
  <c r="M2047" i="2" s="1"/>
  <c r="I2046" i="2"/>
  <c r="D2046" i="2"/>
  <c r="R2045" i="2"/>
  <c r="S2045" i="2" s="1"/>
  <c r="P2045" i="2"/>
  <c r="Q2045" i="2" s="1"/>
  <c r="N2045" i="2"/>
  <c r="L2045" i="2" s="1"/>
  <c r="R2043" i="2"/>
  <c r="S2043" i="2" s="1"/>
  <c r="P2043" i="2"/>
  <c r="Q2043" i="2" s="1"/>
  <c r="N2043" i="2"/>
  <c r="R2042" i="2"/>
  <c r="S2042" i="2" s="1"/>
  <c r="P2042" i="2"/>
  <c r="Q2042" i="2" s="1"/>
  <c r="N2042" i="2"/>
  <c r="O2042" i="2" s="1"/>
  <c r="K2042" i="2"/>
  <c r="I2042" i="2"/>
  <c r="G2042" i="2"/>
  <c r="D2042" i="2"/>
  <c r="R2041" i="2"/>
  <c r="S2041" i="2" s="1"/>
  <c r="P2041" i="2"/>
  <c r="Q2041" i="2" s="1"/>
  <c r="N2041" i="2"/>
  <c r="O2041" i="2" s="1"/>
  <c r="R2040" i="2"/>
  <c r="S2040" i="2" s="1"/>
  <c r="P2040" i="2"/>
  <c r="Q2040" i="2" s="1"/>
  <c r="N2040" i="2"/>
  <c r="L2040" i="2" s="1"/>
  <c r="I2040" i="2"/>
  <c r="D2040" i="2"/>
  <c r="R2039" i="2"/>
  <c r="S2039" i="2" s="1"/>
  <c r="P2039" i="2"/>
  <c r="Q2039" i="2" s="1"/>
  <c r="N2039" i="2"/>
  <c r="R2038" i="2"/>
  <c r="S2038" i="2" s="1"/>
  <c r="P2038" i="2"/>
  <c r="Q2038" i="2" s="1"/>
  <c r="N2038" i="2"/>
  <c r="O2038" i="2" s="1"/>
  <c r="I2038" i="2"/>
  <c r="G2038" i="2"/>
  <c r="D2038" i="2"/>
  <c r="R2037" i="2"/>
  <c r="S2037" i="2" s="1"/>
  <c r="P2037" i="2"/>
  <c r="Q2037" i="2" s="1"/>
  <c r="N2037" i="2"/>
  <c r="O2037" i="2" s="1"/>
  <c r="R2036" i="2"/>
  <c r="S2036" i="2" s="1"/>
  <c r="P2036" i="2"/>
  <c r="Q2036" i="2" s="1"/>
  <c r="N2036" i="2"/>
  <c r="R2035" i="2"/>
  <c r="S2035" i="2" s="1"/>
  <c r="P2035" i="2"/>
  <c r="Q2035" i="2" s="1"/>
  <c r="N2035" i="2"/>
  <c r="O2035" i="2" s="1"/>
  <c r="K2034" i="2"/>
  <c r="I2034" i="2"/>
  <c r="G2034" i="2"/>
  <c r="D2034" i="2"/>
  <c r="S2033" i="2"/>
  <c r="R2033" i="2"/>
  <c r="Q2033" i="2"/>
  <c r="P2033" i="2"/>
  <c r="O2033" i="2"/>
  <c r="N2033" i="2"/>
  <c r="L2033" i="2" s="1"/>
  <c r="S2032" i="2"/>
  <c r="R2032" i="2"/>
  <c r="Q2032" i="2"/>
  <c r="P2032" i="2"/>
  <c r="O2032" i="2"/>
  <c r="M2032" i="2" s="1"/>
  <c r="N2032" i="2"/>
  <c r="L2032" i="2"/>
  <c r="S2031" i="2"/>
  <c r="R2031" i="2"/>
  <c r="Q2031" i="2"/>
  <c r="P2031" i="2"/>
  <c r="O2031" i="2"/>
  <c r="N2031" i="2"/>
  <c r="S2030" i="2"/>
  <c r="R2030" i="2"/>
  <c r="Q2030" i="2"/>
  <c r="P2030" i="2"/>
  <c r="O2030" i="2"/>
  <c r="N2030" i="2"/>
  <c r="L2030" i="2" s="1"/>
  <c r="K2030" i="2"/>
  <c r="I2030" i="2"/>
  <c r="G2030" i="2"/>
  <c r="D2030" i="2"/>
  <c r="R2029" i="2"/>
  <c r="S2029" i="2" s="1"/>
  <c r="P2029" i="2"/>
  <c r="Q2029" i="2" s="1"/>
  <c r="N2029" i="2"/>
  <c r="R2027" i="2"/>
  <c r="S2027" i="2" s="1"/>
  <c r="Q2027" i="2"/>
  <c r="P2027" i="2"/>
  <c r="N2027" i="2"/>
  <c r="L2027" i="2" s="1"/>
  <c r="R2026" i="2"/>
  <c r="S2026" i="2" s="1"/>
  <c r="P2026" i="2"/>
  <c r="Q2026" i="2" s="1"/>
  <c r="N2026" i="2"/>
  <c r="L2026" i="2" s="1"/>
  <c r="I2026" i="2"/>
  <c r="D2026" i="2"/>
  <c r="R2025" i="2"/>
  <c r="S2025" i="2" s="1"/>
  <c r="P2025" i="2"/>
  <c r="Q2025" i="2" s="1"/>
  <c r="N2025" i="2"/>
  <c r="L2025" i="2" s="1"/>
  <c r="R2023" i="2"/>
  <c r="S2023" i="2" s="1"/>
  <c r="P2023" i="2"/>
  <c r="Q2023" i="2" s="1"/>
  <c r="N2023" i="2"/>
  <c r="O2023" i="2" s="1"/>
  <c r="R2022" i="2"/>
  <c r="S2022" i="2" s="1"/>
  <c r="P2022" i="2"/>
  <c r="Q2022" i="2" s="1"/>
  <c r="N2022" i="2"/>
  <c r="I2022" i="2"/>
  <c r="D2022" i="2"/>
  <c r="R2021" i="2"/>
  <c r="S2021" i="2" s="1"/>
  <c r="P2021" i="2"/>
  <c r="Q2021" i="2" s="1"/>
  <c r="N2021" i="2"/>
  <c r="O2021" i="2" s="1"/>
  <c r="R2019" i="2"/>
  <c r="S2019" i="2" s="1"/>
  <c r="P2019" i="2"/>
  <c r="Q2019" i="2" s="1"/>
  <c r="N2019" i="2"/>
  <c r="O2019" i="2" s="1"/>
  <c r="R2018" i="2"/>
  <c r="S2018" i="2" s="1"/>
  <c r="P2018" i="2"/>
  <c r="Q2018" i="2" s="1"/>
  <c r="N2018" i="2"/>
  <c r="I2018" i="2"/>
  <c r="D2018" i="2"/>
  <c r="R2017" i="2"/>
  <c r="S2017" i="2" s="1"/>
  <c r="Q2017" i="2"/>
  <c r="P2017" i="2"/>
  <c r="N2017" i="2"/>
  <c r="L2017" i="2" s="1"/>
  <c r="R2016" i="2"/>
  <c r="S2016" i="2" s="1"/>
  <c r="P2016" i="2"/>
  <c r="Q2016" i="2" s="1"/>
  <c r="N2016" i="2"/>
  <c r="O2016" i="2" s="1"/>
  <c r="R2015" i="2"/>
  <c r="S2015" i="2" s="1"/>
  <c r="P2015" i="2"/>
  <c r="Q2015" i="2" s="1"/>
  <c r="N2015" i="2"/>
  <c r="R2014" i="2"/>
  <c r="S2014" i="2" s="1"/>
  <c r="P2014" i="2"/>
  <c r="Q2014" i="2" s="1"/>
  <c r="O2014" i="2"/>
  <c r="N2014" i="2"/>
  <c r="L2014" i="2"/>
  <c r="I2014" i="2"/>
  <c r="D2014" i="2"/>
  <c r="R2013" i="2"/>
  <c r="S2013" i="2" s="1"/>
  <c r="P2013" i="2"/>
  <c r="Q2013" i="2" s="1"/>
  <c r="N2013" i="2"/>
  <c r="R2011" i="2"/>
  <c r="S2011" i="2" s="1"/>
  <c r="P2011" i="2"/>
  <c r="Q2011" i="2" s="1"/>
  <c r="N2011" i="2"/>
  <c r="R2010" i="2"/>
  <c r="S2010" i="2" s="1"/>
  <c r="P2010" i="2"/>
  <c r="Q2010" i="2" s="1"/>
  <c r="N2010" i="2"/>
  <c r="O2010" i="2" s="1"/>
  <c r="I2010" i="2"/>
  <c r="D2010" i="2"/>
  <c r="R2009" i="2"/>
  <c r="S2009" i="2" s="1"/>
  <c r="P2009" i="2"/>
  <c r="Q2009" i="2" s="1"/>
  <c r="O2009" i="2"/>
  <c r="N2009" i="2"/>
  <c r="L2009" i="2"/>
  <c r="R2008" i="2"/>
  <c r="S2008" i="2" s="1"/>
  <c r="Q2008" i="2"/>
  <c r="P2008" i="2"/>
  <c r="N2008" i="2"/>
  <c r="L2008" i="2" s="1"/>
  <c r="R2007" i="2"/>
  <c r="S2007" i="2" s="1"/>
  <c r="P2007" i="2"/>
  <c r="Q2007" i="2" s="1"/>
  <c r="N2007" i="2"/>
  <c r="O2007" i="2" s="1"/>
  <c r="I2006" i="2"/>
  <c r="H2006" i="2"/>
  <c r="G2006" i="2"/>
  <c r="D2006" i="2"/>
  <c r="R2005" i="2"/>
  <c r="S2005" i="2" s="1"/>
  <c r="P2005" i="2"/>
  <c r="Q2005" i="2" s="1"/>
  <c r="N2005" i="2"/>
  <c r="R2004" i="2"/>
  <c r="S2004" i="2" s="1"/>
  <c r="P2004" i="2"/>
  <c r="Q2004" i="2" s="1"/>
  <c r="N2004" i="2"/>
  <c r="O2004" i="2" s="1"/>
  <c r="R2003" i="2"/>
  <c r="S2003" i="2" s="1"/>
  <c r="P2003" i="2"/>
  <c r="Q2003" i="2" s="1"/>
  <c r="O2003" i="2"/>
  <c r="N2003" i="2"/>
  <c r="L2003" i="2"/>
  <c r="I2002" i="2"/>
  <c r="H2002" i="2"/>
  <c r="G2002" i="2"/>
  <c r="D2002" i="2"/>
  <c r="R2001" i="2"/>
  <c r="S2001" i="2" s="1"/>
  <c r="P2001" i="2"/>
  <c r="Q2001" i="2" s="1"/>
  <c r="N2001" i="2"/>
  <c r="O2001" i="2" s="1"/>
  <c r="R2000" i="2"/>
  <c r="S2000" i="2" s="1"/>
  <c r="P2000" i="2"/>
  <c r="Q2000" i="2" s="1"/>
  <c r="N2000" i="2"/>
  <c r="O2000" i="2" s="1"/>
  <c r="R1999" i="2"/>
  <c r="S1999" i="2" s="1"/>
  <c r="P1999" i="2"/>
  <c r="Q1999" i="2" s="1"/>
  <c r="O1999" i="2"/>
  <c r="N1999" i="2"/>
  <c r="L1999" i="2"/>
  <c r="I1998" i="2"/>
  <c r="H1998" i="2"/>
  <c r="G1998" i="2"/>
  <c r="D1998" i="2"/>
  <c r="R1997" i="2"/>
  <c r="S1997" i="2" s="1"/>
  <c r="P1997" i="2"/>
  <c r="Q1997" i="2" s="1"/>
  <c r="N1997" i="2"/>
  <c r="O1997" i="2" s="1"/>
  <c r="R1996" i="2"/>
  <c r="S1996" i="2" s="1"/>
  <c r="P1996" i="2"/>
  <c r="Q1996" i="2" s="1"/>
  <c r="M1996" i="2" s="1"/>
  <c r="N1996" i="2"/>
  <c r="O1996" i="2" s="1"/>
  <c r="R1995" i="2"/>
  <c r="S1995" i="2" s="1"/>
  <c r="P1995" i="2"/>
  <c r="Q1995" i="2" s="1"/>
  <c r="O1995" i="2"/>
  <c r="N1995" i="2"/>
  <c r="I1994" i="2"/>
  <c r="H1994" i="2"/>
  <c r="G1994" i="2"/>
  <c r="D1994" i="2"/>
  <c r="S1993" i="2"/>
  <c r="R1993" i="2"/>
  <c r="P1993" i="2"/>
  <c r="Q1993" i="2" s="1"/>
  <c r="N1993" i="2"/>
  <c r="R1991" i="2"/>
  <c r="S1991" i="2" s="1"/>
  <c r="P1991" i="2"/>
  <c r="Q1991" i="2" s="1"/>
  <c r="O1991" i="2"/>
  <c r="N1991" i="2"/>
  <c r="L1991" i="2"/>
  <c r="R1990" i="2"/>
  <c r="S1990" i="2" s="1"/>
  <c r="Q1990" i="2"/>
  <c r="P1990" i="2"/>
  <c r="N1990" i="2"/>
  <c r="I1990" i="2"/>
  <c r="G1990" i="2"/>
  <c r="D1990" i="2"/>
  <c r="R1989" i="2"/>
  <c r="S1989" i="2" s="1"/>
  <c r="P1989" i="2"/>
  <c r="Q1989" i="2" s="1"/>
  <c r="N1989" i="2"/>
  <c r="R1987" i="2"/>
  <c r="S1987" i="2" s="1"/>
  <c r="P1987" i="2"/>
  <c r="Q1987" i="2" s="1"/>
  <c r="N1987" i="2"/>
  <c r="S1986" i="2"/>
  <c r="R1986" i="2"/>
  <c r="P1986" i="2"/>
  <c r="Q1986" i="2" s="1"/>
  <c r="N1986" i="2"/>
  <c r="O1986" i="2" s="1"/>
  <c r="I1986" i="2"/>
  <c r="D1986" i="2"/>
  <c r="R1985" i="2"/>
  <c r="S1985" i="2" s="1"/>
  <c r="P1985" i="2"/>
  <c r="Q1985" i="2" s="1"/>
  <c r="O1985" i="2"/>
  <c r="N1985" i="2"/>
  <c r="S1983" i="2"/>
  <c r="R1983" i="2"/>
  <c r="P1983" i="2"/>
  <c r="Q1983" i="2" s="1"/>
  <c r="N1983" i="2"/>
  <c r="R1982" i="2"/>
  <c r="S1982" i="2" s="1"/>
  <c r="P1982" i="2"/>
  <c r="Q1982" i="2" s="1"/>
  <c r="N1982" i="2"/>
  <c r="O1982" i="2" s="1"/>
  <c r="L1982" i="2"/>
  <c r="I1982" i="2"/>
  <c r="D1982" i="2"/>
  <c r="R1981" i="2"/>
  <c r="S1981" i="2" s="1"/>
  <c r="P1981" i="2"/>
  <c r="Q1981" i="2" s="1"/>
  <c r="N1981" i="2"/>
  <c r="O1981" i="2" s="1"/>
  <c r="R1979" i="2"/>
  <c r="S1979" i="2" s="1"/>
  <c r="P1979" i="2"/>
  <c r="Q1979" i="2" s="1"/>
  <c r="M1979" i="2" s="1"/>
  <c r="E1979" i="2" s="1"/>
  <c r="N1979" i="2"/>
  <c r="O1979" i="2" s="1"/>
  <c r="S1978" i="2"/>
  <c r="R1978" i="2"/>
  <c r="P1978" i="2"/>
  <c r="Q1978" i="2" s="1"/>
  <c r="N1978" i="2"/>
  <c r="I1978" i="2"/>
  <c r="D1978" i="2"/>
  <c r="R1977" i="2"/>
  <c r="S1977" i="2" s="1"/>
  <c r="P1977" i="2"/>
  <c r="Q1977" i="2" s="1"/>
  <c r="N1977" i="2"/>
  <c r="R1976" i="2"/>
  <c r="S1976" i="2" s="1"/>
  <c r="P1976" i="2"/>
  <c r="Q1976" i="2" s="1"/>
  <c r="O1976" i="2"/>
  <c r="N1976" i="2"/>
  <c r="S1975" i="2"/>
  <c r="R1975" i="2"/>
  <c r="P1975" i="2"/>
  <c r="Q1975" i="2" s="1"/>
  <c r="N1975" i="2"/>
  <c r="R1974" i="2"/>
  <c r="S1974" i="2" s="1"/>
  <c r="P1974" i="2"/>
  <c r="Q1974" i="2" s="1"/>
  <c r="N1974" i="2"/>
  <c r="O1974" i="2" s="1"/>
  <c r="L1974" i="2"/>
  <c r="I1974" i="2"/>
  <c r="H1974" i="2"/>
  <c r="G1974" i="2"/>
  <c r="D1974" i="2"/>
  <c r="R1973" i="2"/>
  <c r="S1973" i="2" s="1"/>
  <c r="Q1973" i="2"/>
  <c r="P1973" i="2"/>
  <c r="N1973" i="2"/>
  <c r="R1972" i="2"/>
  <c r="S1972" i="2" s="1"/>
  <c r="P1972" i="2"/>
  <c r="Q1972" i="2" s="1"/>
  <c r="N1972" i="2"/>
  <c r="O1972" i="2" s="1"/>
  <c r="R1971" i="2"/>
  <c r="S1971" i="2" s="1"/>
  <c r="P1971" i="2"/>
  <c r="Q1971" i="2" s="1"/>
  <c r="N1971" i="2"/>
  <c r="R1970" i="2"/>
  <c r="S1970" i="2" s="1"/>
  <c r="Q1970" i="2"/>
  <c r="P1970" i="2"/>
  <c r="N1970" i="2"/>
  <c r="O1970" i="2" s="1"/>
  <c r="I1970" i="2"/>
  <c r="H1970" i="2"/>
  <c r="G1970" i="2"/>
  <c r="D1970" i="2"/>
  <c r="R1969" i="2"/>
  <c r="S1969" i="2" s="1"/>
  <c r="P1969" i="2"/>
  <c r="Q1969" i="2" s="1"/>
  <c r="N1969" i="2"/>
  <c r="S1968" i="2"/>
  <c r="R1968" i="2"/>
  <c r="P1968" i="2"/>
  <c r="Q1968" i="2" s="1"/>
  <c r="N1968" i="2"/>
  <c r="O1968" i="2" s="1"/>
  <c r="R1967" i="2"/>
  <c r="S1967" i="2" s="1"/>
  <c r="P1967" i="2"/>
  <c r="Q1967" i="2" s="1"/>
  <c r="N1967" i="2"/>
  <c r="R1966" i="2"/>
  <c r="S1966" i="2" s="1"/>
  <c r="Q1966" i="2"/>
  <c r="P1966" i="2"/>
  <c r="N1966" i="2"/>
  <c r="O1966" i="2" s="1"/>
  <c r="I1966" i="2"/>
  <c r="G1966" i="2"/>
  <c r="D1966" i="2"/>
  <c r="R1965" i="2"/>
  <c r="S1965" i="2" s="1"/>
  <c r="P1965" i="2"/>
  <c r="Q1965" i="2" s="1"/>
  <c r="N1965" i="2"/>
  <c r="O1965" i="2" s="1"/>
  <c r="R1964" i="2"/>
  <c r="S1964" i="2" s="1"/>
  <c r="P1964" i="2"/>
  <c r="Q1964" i="2" s="1"/>
  <c r="N1964" i="2"/>
  <c r="O1964" i="2" s="1"/>
  <c r="R1963" i="2"/>
  <c r="S1963" i="2" s="1"/>
  <c r="P1963" i="2"/>
  <c r="Q1963" i="2" s="1"/>
  <c r="N1963" i="2"/>
  <c r="R1962" i="2"/>
  <c r="S1962" i="2" s="1"/>
  <c r="P1962" i="2"/>
  <c r="Q1962" i="2" s="1"/>
  <c r="N1962" i="2"/>
  <c r="O1962" i="2" s="1"/>
  <c r="I1962" i="2"/>
  <c r="G1962" i="2"/>
  <c r="D1962" i="2"/>
  <c r="R1961" i="2"/>
  <c r="S1961" i="2" s="1"/>
  <c r="P1961" i="2"/>
  <c r="Q1961" i="2" s="1"/>
  <c r="O1961" i="2"/>
  <c r="N1961" i="2"/>
  <c r="L1961" i="2"/>
  <c r="R1960" i="2"/>
  <c r="S1960" i="2" s="1"/>
  <c r="Q1960" i="2"/>
  <c r="P1960" i="2"/>
  <c r="N1960" i="2"/>
  <c r="L1960" i="2" s="1"/>
  <c r="R1959" i="2"/>
  <c r="S1959" i="2" s="1"/>
  <c r="P1959" i="2"/>
  <c r="Q1959" i="2" s="1"/>
  <c r="N1959" i="2"/>
  <c r="L1959" i="2" s="1"/>
  <c r="R1958" i="2"/>
  <c r="S1958" i="2" s="1"/>
  <c r="P1958" i="2"/>
  <c r="Q1958" i="2" s="1"/>
  <c r="N1958" i="2"/>
  <c r="O1958" i="2" s="1"/>
  <c r="I1958" i="2"/>
  <c r="G1958" i="2"/>
  <c r="D1958" i="2"/>
  <c r="R1957" i="2"/>
  <c r="S1957" i="2" s="1"/>
  <c r="P1957" i="2"/>
  <c r="Q1957" i="2" s="1"/>
  <c r="N1957" i="2"/>
  <c r="O1957" i="2" s="1"/>
  <c r="R1956" i="2"/>
  <c r="S1956" i="2" s="1"/>
  <c r="P1956" i="2"/>
  <c r="Q1956" i="2" s="1"/>
  <c r="N1956" i="2"/>
  <c r="O1956" i="2" s="1"/>
  <c r="R1955" i="2"/>
  <c r="S1955" i="2" s="1"/>
  <c r="Q1955" i="2"/>
  <c r="P1955" i="2"/>
  <c r="N1955" i="2"/>
  <c r="L1955" i="2" s="1"/>
  <c r="R1954" i="2"/>
  <c r="S1954" i="2" s="1"/>
  <c r="P1954" i="2"/>
  <c r="Q1954" i="2" s="1"/>
  <c r="N1954" i="2"/>
  <c r="O1954" i="2" s="1"/>
  <c r="I1954" i="2"/>
  <c r="D1954" i="2"/>
  <c r="R1953" i="2"/>
  <c r="S1953" i="2" s="1"/>
  <c r="P1953" i="2"/>
  <c r="Q1953" i="2" s="1"/>
  <c r="N1953" i="2"/>
  <c r="O1953" i="2" s="1"/>
  <c r="R1951" i="2"/>
  <c r="S1951" i="2" s="1"/>
  <c r="P1951" i="2"/>
  <c r="Q1951" i="2" s="1"/>
  <c r="N1951" i="2"/>
  <c r="L1951" i="2" s="1"/>
  <c r="R1950" i="2"/>
  <c r="S1950" i="2" s="1"/>
  <c r="P1950" i="2"/>
  <c r="Q1950" i="2" s="1"/>
  <c r="N1950" i="2"/>
  <c r="I1950" i="2"/>
  <c r="G1950" i="2"/>
  <c r="D1950" i="2"/>
  <c r="R1949" i="2"/>
  <c r="S1949" i="2" s="1"/>
  <c r="Q1949" i="2"/>
  <c r="P1949" i="2"/>
  <c r="N1949" i="2"/>
  <c r="L1949" i="2" s="1"/>
  <c r="R1947" i="2"/>
  <c r="S1947" i="2" s="1"/>
  <c r="Q1947" i="2"/>
  <c r="P1947" i="2"/>
  <c r="N1947" i="2"/>
  <c r="L1947" i="2" s="1"/>
  <c r="R1946" i="2"/>
  <c r="S1946" i="2" s="1"/>
  <c r="P1946" i="2"/>
  <c r="Q1946" i="2" s="1"/>
  <c r="N1946" i="2"/>
  <c r="O1946" i="2" s="1"/>
  <c r="I1946" i="2"/>
  <c r="G1946" i="2"/>
  <c r="D1946" i="2"/>
  <c r="R1945" i="2"/>
  <c r="S1945" i="2" s="1"/>
  <c r="P1945" i="2"/>
  <c r="Q1945" i="2" s="1"/>
  <c r="N1945" i="2"/>
  <c r="O1945" i="2" s="1"/>
  <c r="R1944" i="2"/>
  <c r="S1944" i="2" s="1"/>
  <c r="P1944" i="2"/>
  <c r="Q1944" i="2" s="1"/>
  <c r="N1944" i="2"/>
  <c r="R1943" i="2"/>
  <c r="S1943" i="2" s="1"/>
  <c r="P1943" i="2"/>
  <c r="Q1943" i="2" s="1"/>
  <c r="N1943" i="2"/>
  <c r="O1943" i="2" s="1"/>
  <c r="R1942" i="2"/>
  <c r="S1942" i="2" s="1"/>
  <c r="P1942" i="2"/>
  <c r="Q1942" i="2" s="1"/>
  <c r="N1942" i="2"/>
  <c r="O1942" i="2" s="1"/>
  <c r="I1942" i="2"/>
  <c r="H1942" i="2"/>
  <c r="G1942" i="2"/>
  <c r="D1942" i="2"/>
  <c r="R1941" i="2"/>
  <c r="S1941" i="2" s="1"/>
  <c r="P1941" i="2"/>
  <c r="Q1941" i="2" s="1"/>
  <c r="O1941" i="2"/>
  <c r="N1941" i="2"/>
  <c r="L1941" i="2"/>
  <c r="R1940" i="2"/>
  <c r="S1940" i="2" s="1"/>
  <c r="Q1940" i="2"/>
  <c r="P1940" i="2"/>
  <c r="N1940" i="2"/>
  <c r="L1940" i="2" s="1"/>
  <c r="R1939" i="2"/>
  <c r="S1939" i="2" s="1"/>
  <c r="P1939" i="2"/>
  <c r="Q1939" i="2" s="1"/>
  <c r="N1939" i="2"/>
  <c r="O1939" i="2" s="1"/>
  <c r="R1938" i="2"/>
  <c r="S1938" i="2" s="1"/>
  <c r="P1938" i="2"/>
  <c r="Q1938" i="2" s="1"/>
  <c r="N1938" i="2"/>
  <c r="O1938" i="2" s="1"/>
  <c r="I1938" i="2"/>
  <c r="D1938" i="2"/>
  <c r="R1937" i="2"/>
  <c r="S1937" i="2" s="1"/>
  <c r="P1937" i="2"/>
  <c r="Q1937" i="2" s="1"/>
  <c r="N1937" i="2"/>
  <c r="R1935" i="2"/>
  <c r="S1935" i="2" s="1"/>
  <c r="P1935" i="2"/>
  <c r="Q1935" i="2" s="1"/>
  <c r="N1935" i="2"/>
  <c r="E1934" i="2"/>
  <c r="E1932" i="2" s="1"/>
  <c r="B1934" i="2"/>
  <c r="E1933" i="2"/>
  <c r="E1931" i="2" s="1"/>
  <c r="R1930" i="2"/>
  <c r="S1930" i="2" s="1"/>
  <c r="Q1930" i="2"/>
  <c r="P1930" i="2"/>
  <c r="N1930" i="2"/>
  <c r="L1930" i="2" s="1"/>
  <c r="I1930" i="2"/>
  <c r="H1930" i="2"/>
  <c r="D1930" i="2"/>
  <c r="R1929" i="2"/>
  <c r="S1929" i="2" s="1"/>
  <c r="P1929" i="2"/>
  <c r="Q1929" i="2" s="1"/>
  <c r="N1929" i="2"/>
  <c r="R1928" i="2"/>
  <c r="S1928" i="2" s="1"/>
  <c r="P1928" i="2"/>
  <c r="Q1928" i="2" s="1"/>
  <c r="N1928" i="2"/>
  <c r="O1928" i="2" s="1"/>
  <c r="M1928" i="2" s="1"/>
  <c r="R1927" i="2"/>
  <c r="S1927" i="2" s="1"/>
  <c r="P1927" i="2"/>
  <c r="Q1927" i="2" s="1"/>
  <c r="N1927" i="2"/>
  <c r="O1927" i="2" s="1"/>
  <c r="R1926" i="2"/>
  <c r="S1926" i="2" s="1"/>
  <c r="P1926" i="2"/>
  <c r="Q1926" i="2" s="1"/>
  <c r="N1926" i="2"/>
  <c r="O1926" i="2" s="1"/>
  <c r="I1926" i="2"/>
  <c r="D1926" i="2"/>
  <c r="S1925" i="2"/>
  <c r="R1925" i="2"/>
  <c r="P1925" i="2"/>
  <c r="Q1925" i="2" s="1"/>
  <c r="O1925" i="2"/>
  <c r="N1925" i="2"/>
  <c r="S1924" i="2"/>
  <c r="R1924" i="2"/>
  <c r="P1924" i="2"/>
  <c r="Q1924" i="2" s="1"/>
  <c r="O1924" i="2"/>
  <c r="N1924" i="2"/>
  <c r="R1923" i="2"/>
  <c r="S1923" i="2" s="1"/>
  <c r="P1923" i="2"/>
  <c r="Q1923" i="2" s="1"/>
  <c r="N1923" i="2"/>
  <c r="O1923" i="2" s="1"/>
  <c r="R1922" i="2"/>
  <c r="S1922" i="2" s="1"/>
  <c r="P1922" i="2"/>
  <c r="Q1922" i="2" s="1"/>
  <c r="N1922" i="2"/>
  <c r="O1922" i="2" s="1"/>
  <c r="L1922" i="2"/>
  <c r="I1922" i="2"/>
  <c r="G1922" i="2"/>
  <c r="D1922" i="2"/>
  <c r="R1921" i="2"/>
  <c r="S1921" i="2" s="1"/>
  <c r="P1921" i="2"/>
  <c r="Q1921" i="2" s="1"/>
  <c r="N1921" i="2"/>
  <c r="R1920" i="2"/>
  <c r="S1920" i="2" s="1"/>
  <c r="P1920" i="2"/>
  <c r="Q1920" i="2" s="1"/>
  <c r="N1920" i="2"/>
  <c r="O1920" i="2" s="1"/>
  <c r="G1920" i="2"/>
  <c r="R1919" i="2"/>
  <c r="S1919" i="2" s="1"/>
  <c r="P1919" i="2"/>
  <c r="Q1919" i="2" s="1"/>
  <c r="N1919" i="2"/>
  <c r="O1919" i="2" s="1"/>
  <c r="R1918" i="2"/>
  <c r="S1918" i="2" s="1"/>
  <c r="P1918" i="2"/>
  <c r="Q1918" i="2" s="1"/>
  <c r="N1918" i="2"/>
  <c r="O1918" i="2" s="1"/>
  <c r="I1918" i="2"/>
  <c r="G1918" i="2"/>
  <c r="D1918" i="2"/>
  <c r="R1917" i="2"/>
  <c r="S1917" i="2" s="1"/>
  <c r="P1917" i="2"/>
  <c r="Q1917" i="2" s="1"/>
  <c r="N1917" i="2"/>
  <c r="R1916" i="2"/>
  <c r="S1916" i="2" s="1"/>
  <c r="P1916" i="2"/>
  <c r="Q1916" i="2" s="1"/>
  <c r="N1916" i="2"/>
  <c r="O1916" i="2" s="1"/>
  <c r="G1916" i="2"/>
  <c r="R1915" i="2"/>
  <c r="S1915" i="2" s="1"/>
  <c r="P1915" i="2"/>
  <c r="Q1915" i="2" s="1"/>
  <c r="N1915" i="2"/>
  <c r="O1915" i="2" s="1"/>
  <c r="R1914" i="2"/>
  <c r="S1914" i="2" s="1"/>
  <c r="P1914" i="2"/>
  <c r="Q1914" i="2" s="1"/>
  <c r="N1914" i="2"/>
  <c r="O1914" i="2" s="1"/>
  <c r="I1914" i="2"/>
  <c r="G1914" i="2"/>
  <c r="D1914" i="2"/>
  <c r="R1913" i="2"/>
  <c r="S1913" i="2" s="1"/>
  <c r="P1913" i="2"/>
  <c r="Q1913" i="2" s="1"/>
  <c r="N1913" i="2"/>
  <c r="R1912" i="2"/>
  <c r="S1912" i="2" s="1"/>
  <c r="P1912" i="2"/>
  <c r="Q1912" i="2" s="1"/>
  <c r="N1912" i="2"/>
  <c r="O1912" i="2" s="1"/>
  <c r="G1912" i="2"/>
  <c r="R1911" i="2"/>
  <c r="S1911" i="2" s="1"/>
  <c r="P1911" i="2"/>
  <c r="Q1911" i="2" s="1"/>
  <c r="N1911" i="2"/>
  <c r="O1911" i="2" s="1"/>
  <c r="R1910" i="2"/>
  <c r="S1910" i="2" s="1"/>
  <c r="P1910" i="2"/>
  <c r="Q1910" i="2" s="1"/>
  <c r="N1910" i="2"/>
  <c r="O1910" i="2" s="1"/>
  <c r="I1910" i="2"/>
  <c r="D1910" i="2"/>
  <c r="R1909" i="2"/>
  <c r="S1909" i="2" s="1"/>
  <c r="P1909" i="2"/>
  <c r="Q1909" i="2" s="1"/>
  <c r="N1909" i="2"/>
  <c r="R1908" i="2"/>
  <c r="S1908" i="2" s="1"/>
  <c r="P1908" i="2"/>
  <c r="Q1908" i="2" s="1"/>
  <c r="N1908" i="2"/>
  <c r="O1908" i="2" s="1"/>
  <c r="R1907" i="2"/>
  <c r="S1907" i="2" s="1"/>
  <c r="P1907" i="2"/>
  <c r="Q1907" i="2" s="1"/>
  <c r="N1907" i="2"/>
  <c r="O1907" i="2" s="1"/>
  <c r="R1906" i="2"/>
  <c r="S1906" i="2" s="1"/>
  <c r="P1906" i="2"/>
  <c r="Q1906" i="2" s="1"/>
  <c r="N1906" i="2"/>
  <c r="O1906" i="2" s="1"/>
  <c r="I1906" i="2"/>
  <c r="D1906" i="2"/>
  <c r="R1905" i="2"/>
  <c r="S1905" i="2" s="1"/>
  <c r="Q1905" i="2"/>
  <c r="P1905" i="2"/>
  <c r="N1905" i="2"/>
  <c r="L1905" i="2" s="1"/>
  <c r="R1904" i="2"/>
  <c r="S1904" i="2" s="1"/>
  <c r="Q1904" i="2"/>
  <c r="P1904" i="2"/>
  <c r="N1904" i="2"/>
  <c r="O1904" i="2" s="1"/>
  <c r="R1903" i="2"/>
  <c r="S1903" i="2" s="1"/>
  <c r="P1903" i="2"/>
  <c r="Q1903" i="2" s="1"/>
  <c r="N1903" i="2"/>
  <c r="O1903" i="2" s="1"/>
  <c r="R1902" i="2"/>
  <c r="S1902" i="2" s="1"/>
  <c r="P1902" i="2"/>
  <c r="Q1902" i="2" s="1"/>
  <c r="N1902" i="2"/>
  <c r="O1902" i="2" s="1"/>
  <c r="I1902" i="2"/>
  <c r="G1902" i="2"/>
  <c r="D1902" i="2"/>
  <c r="R1901" i="2"/>
  <c r="S1901" i="2" s="1"/>
  <c r="P1901" i="2"/>
  <c r="Q1901" i="2" s="1"/>
  <c r="N1901" i="2"/>
  <c r="S1900" i="2"/>
  <c r="R1900" i="2"/>
  <c r="P1900" i="2"/>
  <c r="Q1900" i="2" s="1"/>
  <c r="O1900" i="2"/>
  <c r="N1900" i="2"/>
  <c r="R1899" i="2"/>
  <c r="S1899" i="2" s="1"/>
  <c r="P1899" i="2"/>
  <c r="Q1899" i="2" s="1"/>
  <c r="N1899" i="2"/>
  <c r="O1899" i="2" s="1"/>
  <c r="R1898" i="2"/>
  <c r="S1898" i="2" s="1"/>
  <c r="P1898" i="2"/>
  <c r="Q1898" i="2" s="1"/>
  <c r="N1898" i="2"/>
  <c r="O1898" i="2" s="1"/>
  <c r="I1898" i="2"/>
  <c r="D1898" i="2"/>
  <c r="R1897" i="2"/>
  <c r="S1897" i="2" s="1"/>
  <c r="P1897" i="2"/>
  <c r="Q1897" i="2" s="1"/>
  <c r="N1897" i="2"/>
  <c r="R1895" i="2"/>
  <c r="S1895" i="2" s="1"/>
  <c r="P1895" i="2"/>
  <c r="Q1895" i="2" s="1"/>
  <c r="N1895" i="2"/>
  <c r="O1895" i="2" s="1"/>
  <c r="R1894" i="2"/>
  <c r="S1894" i="2" s="1"/>
  <c r="P1894" i="2"/>
  <c r="Q1894" i="2" s="1"/>
  <c r="N1894" i="2"/>
  <c r="O1894" i="2" s="1"/>
  <c r="I1894" i="2"/>
  <c r="H1894" i="2"/>
  <c r="D1894" i="2"/>
  <c r="R1893" i="2"/>
  <c r="S1893" i="2" s="1"/>
  <c r="P1893" i="2"/>
  <c r="Q1893" i="2" s="1"/>
  <c r="N1893" i="2"/>
  <c r="R1892" i="2"/>
  <c r="S1892" i="2" s="1"/>
  <c r="P1892" i="2"/>
  <c r="Q1892" i="2" s="1"/>
  <c r="N1892" i="2"/>
  <c r="O1892" i="2" s="1"/>
  <c r="R1891" i="2"/>
  <c r="S1891" i="2" s="1"/>
  <c r="P1891" i="2"/>
  <c r="Q1891" i="2" s="1"/>
  <c r="N1891" i="2"/>
  <c r="O1891" i="2" s="1"/>
  <c r="R1890" i="2"/>
  <c r="S1890" i="2" s="1"/>
  <c r="P1890" i="2"/>
  <c r="Q1890" i="2" s="1"/>
  <c r="N1890" i="2"/>
  <c r="I1890" i="2"/>
  <c r="H1890" i="2"/>
  <c r="D1890" i="2"/>
  <c r="R1889" i="2"/>
  <c r="S1889" i="2" s="1"/>
  <c r="P1889" i="2"/>
  <c r="Q1889" i="2" s="1"/>
  <c r="N1889" i="2"/>
  <c r="R1888" i="2"/>
  <c r="S1888" i="2" s="1"/>
  <c r="P1888" i="2"/>
  <c r="Q1888" i="2" s="1"/>
  <c r="N1888" i="2"/>
  <c r="O1888" i="2" s="1"/>
  <c r="R1887" i="2"/>
  <c r="S1887" i="2" s="1"/>
  <c r="P1887" i="2"/>
  <c r="Q1887" i="2" s="1"/>
  <c r="N1887" i="2"/>
  <c r="O1887" i="2" s="1"/>
  <c r="R1886" i="2"/>
  <c r="S1886" i="2" s="1"/>
  <c r="P1886" i="2"/>
  <c r="Q1886" i="2" s="1"/>
  <c r="N1886" i="2"/>
  <c r="I1886" i="2"/>
  <c r="H1886" i="2"/>
  <c r="D1886" i="2"/>
  <c r="R1885" i="2"/>
  <c r="S1885" i="2" s="1"/>
  <c r="P1885" i="2"/>
  <c r="Q1885" i="2" s="1"/>
  <c r="N1885" i="2"/>
  <c r="O1885" i="2" s="1"/>
  <c r="R1884" i="2"/>
  <c r="S1884" i="2" s="1"/>
  <c r="P1884" i="2"/>
  <c r="Q1884" i="2" s="1"/>
  <c r="N1884" i="2"/>
  <c r="S1883" i="2"/>
  <c r="R1883" i="2"/>
  <c r="P1883" i="2"/>
  <c r="Q1883" i="2" s="1"/>
  <c r="N1883" i="2"/>
  <c r="O1883" i="2" s="1"/>
  <c r="R1882" i="2"/>
  <c r="S1882" i="2" s="1"/>
  <c r="P1882" i="2"/>
  <c r="Q1882" i="2" s="1"/>
  <c r="N1882" i="2"/>
  <c r="O1882" i="2" s="1"/>
  <c r="I1882" i="2"/>
  <c r="H1882" i="2"/>
  <c r="D1882" i="2"/>
  <c r="R1881" i="2"/>
  <c r="S1881" i="2" s="1"/>
  <c r="P1881" i="2"/>
  <c r="Q1881" i="2" s="1"/>
  <c r="N1881" i="2"/>
  <c r="O1881" i="2" s="1"/>
  <c r="R1880" i="2"/>
  <c r="S1880" i="2" s="1"/>
  <c r="P1880" i="2"/>
  <c r="Q1880" i="2" s="1"/>
  <c r="N1880" i="2"/>
  <c r="O1880" i="2" s="1"/>
  <c r="R1879" i="2"/>
  <c r="S1879" i="2" s="1"/>
  <c r="P1879" i="2"/>
  <c r="Q1879" i="2" s="1"/>
  <c r="N1879" i="2"/>
  <c r="O1879" i="2" s="1"/>
  <c r="R1878" i="2"/>
  <c r="S1878" i="2" s="1"/>
  <c r="P1878" i="2"/>
  <c r="Q1878" i="2" s="1"/>
  <c r="N1878" i="2"/>
  <c r="O1878" i="2" s="1"/>
  <c r="M1878" i="2" s="1"/>
  <c r="I1878" i="2"/>
  <c r="H1878" i="2"/>
  <c r="D1878" i="2"/>
  <c r="R1877" i="2"/>
  <c r="S1877" i="2" s="1"/>
  <c r="P1877" i="2"/>
  <c r="Q1877" i="2" s="1"/>
  <c r="N1877" i="2"/>
  <c r="O1877" i="2" s="1"/>
  <c r="R1876" i="2"/>
  <c r="S1876" i="2" s="1"/>
  <c r="P1876" i="2"/>
  <c r="Q1876" i="2" s="1"/>
  <c r="N1876" i="2"/>
  <c r="G1876" i="2"/>
  <c r="G1878" i="2" s="1"/>
  <c r="R1875" i="2"/>
  <c r="S1875" i="2" s="1"/>
  <c r="P1875" i="2"/>
  <c r="Q1875" i="2" s="1"/>
  <c r="N1875" i="2"/>
  <c r="O1875" i="2" s="1"/>
  <c r="M1875" i="2" s="1"/>
  <c r="L1875" i="2"/>
  <c r="S1874" i="2"/>
  <c r="R1874" i="2"/>
  <c r="P1874" i="2"/>
  <c r="Q1874" i="2" s="1"/>
  <c r="O1874" i="2"/>
  <c r="N1874" i="2"/>
  <c r="I1874" i="2"/>
  <c r="H1874" i="2"/>
  <c r="G1874" i="2"/>
  <c r="D1874" i="2"/>
  <c r="R1873" i="2"/>
  <c r="S1873" i="2" s="1"/>
  <c r="P1873" i="2"/>
  <c r="Q1873" i="2" s="1"/>
  <c r="N1873" i="2"/>
  <c r="O1873" i="2" s="1"/>
  <c r="R1872" i="2"/>
  <c r="S1872" i="2" s="1"/>
  <c r="P1872" i="2"/>
  <c r="Q1872" i="2" s="1"/>
  <c r="N1872" i="2"/>
  <c r="O1872" i="2" s="1"/>
  <c r="R1871" i="2"/>
  <c r="S1871" i="2" s="1"/>
  <c r="P1871" i="2"/>
  <c r="Q1871" i="2" s="1"/>
  <c r="N1871" i="2"/>
  <c r="O1871" i="2" s="1"/>
  <c r="R1870" i="2"/>
  <c r="S1870" i="2" s="1"/>
  <c r="P1870" i="2"/>
  <c r="Q1870" i="2" s="1"/>
  <c r="N1870" i="2"/>
  <c r="O1870" i="2" s="1"/>
  <c r="I1870" i="2"/>
  <c r="H1870" i="2"/>
  <c r="D1870" i="2"/>
  <c r="R1869" i="2"/>
  <c r="S1869" i="2" s="1"/>
  <c r="P1869" i="2"/>
  <c r="Q1869" i="2" s="1"/>
  <c r="N1869" i="2"/>
  <c r="O1869" i="2" s="1"/>
  <c r="M1869" i="2" s="1"/>
  <c r="R1868" i="2"/>
  <c r="S1868" i="2" s="1"/>
  <c r="P1868" i="2"/>
  <c r="Q1868" i="2" s="1"/>
  <c r="N1868" i="2"/>
  <c r="R1867" i="2"/>
  <c r="S1867" i="2" s="1"/>
  <c r="P1867" i="2"/>
  <c r="Q1867" i="2" s="1"/>
  <c r="N1867" i="2"/>
  <c r="R1866" i="2"/>
  <c r="S1866" i="2" s="1"/>
  <c r="P1866" i="2"/>
  <c r="Q1866" i="2" s="1"/>
  <c r="N1866" i="2"/>
  <c r="O1866" i="2" s="1"/>
  <c r="I1866" i="2"/>
  <c r="H1866" i="2"/>
  <c r="D1866" i="2"/>
  <c r="R1865" i="2"/>
  <c r="S1865" i="2" s="1"/>
  <c r="P1865" i="2"/>
  <c r="Q1865" i="2" s="1"/>
  <c r="N1865" i="2"/>
  <c r="R1864" i="2"/>
  <c r="S1864" i="2" s="1"/>
  <c r="P1864" i="2"/>
  <c r="Q1864" i="2" s="1"/>
  <c r="N1864" i="2"/>
  <c r="R1863" i="2"/>
  <c r="S1863" i="2" s="1"/>
  <c r="P1863" i="2"/>
  <c r="Q1863" i="2" s="1"/>
  <c r="N1863" i="2"/>
  <c r="O1863" i="2" s="1"/>
  <c r="R1862" i="2"/>
  <c r="S1862" i="2" s="1"/>
  <c r="P1862" i="2"/>
  <c r="Q1862" i="2" s="1"/>
  <c r="N1862" i="2"/>
  <c r="L1862" i="2" s="1"/>
  <c r="I1862" i="2"/>
  <c r="H1862" i="2"/>
  <c r="D1862" i="2"/>
  <c r="R1861" i="2"/>
  <c r="S1861" i="2" s="1"/>
  <c r="P1861" i="2"/>
  <c r="Q1861" i="2" s="1"/>
  <c r="N1861" i="2"/>
  <c r="R1860" i="2"/>
  <c r="S1860" i="2" s="1"/>
  <c r="P1860" i="2"/>
  <c r="Q1860" i="2" s="1"/>
  <c r="N1860" i="2"/>
  <c r="O1860" i="2" s="1"/>
  <c r="R1859" i="2"/>
  <c r="S1859" i="2" s="1"/>
  <c r="P1859" i="2"/>
  <c r="Q1859" i="2" s="1"/>
  <c r="N1859" i="2"/>
  <c r="O1859" i="2" s="1"/>
  <c r="R1858" i="2"/>
  <c r="S1858" i="2" s="1"/>
  <c r="P1858" i="2"/>
  <c r="Q1858" i="2" s="1"/>
  <c r="N1858" i="2"/>
  <c r="I1858" i="2"/>
  <c r="H1858" i="2"/>
  <c r="D1858" i="2"/>
  <c r="R1857" i="2"/>
  <c r="S1857" i="2" s="1"/>
  <c r="P1857" i="2"/>
  <c r="Q1857" i="2" s="1"/>
  <c r="N1857" i="2"/>
  <c r="O1857" i="2" s="1"/>
  <c r="R1856" i="2"/>
  <c r="S1856" i="2" s="1"/>
  <c r="P1856" i="2"/>
  <c r="Q1856" i="2" s="1"/>
  <c r="N1856" i="2"/>
  <c r="L1856" i="2" s="1"/>
  <c r="R1855" i="2"/>
  <c r="S1855" i="2" s="1"/>
  <c r="P1855" i="2"/>
  <c r="Q1855" i="2" s="1"/>
  <c r="N1855" i="2"/>
  <c r="R1854" i="2"/>
  <c r="S1854" i="2" s="1"/>
  <c r="P1854" i="2"/>
  <c r="Q1854" i="2" s="1"/>
  <c r="N1854" i="2"/>
  <c r="I1854" i="2"/>
  <c r="H1854" i="2"/>
  <c r="D1854" i="2"/>
  <c r="R1853" i="2"/>
  <c r="S1853" i="2" s="1"/>
  <c r="P1853" i="2"/>
  <c r="Q1853" i="2" s="1"/>
  <c r="N1853" i="2"/>
  <c r="O1853" i="2" s="1"/>
  <c r="R1852" i="2"/>
  <c r="S1852" i="2" s="1"/>
  <c r="P1852" i="2"/>
  <c r="Q1852" i="2" s="1"/>
  <c r="N1852" i="2"/>
  <c r="O1852" i="2" s="1"/>
  <c r="G1852" i="2"/>
  <c r="G1856" i="2" s="1"/>
  <c r="G1858" i="2" s="1"/>
  <c r="G1860" i="2" s="1"/>
  <c r="G1864" i="2" s="1"/>
  <c r="G1866" i="2" s="1"/>
  <c r="R1851" i="2"/>
  <c r="S1851" i="2" s="1"/>
  <c r="P1851" i="2"/>
  <c r="Q1851" i="2" s="1"/>
  <c r="N1851" i="2"/>
  <c r="O1851" i="2" s="1"/>
  <c r="L1851" i="2"/>
  <c r="R1850" i="2"/>
  <c r="S1850" i="2" s="1"/>
  <c r="P1850" i="2"/>
  <c r="Q1850" i="2" s="1"/>
  <c r="N1850" i="2"/>
  <c r="O1850" i="2" s="1"/>
  <c r="I1850" i="2"/>
  <c r="H1850" i="2"/>
  <c r="G1850" i="2"/>
  <c r="D1850" i="2"/>
  <c r="S1849" i="2"/>
  <c r="R1849" i="2"/>
  <c r="P1849" i="2"/>
  <c r="Q1849" i="2" s="1"/>
  <c r="N1849" i="2"/>
  <c r="O1849" i="2" s="1"/>
  <c r="R1848" i="2"/>
  <c r="S1848" i="2" s="1"/>
  <c r="P1848" i="2"/>
  <c r="Q1848" i="2" s="1"/>
  <c r="N1848" i="2"/>
  <c r="L1848" i="2" s="1"/>
  <c r="R1847" i="2"/>
  <c r="S1847" i="2" s="1"/>
  <c r="P1847" i="2"/>
  <c r="Q1847" i="2" s="1"/>
  <c r="N1847" i="2"/>
  <c r="O1847" i="2" s="1"/>
  <c r="R1846" i="2"/>
  <c r="S1846" i="2" s="1"/>
  <c r="P1846" i="2"/>
  <c r="Q1846" i="2" s="1"/>
  <c r="N1846" i="2"/>
  <c r="O1846" i="2" s="1"/>
  <c r="I1846" i="2"/>
  <c r="H1846" i="2"/>
  <c r="D1846" i="2"/>
  <c r="R1845" i="2"/>
  <c r="S1845" i="2" s="1"/>
  <c r="P1845" i="2"/>
  <c r="Q1845" i="2" s="1"/>
  <c r="N1845" i="2"/>
  <c r="O1845" i="2" s="1"/>
  <c r="M1845" i="2" s="1"/>
  <c r="R1844" i="2"/>
  <c r="S1844" i="2" s="1"/>
  <c r="Q1844" i="2"/>
  <c r="P1844" i="2"/>
  <c r="N1844" i="2"/>
  <c r="S1843" i="2"/>
  <c r="R1843" i="2"/>
  <c r="P1843" i="2"/>
  <c r="Q1843" i="2" s="1"/>
  <c r="N1843" i="2"/>
  <c r="O1843" i="2" s="1"/>
  <c r="R1842" i="2"/>
  <c r="S1842" i="2" s="1"/>
  <c r="P1842" i="2"/>
  <c r="Q1842" i="2" s="1"/>
  <c r="N1842" i="2"/>
  <c r="O1842" i="2" s="1"/>
  <c r="I1842" i="2"/>
  <c r="H1842" i="2"/>
  <c r="D1842" i="2"/>
  <c r="R1841" i="2"/>
  <c r="S1841" i="2" s="1"/>
  <c r="P1841" i="2"/>
  <c r="Q1841" i="2" s="1"/>
  <c r="N1841" i="2"/>
  <c r="O1841" i="2" s="1"/>
  <c r="R1840" i="2"/>
  <c r="S1840" i="2" s="1"/>
  <c r="P1840" i="2"/>
  <c r="Q1840" i="2" s="1"/>
  <c r="N1840" i="2"/>
  <c r="R1839" i="2"/>
  <c r="S1839" i="2" s="1"/>
  <c r="P1839" i="2"/>
  <c r="Q1839" i="2" s="1"/>
  <c r="N1839" i="2"/>
  <c r="O1839" i="2" s="1"/>
  <c r="R1838" i="2"/>
  <c r="S1838" i="2" s="1"/>
  <c r="P1838" i="2"/>
  <c r="Q1838" i="2" s="1"/>
  <c r="N1838" i="2"/>
  <c r="O1838" i="2" s="1"/>
  <c r="I1838" i="2"/>
  <c r="H1838" i="2"/>
  <c r="D1838" i="2"/>
  <c r="R1837" i="2"/>
  <c r="S1837" i="2" s="1"/>
  <c r="P1837" i="2"/>
  <c r="Q1837" i="2" s="1"/>
  <c r="N1837" i="2"/>
  <c r="R1836" i="2"/>
  <c r="S1836" i="2" s="1"/>
  <c r="P1836" i="2"/>
  <c r="Q1836" i="2" s="1"/>
  <c r="N1836" i="2"/>
  <c r="O1836" i="2" s="1"/>
  <c r="L1836" i="2"/>
  <c r="S1835" i="2"/>
  <c r="R1835" i="2"/>
  <c r="P1835" i="2"/>
  <c r="Q1835" i="2" s="1"/>
  <c r="O1835" i="2"/>
  <c r="N1835" i="2"/>
  <c r="R1834" i="2"/>
  <c r="S1834" i="2" s="1"/>
  <c r="P1834" i="2"/>
  <c r="Q1834" i="2" s="1"/>
  <c r="O1834" i="2"/>
  <c r="N1834" i="2"/>
  <c r="I1834" i="2"/>
  <c r="H1834" i="2"/>
  <c r="D1834" i="2"/>
  <c r="R1833" i="2"/>
  <c r="S1833" i="2" s="1"/>
  <c r="P1833" i="2"/>
  <c r="Q1833" i="2" s="1"/>
  <c r="N1833" i="2"/>
  <c r="O1833" i="2" s="1"/>
  <c r="R1832" i="2"/>
  <c r="S1832" i="2" s="1"/>
  <c r="P1832" i="2"/>
  <c r="Q1832" i="2" s="1"/>
  <c r="N1832" i="2"/>
  <c r="O1832" i="2" s="1"/>
  <c r="R1831" i="2"/>
  <c r="S1831" i="2" s="1"/>
  <c r="P1831" i="2"/>
  <c r="Q1831" i="2" s="1"/>
  <c r="N1831" i="2"/>
  <c r="O1831" i="2" s="1"/>
  <c r="R1830" i="2"/>
  <c r="S1830" i="2" s="1"/>
  <c r="P1830" i="2"/>
  <c r="Q1830" i="2" s="1"/>
  <c r="O1830" i="2"/>
  <c r="N1830" i="2"/>
  <c r="I1830" i="2"/>
  <c r="H1830" i="2"/>
  <c r="D1830" i="2"/>
  <c r="R1829" i="2"/>
  <c r="S1829" i="2" s="1"/>
  <c r="P1829" i="2"/>
  <c r="Q1829" i="2" s="1"/>
  <c r="N1829" i="2"/>
  <c r="O1829" i="2" s="1"/>
  <c r="R1828" i="2"/>
  <c r="S1828" i="2" s="1"/>
  <c r="P1828" i="2"/>
  <c r="Q1828" i="2" s="1"/>
  <c r="N1828" i="2"/>
  <c r="L1828" i="2" s="1"/>
  <c r="G1828" i="2"/>
  <c r="G1830" i="2" s="1"/>
  <c r="G1832" i="2" s="1"/>
  <c r="G1834" i="2" s="1"/>
  <c r="G1836" i="2" s="1"/>
  <c r="G1838" i="2" s="1"/>
  <c r="G1840" i="2" s="1"/>
  <c r="G1842" i="2" s="1"/>
  <c r="G1844" i="2" s="1"/>
  <c r="G1846" i="2" s="1"/>
  <c r="R1827" i="2"/>
  <c r="S1827" i="2" s="1"/>
  <c r="P1827" i="2"/>
  <c r="Q1827" i="2" s="1"/>
  <c r="N1827" i="2"/>
  <c r="R1826" i="2"/>
  <c r="S1826" i="2" s="1"/>
  <c r="P1826" i="2"/>
  <c r="Q1826" i="2" s="1"/>
  <c r="N1826" i="2"/>
  <c r="O1826" i="2" s="1"/>
  <c r="I1826" i="2"/>
  <c r="H1826" i="2"/>
  <c r="G1826" i="2"/>
  <c r="D1826" i="2"/>
  <c r="R1825" i="2"/>
  <c r="S1825" i="2" s="1"/>
  <c r="P1825" i="2"/>
  <c r="Q1825" i="2" s="1"/>
  <c r="N1825" i="2"/>
  <c r="O1825" i="2" s="1"/>
  <c r="R1824" i="2"/>
  <c r="S1824" i="2" s="1"/>
  <c r="P1824" i="2"/>
  <c r="Q1824" i="2" s="1"/>
  <c r="N1824" i="2"/>
  <c r="R1823" i="2"/>
  <c r="S1823" i="2" s="1"/>
  <c r="Q1823" i="2"/>
  <c r="P1823" i="2"/>
  <c r="N1823" i="2"/>
  <c r="R1822" i="2"/>
  <c r="S1822" i="2" s="1"/>
  <c r="Q1822" i="2"/>
  <c r="P1822" i="2"/>
  <c r="N1822" i="2"/>
  <c r="O1822" i="2" s="1"/>
  <c r="I1822" i="2"/>
  <c r="D1822" i="2"/>
  <c r="S1821" i="2"/>
  <c r="R1821" i="2"/>
  <c r="P1821" i="2"/>
  <c r="Q1821" i="2" s="1"/>
  <c r="N1821" i="2"/>
  <c r="O1821" i="2" s="1"/>
  <c r="R1820" i="2"/>
  <c r="S1820" i="2" s="1"/>
  <c r="P1820" i="2"/>
  <c r="Q1820" i="2" s="1"/>
  <c r="N1820" i="2"/>
  <c r="O1820" i="2" s="1"/>
  <c r="R1819" i="2"/>
  <c r="S1819" i="2" s="1"/>
  <c r="P1819" i="2"/>
  <c r="Q1819" i="2" s="1"/>
  <c r="O1819" i="2"/>
  <c r="N1819" i="2"/>
  <c r="R1818" i="2"/>
  <c r="S1818" i="2" s="1"/>
  <c r="Q1818" i="2"/>
  <c r="P1818" i="2"/>
  <c r="N1818" i="2"/>
  <c r="I1818" i="2"/>
  <c r="D1818" i="2"/>
  <c r="R1817" i="2"/>
  <c r="S1817" i="2" s="1"/>
  <c r="P1817" i="2"/>
  <c r="Q1817" i="2" s="1"/>
  <c r="N1817" i="2"/>
  <c r="O1817" i="2" s="1"/>
  <c r="R1816" i="2"/>
  <c r="S1816" i="2" s="1"/>
  <c r="P1816" i="2"/>
  <c r="Q1816" i="2" s="1"/>
  <c r="N1816" i="2"/>
  <c r="O1816" i="2" s="1"/>
  <c r="S1815" i="2"/>
  <c r="R1815" i="2"/>
  <c r="P1815" i="2"/>
  <c r="Q1815" i="2" s="1"/>
  <c r="N1815" i="2"/>
  <c r="O1815" i="2" s="1"/>
  <c r="S1814" i="2"/>
  <c r="R1814" i="2"/>
  <c r="P1814" i="2"/>
  <c r="Q1814" i="2" s="1"/>
  <c r="O1814" i="2"/>
  <c r="N1814" i="2"/>
  <c r="I1814" i="2"/>
  <c r="D1814" i="2"/>
  <c r="R1813" i="2"/>
  <c r="S1813" i="2" s="1"/>
  <c r="P1813" i="2"/>
  <c r="Q1813" i="2" s="1"/>
  <c r="N1813" i="2"/>
  <c r="O1813" i="2" s="1"/>
  <c r="R1812" i="2"/>
  <c r="S1812" i="2" s="1"/>
  <c r="P1812" i="2"/>
  <c r="Q1812" i="2" s="1"/>
  <c r="N1812" i="2"/>
  <c r="R1811" i="2"/>
  <c r="S1811" i="2" s="1"/>
  <c r="P1811" i="2"/>
  <c r="Q1811" i="2" s="1"/>
  <c r="N1811" i="2"/>
  <c r="O1811" i="2" s="1"/>
  <c r="R1810" i="2"/>
  <c r="S1810" i="2" s="1"/>
  <c r="Q1810" i="2"/>
  <c r="P1810" i="2"/>
  <c r="N1810" i="2"/>
  <c r="O1810" i="2" s="1"/>
  <c r="I1810" i="2"/>
  <c r="D1810" i="2"/>
  <c r="R1809" i="2"/>
  <c r="S1809" i="2" s="1"/>
  <c r="P1809" i="2"/>
  <c r="Q1809" i="2" s="1"/>
  <c r="N1809" i="2"/>
  <c r="R1808" i="2"/>
  <c r="S1808" i="2" s="1"/>
  <c r="P1808" i="2"/>
  <c r="Q1808" i="2" s="1"/>
  <c r="N1808" i="2"/>
  <c r="O1808" i="2" s="1"/>
  <c r="R1807" i="2"/>
  <c r="S1807" i="2" s="1"/>
  <c r="Q1807" i="2"/>
  <c r="P1807" i="2"/>
  <c r="N1807" i="2"/>
  <c r="O1807" i="2" s="1"/>
  <c r="R1806" i="2"/>
  <c r="S1806" i="2" s="1"/>
  <c r="Q1806" i="2"/>
  <c r="P1806" i="2"/>
  <c r="N1806" i="2"/>
  <c r="I1806" i="2"/>
  <c r="D1806" i="2"/>
  <c r="R1805" i="2"/>
  <c r="S1805" i="2" s="1"/>
  <c r="P1805" i="2"/>
  <c r="Q1805" i="2" s="1"/>
  <c r="N1805" i="2"/>
  <c r="O1805" i="2" s="1"/>
  <c r="R1804" i="2"/>
  <c r="S1804" i="2" s="1"/>
  <c r="P1804" i="2"/>
  <c r="Q1804" i="2" s="1"/>
  <c r="N1804" i="2"/>
  <c r="R1803" i="2"/>
  <c r="S1803" i="2" s="1"/>
  <c r="Q1803" i="2"/>
  <c r="P1803" i="2"/>
  <c r="N1803" i="2"/>
  <c r="S1802" i="2"/>
  <c r="R1802" i="2"/>
  <c r="P1802" i="2"/>
  <c r="N1802" i="2"/>
  <c r="O1802" i="2" s="1"/>
  <c r="I1802" i="2"/>
  <c r="D1802" i="2"/>
  <c r="R1801" i="2"/>
  <c r="S1801" i="2" s="1"/>
  <c r="P1801" i="2"/>
  <c r="Q1801" i="2" s="1"/>
  <c r="N1801" i="2"/>
  <c r="R1800" i="2"/>
  <c r="S1800" i="2" s="1"/>
  <c r="P1800" i="2"/>
  <c r="Q1800" i="2" s="1"/>
  <c r="N1800" i="2"/>
  <c r="O1800" i="2" s="1"/>
  <c r="R1799" i="2"/>
  <c r="S1799" i="2" s="1"/>
  <c r="P1799" i="2"/>
  <c r="O1799" i="2"/>
  <c r="N1799" i="2"/>
  <c r="R1798" i="2"/>
  <c r="S1798" i="2" s="1"/>
  <c r="P1798" i="2"/>
  <c r="Q1798" i="2" s="1"/>
  <c r="N1798" i="2"/>
  <c r="O1798" i="2" s="1"/>
  <c r="M1798" i="2" s="1"/>
  <c r="I1798" i="2"/>
  <c r="D1798" i="2"/>
  <c r="R1797" i="2"/>
  <c r="S1797" i="2" s="1"/>
  <c r="P1797" i="2"/>
  <c r="Q1797" i="2" s="1"/>
  <c r="N1797" i="2"/>
  <c r="O1797" i="2" s="1"/>
  <c r="R1796" i="2"/>
  <c r="S1796" i="2" s="1"/>
  <c r="P1796" i="2"/>
  <c r="Q1796" i="2" s="1"/>
  <c r="N1796" i="2"/>
  <c r="L1796" i="2" s="1"/>
  <c r="S1795" i="2"/>
  <c r="R1795" i="2"/>
  <c r="P1795" i="2"/>
  <c r="Q1795" i="2" s="1"/>
  <c r="O1795" i="2"/>
  <c r="N1795" i="2"/>
  <c r="R1794" i="2"/>
  <c r="S1794" i="2" s="1"/>
  <c r="P1794" i="2"/>
  <c r="Q1794" i="2" s="1"/>
  <c r="N1794" i="2"/>
  <c r="I1794" i="2"/>
  <c r="D1794" i="2"/>
  <c r="R1793" i="2"/>
  <c r="S1793" i="2" s="1"/>
  <c r="P1793" i="2"/>
  <c r="Q1793" i="2" s="1"/>
  <c r="N1793" i="2"/>
  <c r="R1792" i="2"/>
  <c r="S1792" i="2" s="1"/>
  <c r="P1792" i="2"/>
  <c r="Q1792" i="2" s="1"/>
  <c r="N1792" i="2"/>
  <c r="O1792" i="2" s="1"/>
  <c r="R1791" i="2"/>
  <c r="S1791" i="2" s="1"/>
  <c r="P1791" i="2"/>
  <c r="Q1791" i="2" s="1"/>
  <c r="N1791" i="2"/>
  <c r="R1790" i="2"/>
  <c r="S1790" i="2" s="1"/>
  <c r="P1790" i="2"/>
  <c r="Q1790" i="2" s="1"/>
  <c r="N1790" i="2"/>
  <c r="I1790" i="2"/>
  <c r="D1790" i="2"/>
  <c r="R1789" i="2"/>
  <c r="S1789" i="2" s="1"/>
  <c r="P1789" i="2"/>
  <c r="Q1789" i="2" s="1"/>
  <c r="N1789" i="2"/>
  <c r="O1789" i="2" s="1"/>
  <c r="R1787" i="2"/>
  <c r="S1787" i="2" s="1"/>
  <c r="Q1787" i="2"/>
  <c r="P1787" i="2"/>
  <c r="N1787" i="2"/>
  <c r="R1786" i="2"/>
  <c r="S1786" i="2" s="1"/>
  <c r="Q1786" i="2"/>
  <c r="P1786" i="2"/>
  <c r="L1786" i="2" s="1"/>
  <c r="N1786" i="2"/>
  <c r="O1786" i="2" s="1"/>
  <c r="I1786" i="2"/>
  <c r="D1786" i="2"/>
  <c r="R1785" i="2"/>
  <c r="S1785" i="2" s="1"/>
  <c r="P1785" i="2"/>
  <c r="Q1785" i="2" s="1"/>
  <c r="N1785" i="2"/>
  <c r="R1784" i="2"/>
  <c r="S1784" i="2" s="1"/>
  <c r="P1784" i="2"/>
  <c r="Q1784" i="2" s="1"/>
  <c r="N1784" i="2"/>
  <c r="R1783" i="2"/>
  <c r="S1783" i="2" s="1"/>
  <c r="Q1783" i="2"/>
  <c r="P1783" i="2"/>
  <c r="N1783" i="2"/>
  <c r="O1783" i="2" s="1"/>
  <c r="L1783" i="2"/>
  <c r="S1782" i="2"/>
  <c r="R1782" i="2"/>
  <c r="P1782" i="2"/>
  <c r="Q1782" i="2" s="1"/>
  <c r="O1782" i="2"/>
  <c r="N1782" i="2"/>
  <c r="I1782" i="2"/>
  <c r="D1782" i="2"/>
  <c r="R1781" i="2"/>
  <c r="S1781" i="2" s="1"/>
  <c r="P1781" i="2"/>
  <c r="Q1781" i="2" s="1"/>
  <c r="N1781" i="2"/>
  <c r="R1779" i="2"/>
  <c r="S1779" i="2" s="1"/>
  <c r="Q1779" i="2"/>
  <c r="P1779" i="2"/>
  <c r="N1779" i="2"/>
  <c r="R1778" i="2"/>
  <c r="S1778" i="2" s="1"/>
  <c r="P1778" i="2"/>
  <c r="N1778" i="2"/>
  <c r="O1778" i="2" s="1"/>
  <c r="I1778" i="2"/>
  <c r="D1778" i="2"/>
  <c r="R1777" i="2"/>
  <c r="S1777" i="2" s="1"/>
  <c r="P1777" i="2"/>
  <c r="Q1777" i="2" s="1"/>
  <c r="N1777" i="2"/>
  <c r="L1777" i="2" s="1"/>
  <c r="R1776" i="2"/>
  <c r="S1776" i="2" s="1"/>
  <c r="P1776" i="2"/>
  <c r="Q1776" i="2" s="1"/>
  <c r="N1776" i="2"/>
  <c r="O1776" i="2" s="1"/>
  <c r="L1776" i="2"/>
  <c r="S1775" i="2"/>
  <c r="R1775" i="2"/>
  <c r="P1775" i="2"/>
  <c r="O1775" i="2"/>
  <c r="N1775" i="2"/>
  <c r="R1774" i="2"/>
  <c r="S1774" i="2" s="1"/>
  <c r="P1774" i="2"/>
  <c r="Q1774" i="2" s="1"/>
  <c r="O1774" i="2"/>
  <c r="N1774" i="2"/>
  <c r="I1774" i="2"/>
  <c r="D1774" i="2"/>
  <c r="R1773" i="2"/>
  <c r="S1773" i="2" s="1"/>
  <c r="P1773" i="2"/>
  <c r="Q1773" i="2" s="1"/>
  <c r="N1773" i="2"/>
  <c r="O1773" i="2" s="1"/>
  <c r="M1773" i="2" s="1"/>
  <c r="L1773" i="2"/>
  <c r="R1772" i="2"/>
  <c r="S1772" i="2" s="1"/>
  <c r="P1772" i="2"/>
  <c r="Q1772" i="2" s="1"/>
  <c r="N1772" i="2"/>
  <c r="L1772" i="2" s="1"/>
  <c r="S1771" i="2"/>
  <c r="R1771" i="2"/>
  <c r="P1771" i="2"/>
  <c r="Q1771" i="2" s="1"/>
  <c r="N1771" i="2"/>
  <c r="O1771" i="2" s="1"/>
  <c r="R1770" i="2"/>
  <c r="S1770" i="2" s="1"/>
  <c r="P1770" i="2"/>
  <c r="Q1770" i="2" s="1"/>
  <c r="N1770" i="2"/>
  <c r="I1770" i="2"/>
  <c r="D1770" i="2"/>
  <c r="R1769" i="2"/>
  <c r="S1769" i="2" s="1"/>
  <c r="P1769" i="2"/>
  <c r="Q1769" i="2" s="1"/>
  <c r="N1769" i="2"/>
  <c r="R1768" i="2"/>
  <c r="S1768" i="2" s="1"/>
  <c r="P1768" i="2"/>
  <c r="Q1768" i="2" s="1"/>
  <c r="N1768" i="2"/>
  <c r="O1768" i="2" s="1"/>
  <c r="R1767" i="2"/>
  <c r="S1767" i="2" s="1"/>
  <c r="P1767" i="2"/>
  <c r="Q1767" i="2" s="1"/>
  <c r="N1767" i="2"/>
  <c r="R1766" i="2"/>
  <c r="S1766" i="2" s="1"/>
  <c r="P1766" i="2"/>
  <c r="Q1766" i="2" s="1"/>
  <c r="N1766" i="2"/>
  <c r="L1766" i="2" s="1"/>
  <c r="I1766" i="2"/>
  <c r="D1766" i="2"/>
  <c r="R1765" i="2"/>
  <c r="S1765" i="2" s="1"/>
  <c r="P1765" i="2"/>
  <c r="Q1765" i="2" s="1"/>
  <c r="N1765" i="2"/>
  <c r="O1765" i="2" s="1"/>
  <c r="R1764" i="2"/>
  <c r="S1764" i="2" s="1"/>
  <c r="P1764" i="2"/>
  <c r="Q1764" i="2" s="1"/>
  <c r="N1764" i="2"/>
  <c r="R1763" i="2"/>
  <c r="S1763" i="2" s="1"/>
  <c r="P1763" i="2"/>
  <c r="Q1763" i="2" s="1"/>
  <c r="N1763" i="2"/>
  <c r="L1763" i="2" s="1"/>
  <c r="S1762" i="2"/>
  <c r="R1762" i="2"/>
  <c r="P1762" i="2"/>
  <c r="O1762" i="2"/>
  <c r="N1762" i="2"/>
  <c r="I1762" i="2"/>
  <c r="D1762" i="2"/>
  <c r="R1761" i="2"/>
  <c r="S1761" i="2" s="1"/>
  <c r="P1761" i="2"/>
  <c r="Q1761" i="2" s="1"/>
  <c r="N1761" i="2"/>
  <c r="R1760" i="2"/>
  <c r="S1760" i="2" s="1"/>
  <c r="P1760" i="2"/>
  <c r="Q1760" i="2" s="1"/>
  <c r="N1760" i="2"/>
  <c r="O1760" i="2" s="1"/>
  <c r="R1759" i="2"/>
  <c r="P1759" i="2"/>
  <c r="Q1759" i="2" s="1"/>
  <c r="N1759" i="2"/>
  <c r="O1759" i="2" s="1"/>
  <c r="R1758" i="2"/>
  <c r="S1758" i="2" s="1"/>
  <c r="P1758" i="2"/>
  <c r="Q1758" i="2" s="1"/>
  <c r="N1758" i="2"/>
  <c r="I1758" i="2"/>
  <c r="D1758" i="2"/>
  <c r="S1757" i="2"/>
  <c r="R1757" i="2"/>
  <c r="P1757" i="2"/>
  <c r="Q1757" i="2" s="1"/>
  <c r="N1757" i="2"/>
  <c r="O1757" i="2" s="1"/>
  <c r="R1756" i="2"/>
  <c r="P1756" i="2"/>
  <c r="Q1756" i="2" s="1"/>
  <c r="N1756" i="2"/>
  <c r="O1756" i="2" s="1"/>
  <c r="S1755" i="2"/>
  <c r="R1755" i="2"/>
  <c r="P1755" i="2"/>
  <c r="Q1755" i="2" s="1"/>
  <c r="N1755" i="2"/>
  <c r="L1755" i="2" s="1"/>
  <c r="R1754" i="2"/>
  <c r="S1754" i="2" s="1"/>
  <c r="P1754" i="2"/>
  <c r="Q1754" i="2" s="1"/>
  <c r="N1754" i="2"/>
  <c r="I1754" i="2"/>
  <c r="D1754" i="2"/>
  <c r="R1753" i="2"/>
  <c r="P1753" i="2"/>
  <c r="Q1753" i="2" s="1"/>
  <c r="N1753" i="2"/>
  <c r="O1753" i="2" s="1"/>
  <c r="R1752" i="2"/>
  <c r="S1752" i="2" s="1"/>
  <c r="P1752" i="2"/>
  <c r="Q1752" i="2" s="1"/>
  <c r="O1752" i="2"/>
  <c r="N1752" i="2"/>
  <c r="R1751" i="2"/>
  <c r="S1751" i="2" s="1"/>
  <c r="P1751" i="2"/>
  <c r="Q1751" i="2" s="1"/>
  <c r="N1751" i="2"/>
  <c r="R1750" i="2"/>
  <c r="S1750" i="2" s="1"/>
  <c r="P1750" i="2"/>
  <c r="Q1750" i="2" s="1"/>
  <c r="N1750" i="2"/>
  <c r="I1750" i="2"/>
  <c r="D1750" i="2"/>
  <c r="R1749" i="2"/>
  <c r="S1749" i="2" s="1"/>
  <c r="P1749" i="2"/>
  <c r="Q1749" i="2" s="1"/>
  <c r="O1749" i="2"/>
  <c r="N1749" i="2"/>
  <c r="R1748" i="2"/>
  <c r="S1748" i="2" s="1"/>
  <c r="P1748" i="2"/>
  <c r="Q1748" i="2" s="1"/>
  <c r="N1748" i="2"/>
  <c r="R1747" i="2"/>
  <c r="S1747" i="2" s="1"/>
  <c r="Q1747" i="2"/>
  <c r="P1747" i="2"/>
  <c r="N1747" i="2"/>
  <c r="L1747" i="2" s="1"/>
  <c r="R1746" i="2"/>
  <c r="S1746" i="2" s="1"/>
  <c r="P1746" i="2"/>
  <c r="O1746" i="2"/>
  <c r="N1746" i="2"/>
  <c r="I1746" i="2"/>
  <c r="D1746" i="2"/>
  <c r="R1745" i="2"/>
  <c r="S1745" i="2" s="1"/>
  <c r="P1745" i="2"/>
  <c r="Q1745" i="2" s="1"/>
  <c r="N1745" i="2"/>
  <c r="L1745" i="2" s="1"/>
  <c r="R1744" i="2"/>
  <c r="S1744" i="2" s="1"/>
  <c r="P1744" i="2"/>
  <c r="Q1744" i="2" s="1"/>
  <c r="O1744" i="2"/>
  <c r="N1744" i="2"/>
  <c r="R1743" i="2"/>
  <c r="S1743" i="2" s="1"/>
  <c r="P1743" i="2"/>
  <c r="Q1743" i="2" s="1"/>
  <c r="N1743" i="2"/>
  <c r="O1743" i="2" s="1"/>
  <c r="R1742" i="2"/>
  <c r="S1742" i="2" s="1"/>
  <c r="P1742" i="2"/>
  <c r="Q1742" i="2" s="1"/>
  <c r="N1742" i="2"/>
  <c r="I1742" i="2"/>
  <c r="D1742" i="2"/>
  <c r="S1741" i="2"/>
  <c r="R1741" i="2"/>
  <c r="P1741" i="2"/>
  <c r="Q1741" i="2" s="1"/>
  <c r="O1741" i="2"/>
  <c r="M1741" i="2" s="1"/>
  <c r="N1741" i="2"/>
  <c r="R1740" i="2"/>
  <c r="S1740" i="2" s="1"/>
  <c r="P1740" i="2"/>
  <c r="Q1740" i="2" s="1"/>
  <c r="N1740" i="2"/>
  <c r="O1740" i="2" s="1"/>
  <c r="R1739" i="2"/>
  <c r="S1739" i="2" s="1"/>
  <c r="P1739" i="2"/>
  <c r="Q1739" i="2" s="1"/>
  <c r="N1739" i="2"/>
  <c r="O1739" i="2" s="1"/>
  <c r="R1738" i="2"/>
  <c r="S1738" i="2" s="1"/>
  <c r="P1738" i="2"/>
  <c r="Q1738" i="2" s="1"/>
  <c r="N1738" i="2"/>
  <c r="I1738" i="2"/>
  <c r="D1738" i="2"/>
  <c r="S1737" i="2"/>
  <c r="R1737" i="2"/>
  <c r="P1737" i="2"/>
  <c r="Q1737" i="2" s="1"/>
  <c r="N1737" i="2"/>
  <c r="O1737" i="2" s="1"/>
  <c r="R1736" i="2"/>
  <c r="S1736" i="2" s="1"/>
  <c r="P1736" i="2"/>
  <c r="Q1736" i="2" s="1"/>
  <c r="N1736" i="2"/>
  <c r="O1736" i="2" s="1"/>
  <c r="R1735" i="2"/>
  <c r="S1735" i="2" s="1"/>
  <c r="P1735" i="2"/>
  <c r="Q1735" i="2" s="1"/>
  <c r="N1735" i="2"/>
  <c r="R1734" i="2"/>
  <c r="S1734" i="2" s="1"/>
  <c r="P1734" i="2"/>
  <c r="Q1734" i="2" s="1"/>
  <c r="N1734" i="2"/>
  <c r="I1734" i="2"/>
  <c r="D1734" i="2"/>
  <c r="R1733" i="2"/>
  <c r="S1733" i="2" s="1"/>
  <c r="P1733" i="2"/>
  <c r="Q1733" i="2" s="1"/>
  <c r="N1733" i="2"/>
  <c r="O1733" i="2" s="1"/>
  <c r="R1731" i="2"/>
  <c r="S1731" i="2" s="1"/>
  <c r="P1731" i="2"/>
  <c r="Q1731" i="2" s="1"/>
  <c r="N1731" i="2"/>
  <c r="L1731" i="2" s="1"/>
  <c r="R1730" i="2"/>
  <c r="S1730" i="2" s="1"/>
  <c r="P1730" i="2"/>
  <c r="Q1730" i="2" s="1"/>
  <c r="N1730" i="2"/>
  <c r="O1730" i="2" s="1"/>
  <c r="I1730" i="2"/>
  <c r="D1730" i="2"/>
  <c r="R1729" i="2"/>
  <c r="S1729" i="2" s="1"/>
  <c r="P1729" i="2"/>
  <c r="Q1729" i="2" s="1"/>
  <c r="N1729" i="2"/>
  <c r="R1727" i="2"/>
  <c r="S1727" i="2" s="1"/>
  <c r="P1727" i="2"/>
  <c r="Q1727" i="2" s="1"/>
  <c r="N1727" i="2"/>
  <c r="R1726" i="2"/>
  <c r="S1726" i="2" s="1"/>
  <c r="P1726" i="2"/>
  <c r="Q1726" i="2" s="1"/>
  <c r="N1726" i="2"/>
  <c r="O1726" i="2" s="1"/>
  <c r="I1726" i="2"/>
  <c r="D1726" i="2"/>
  <c r="R1725" i="2"/>
  <c r="S1725" i="2" s="1"/>
  <c r="P1725" i="2"/>
  <c r="Q1725" i="2" s="1"/>
  <c r="N1725" i="2"/>
  <c r="O1725" i="2" s="1"/>
  <c r="R1723" i="2"/>
  <c r="S1723" i="2" s="1"/>
  <c r="P1723" i="2"/>
  <c r="Q1723" i="2" s="1"/>
  <c r="N1723" i="2"/>
  <c r="R1722" i="2"/>
  <c r="S1722" i="2" s="1"/>
  <c r="P1722" i="2"/>
  <c r="Q1722" i="2" s="1"/>
  <c r="N1722" i="2"/>
  <c r="I1722" i="2"/>
  <c r="D1722" i="2"/>
  <c r="R1721" i="2"/>
  <c r="S1721" i="2" s="1"/>
  <c r="P1721" i="2"/>
  <c r="Q1721" i="2" s="1"/>
  <c r="N1721" i="2"/>
  <c r="R1720" i="2"/>
  <c r="S1720" i="2" s="1"/>
  <c r="P1720" i="2"/>
  <c r="Q1720" i="2" s="1"/>
  <c r="N1720" i="2"/>
  <c r="O1720" i="2" s="1"/>
  <c r="R1719" i="2"/>
  <c r="S1719" i="2" s="1"/>
  <c r="Q1719" i="2"/>
  <c r="P1719" i="2"/>
  <c r="N1719" i="2"/>
  <c r="O1719" i="2" s="1"/>
  <c r="L1719" i="2"/>
  <c r="R1718" i="2"/>
  <c r="S1718" i="2" s="1"/>
  <c r="P1718" i="2"/>
  <c r="Q1718" i="2" s="1"/>
  <c r="N1718" i="2"/>
  <c r="O1718" i="2" s="1"/>
  <c r="I1718" i="2"/>
  <c r="D1718" i="2"/>
  <c r="R1717" i="2"/>
  <c r="S1717" i="2" s="1"/>
  <c r="P1717" i="2"/>
  <c r="Q1717" i="2" s="1"/>
  <c r="N1717" i="2"/>
  <c r="O1717" i="2" s="1"/>
  <c r="R1715" i="2"/>
  <c r="S1715" i="2" s="1"/>
  <c r="P1715" i="2"/>
  <c r="Q1715" i="2" s="1"/>
  <c r="N1715" i="2"/>
  <c r="O1715" i="2" s="1"/>
  <c r="R1714" i="2"/>
  <c r="S1714" i="2" s="1"/>
  <c r="P1714" i="2"/>
  <c r="Q1714" i="2" s="1"/>
  <c r="N1714" i="2"/>
  <c r="I1714" i="2"/>
  <c r="D1714" i="2"/>
  <c r="R1713" i="2"/>
  <c r="S1713" i="2" s="1"/>
  <c r="P1713" i="2"/>
  <c r="Q1713" i="2" s="1"/>
  <c r="N1713" i="2"/>
  <c r="R1712" i="2"/>
  <c r="S1712" i="2" s="1"/>
  <c r="P1712" i="2"/>
  <c r="Q1712" i="2" s="1"/>
  <c r="N1712" i="2"/>
  <c r="O1712" i="2" s="1"/>
  <c r="R1711" i="2"/>
  <c r="S1711" i="2" s="1"/>
  <c r="P1711" i="2"/>
  <c r="Q1711" i="2" s="1"/>
  <c r="N1711" i="2"/>
  <c r="O1711" i="2" s="1"/>
  <c r="R1710" i="2"/>
  <c r="S1710" i="2" s="1"/>
  <c r="P1710" i="2"/>
  <c r="Q1710" i="2" s="1"/>
  <c r="N1710" i="2"/>
  <c r="O1710" i="2" s="1"/>
  <c r="I1710" i="2"/>
  <c r="D1710" i="2"/>
  <c r="R1709" i="2"/>
  <c r="S1709" i="2" s="1"/>
  <c r="P1709" i="2"/>
  <c r="Q1709" i="2" s="1"/>
  <c r="N1709" i="2"/>
  <c r="O1709" i="2" s="1"/>
  <c r="R1708" i="2"/>
  <c r="S1708" i="2" s="1"/>
  <c r="P1708" i="2"/>
  <c r="Q1708" i="2" s="1"/>
  <c r="N1708" i="2"/>
  <c r="R1707" i="2"/>
  <c r="S1707" i="2" s="1"/>
  <c r="P1707" i="2"/>
  <c r="Q1707" i="2" s="1"/>
  <c r="N1707" i="2"/>
  <c r="O1707" i="2" s="1"/>
  <c r="R1706" i="2"/>
  <c r="S1706" i="2" s="1"/>
  <c r="P1706" i="2"/>
  <c r="Q1706" i="2" s="1"/>
  <c r="O1706" i="2"/>
  <c r="N1706" i="2"/>
  <c r="L1706" i="2"/>
  <c r="I1706" i="2"/>
  <c r="G1706" i="2"/>
  <c r="D1706" i="2"/>
  <c r="R1705" i="2"/>
  <c r="S1705" i="2" s="1"/>
  <c r="P1705" i="2"/>
  <c r="Q1705" i="2" s="1"/>
  <c r="N1705" i="2"/>
  <c r="O1705" i="2" s="1"/>
  <c r="R1703" i="2"/>
  <c r="S1703" i="2" s="1"/>
  <c r="P1703" i="2"/>
  <c r="Q1703" i="2" s="1"/>
  <c r="N1703" i="2"/>
  <c r="O1703" i="2" s="1"/>
  <c r="R1702" i="2"/>
  <c r="S1702" i="2" s="1"/>
  <c r="P1702" i="2"/>
  <c r="Q1702" i="2" s="1"/>
  <c r="N1702" i="2"/>
  <c r="I1702" i="2"/>
  <c r="D1702" i="2"/>
  <c r="R1701" i="2"/>
  <c r="S1701" i="2" s="1"/>
  <c r="P1701" i="2"/>
  <c r="Q1701" i="2" s="1"/>
  <c r="N1701" i="2"/>
  <c r="R1700" i="2"/>
  <c r="S1700" i="2" s="1"/>
  <c r="P1700" i="2"/>
  <c r="Q1700" i="2" s="1"/>
  <c r="N1700" i="2"/>
  <c r="O1700" i="2" s="1"/>
  <c r="R1699" i="2"/>
  <c r="S1699" i="2" s="1"/>
  <c r="P1699" i="2"/>
  <c r="Q1699" i="2" s="1"/>
  <c r="N1699" i="2"/>
  <c r="O1699" i="2" s="1"/>
  <c r="M1699" i="2" s="1"/>
  <c r="R1698" i="2"/>
  <c r="S1698" i="2" s="1"/>
  <c r="P1698" i="2"/>
  <c r="Q1698" i="2" s="1"/>
  <c r="N1698" i="2"/>
  <c r="I1698" i="2"/>
  <c r="D1698" i="2"/>
  <c r="R1697" i="2"/>
  <c r="S1697" i="2" s="1"/>
  <c r="P1697" i="2"/>
  <c r="Q1697" i="2" s="1"/>
  <c r="N1697" i="2"/>
  <c r="R1696" i="2"/>
  <c r="S1696" i="2" s="1"/>
  <c r="P1696" i="2"/>
  <c r="Q1696" i="2" s="1"/>
  <c r="N1696" i="2"/>
  <c r="O1696" i="2" s="1"/>
  <c r="R1695" i="2"/>
  <c r="S1695" i="2" s="1"/>
  <c r="P1695" i="2"/>
  <c r="Q1695" i="2" s="1"/>
  <c r="N1695" i="2"/>
  <c r="O1695" i="2" s="1"/>
  <c r="R1694" i="2"/>
  <c r="S1694" i="2" s="1"/>
  <c r="P1694" i="2"/>
  <c r="Q1694" i="2" s="1"/>
  <c r="N1694" i="2"/>
  <c r="I1694" i="2"/>
  <c r="D1694" i="2"/>
  <c r="R1693" i="2"/>
  <c r="S1693" i="2" s="1"/>
  <c r="P1693" i="2"/>
  <c r="Q1693" i="2" s="1"/>
  <c r="N1693" i="2"/>
  <c r="R1692" i="2"/>
  <c r="S1692" i="2" s="1"/>
  <c r="P1692" i="2"/>
  <c r="Q1692" i="2" s="1"/>
  <c r="N1692" i="2"/>
  <c r="O1692" i="2" s="1"/>
  <c r="R1691" i="2"/>
  <c r="S1691" i="2" s="1"/>
  <c r="P1691" i="2"/>
  <c r="Q1691" i="2" s="1"/>
  <c r="N1691" i="2"/>
  <c r="O1691" i="2" s="1"/>
  <c r="R1690" i="2"/>
  <c r="S1690" i="2" s="1"/>
  <c r="P1690" i="2"/>
  <c r="Q1690" i="2" s="1"/>
  <c r="N1690" i="2"/>
  <c r="I1690" i="2"/>
  <c r="D1690" i="2"/>
  <c r="R1689" i="2"/>
  <c r="S1689" i="2" s="1"/>
  <c r="P1689" i="2"/>
  <c r="Q1689" i="2" s="1"/>
  <c r="N1689" i="2"/>
  <c r="R1688" i="2"/>
  <c r="S1688" i="2" s="1"/>
  <c r="P1688" i="2"/>
  <c r="Q1688" i="2" s="1"/>
  <c r="N1688" i="2"/>
  <c r="O1688" i="2" s="1"/>
  <c r="R1687" i="2"/>
  <c r="S1687" i="2" s="1"/>
  <c r="P1687" i="2"/>
  <c r="Q1687" i="2" s="1"/>
  <c r="N1687" i="2"/>
  <c r="O1687" i="2" s="1"/>
  <c r="R1686" i="2"/>
  <c r="S1686" i="2" s="1"/>
  <c r="P1686" i="2"/>
  <c r="Q1686" i="2" s="1"/>
  <c r="N1686" i="2"/>
  <c r="I1686" i="2"/>
  <c r="D1686" i="2"/>
  <c r="R1685" i="2"/>
  <c r="S1685" i="2" s="1"/>
  <c r="P1685" i="2"/>
  <c r="Q1685" i="2" s="1"/>
  <c r="N1685" i="2"/>
  <c r="R1684" i="2"/>
  <c r="S1684" i="2" s="1"/>
  <c r="P1684" i="2"/>
  <c r="Q1684" i="2" s="1"/>
  <c r="N1684" i="2"/>
  <c r="O1684" i="2" s="1"/>
  <c r="G1684" i="2"/>
  <c r="G1686" i="2" s="1"/>
  <c r="G1688" i="2" s="1"/>
  <c r="G1690" i="2" s="1"/>
  <c r="G1692" i="2" s="1"/>
  <c r="G1694" i="2" s="1"/>
  <c r="G1696" i="2" s="1"/>
  <c r="G1698" i="2" s="1"/>
  <c r="G1700" i="2" s="1"/>
  <c r="G1702" i="2" s="1"/>
  <c r="R1683" i="2"/>
  <c r="S1683" i="2" s="1"/>
  <c r="P1683" i="2"/>
  <c r="Q1683" i="2" s="1"/>
  <c r="N1683" i="2"/>
  <c r="O1683" i="2" s="1"/>
  <c r="R1682" i="2"/>
  <c r="S1682" i="2" s="1"/>
  <c r="P1682" i="2"/>
  <c r="Q1682" i="2" s="1"/>
  <c r="N1682" i="2"/>
  <c r="I1682" i="2"/>
  <c r="D1682" i="2"/>
  <c r="R1681" i="2"/>
  <c r="S1681" i="2" s="1"/>
  <c r="P1681" i="2"/>
  <c r="Q1681" i="2" s="1"/>
  <c r="N1681" i="2"/>
  <c r="R1680" i="2"/>
  <c r="S1680" i="2" s="1"/>
  <c r="P1680" i="2"/>
  <c r="Q1680" i="2" s="1"/>
  <c r="N1680" i="2"/>
  <c r="O1680" i="2" s="1"/>
  <c r="R1679" i="2"/>
  <c r="S1679" i="2" s="1"/>
  <c r="P1679" i="2"/>
  <c r="Q1679" i="2" s="1"/>
  <c r="N1679" i="2"/>
  <c r="O1679" i="2" s="1"/>
  <c r="M1679" i="2" s="1"/>
  <c r="R1678" i="2"/>
  <c r="S1678" i="2" s="1"/>
  <c r="P1678" i="2"/>
  <c r="Q1678" i="2" s="1"/>
  <c r="N1678" i="2"/>
  <c r="L1678" i="2" s="1"/>
  <c r="I1678" i="2"/>
  <c r="D1678" i="2"/>
  <c r="R1677" i="2"/>
  <c r="S1677" i="2" s="1"/>
  <c r="P1677" i="2"/>
  <c r="Q1677" i="2" s="1"/>
  <c r="N1677" i="2"/>
  <c r="O1677" i="2" s="1"/>
  <c r="S1676" i="2"/>
  <c r="R1676" i="2"/>
  <c r="Q1676" i="2"/>
  <c r="P1676" i="2"/>
  <c r="O1676" i="2"/>
  <c r="N1676" i="2"/>
  <c r="L1676" i="2"/>
  <c r="R1675" i="2"/>
  <c r="S1675" i="2" s="1"/>
  <c r="P1675" i="2"/>
  <c r="Q1675" i="2" s="1"/>
  <c r="N1675" i="2"/>
  <c r="R1674" i="2"/>
  <c r="S1674" i="2" s="1"/>
  <c r="P1674" i="2"/>
  <c r="Q1674" i="2" s="1"/>
  <c r="N1674" i="2"/>
  <c r="O1674" i="2" s="1"/>
  <c r="I1674" i="2"/>
  <c r="D1674" i="2"/>
  <c r="R1673" i="2"/>
  <c r="S1673" i="2" s="1"/>
  <c r="P1673" i="2"/>
  <c r="Q1673" i="2" s="1"/>
  <c r="N1673" i="2"/>
  <c r="L1673" i="2" s="1"/>
  <c r="R1672" i="2"/>
  <c r="S1672" i="2" s="1"/>
  <c r="P1672" i="2"/>
  <c r="Q1672" i="2" s="1"/>
  <c r="N1672" i="2"/>
  <c r="R1671" i="2"/>
  <c r="S1671" i="2" s="1"/>
  <c r="P1671" i="2"/>
  <c r="Q1671" i="2" s="1"/>
  <c r="N1671" i="2"/>
  <c r="L1671" i="2" s="1"/>
  <c r="R1670" i="2"/>
  <c r="S1670" i="2" s="1"/>
  <c r="P1670" i="2"/>
  <c r="Q1670" i="2" s="1"/>
  <c r="N1670" i="2"/>
  <c r="L1670" i="2" s="1"/>
  <c r="I1670" i="2"/>
  <c r="D1670" i="2"/>
  <c r="R1669" i="2"/>
  <c r="S1669" i="2" s="1"/>
  <c r="P1669" i="2"/>
  <c r="Q1669" i="2" s="1"/>
  <c r="N1669" i="2"/>
  <c r="R1668" i="2"/>
  <c r="S1668" i="2" s="1"/>
  <c r="P1668" i="2"/>
  <c r="Q1668" i="2" s="1"/>
  <c r="N1668" i="2"/>
  <c r="O1668" i="2" s="1"/>
  <c r="R1667" i="2"/>
  <c r="S1667" i="2" s="1"/>
  <c r="P1667" i="2"/>
  <c r="Q1667" i="2" s="1"/>
  <c r="N1667" i="2"/>
  <c r="L1667" i="2" s="1"/>
  <c r="R1666" i="2"/>
  <c r="S1666" i="2" s="1"/>
  <c r="P1666" i="2"/>
  <c r="Q1666" i="2" s="1"/>
  <c r="N1666" i="2"/>
  <c r="I1666" i="2"/>
  <c r="D1666" i="2"/>
  <c r="R1665" i="2"/>
  <c r="S1665" i="2" s="1"/>
  <c r="P1665" i="2"/>
  <c r="Q1665" i="2" s="1"/>
  <c r="N1665" i="2"/>
  <c r="O1665" i="2" s="1"/>
  <c r="L1665" i="2"/>
  <c r="R1664" i="2"/>
  <c r="S1664" i="2" s="1"/>
  <c r="P1664" i="2"/>
  <c r="Q1664" i="2" s="1"/>
  <c r="N1664" i="2"/>
  <c r="S1663" i="2"/>
  <c r="R1663" i="2"/>
  <c r="Q1663" i="2"/>
  <c r="P1663" i="2"/>
  <c r="O1663" i="2"/>
  <c r="M1663" i="2" s="1"/>
  <c r="N1663" i="2"/>
  <c r="L1663" i="2" s="1"/>
  <c r="R1662" i="2"/>
  <c r="S1662" i="2" s="1"/>
  <c r="P1662" i="2"/>
  <c r="Q1662" i="2" s="1"/>
  <c r="N1662" i="2"/>
  <c r="O1662" i="2" s="1"/>
  <c r="I1662" i="2"/>
  <c r="D1662" i="2"/>
  <c r="R1661" i="2"/>
  <c r="S1661" i="2" s="1"/>
  <c r="P1661" i="2"/>
  <c r="Q1661" i="2" s="1"/>
  <c r="N1661" i="2"/>
  <c r="R1660" i="2"/>
  <c r="S1660" i="2" s="1"/>
  <c r="P1660" i="2"/>
  <c r="Q1660" i="2" s="1"/>
  <c r="N1660" i="2"/>
  <c r="O1660" i="2" s="1"/>
  <c r="R1659" i="2"/>
  <c r="S1659" i="2" s="1"/>
  <c r="P1659" i="2"/>
  <c r="Q1659" i="2" s="1"/>
  <c r="N1659" i="2"/>
  <c r="L1659" i="2" s="1"/>
  <c r="R1658" i="2"/>
  <c r="S1658" i="2" s="1"/>
  <c r="P1658" i="2"/>
  <c r="Q1658" i="2" s="1"/>
  <c r="N1658" i="2"/>
  <c r="I1658" i="2"/>
  <c r="D1658" i="2"/>
  <c r="R1657" i="2"/>
  <c r="S1657" i="2" s="1"/>
  <c r="P1657" i="2"/>
  <c r="Q1657" i="2" s="1"/>
  <c r="N1657" i="2"/>
  <c r="O1657" i="2" s="1"/>
  <c r="R1656" i="2"/>
  <c r="S1656" i="2" s="1"/>
  <c r="P1656" i="2"/>
  <c r="Q1656" i="2" s="1"/>
  <c r="N1656" i="2"/>
  <c r="R1655" i="2"/>
  <c r="S1655" i="2" s="1"/>
  <c r="P1655" i="2"/>
  <c r="Q1655" i="2" s="1"/>
  <c r="N1655" i="2"/>
  <c r="R1654" i="2"/>
  <c r="S1654" i="2" s="1"/>
  <c r="P1654" i="2"/>
  <c r="Q1654" i="2" s="1"/>
  <c r="N1654" i="2"/>
  <c r="O1654" i="2" s="1"/>
  <c r="I1654" i="2"/>
  <c r="D1654" i="2"/>
  <c r="R1653" i="2"/>
  <c r="S1653" i="2" s="1"/>
  <c r="P1653" i="2"/>
  <c r="Q1653" i="2" s="1"/>
  <c r="N1653" i="2"/>
  <c r="R1652" i="2"/>
  <c r="S1652" i="2" s="1"/>
  <c r="P1652" i="2"/>
  <c r="Q1652" i="2" s="1"/>
  <c r="N1652" i="2"/>
  <c r="R1651" i="2"/>
  <c r="S1651" i="2" s="1"/>
  <c r="P1651" i="2"/>
  <c r="Q1651" i="2" s="1"/>
  <c r="N1651" i="2"/>
  <c r="S1650" i="2"/>
  <c r="R1650" i="2"/>
  <c r="Q1650" i="2"/>
  <c r="P1650" i="2"/>
  <c r="O1650" i="2"/>
  <c r="N1650" i="2"/>
  <c r="L1650" i="2"/>
  <c r="I1650" i="2"/>
  <c r="D1650" i="2"/>
  <c r="R1649" i="2"/>
  <c r="S1649" i="2" s="1"/>
  <c r="P1649" i="2"/>
  <c r="Q1649" i="2" s="1"/>
  <c r="N1649" i="2"/>
  <c r="S1647" i="2"/>
  <c r="R1647" i="2"/>
  <c r="Q1647" i="2"/>
  <c r="P1647" i="2"/>
  <c r="O1647" i="2"/>
  <c r="N1647" i="2"/>
  <c r="L1647" i="2"/>
  <c r="R1646" i="2"/>
  <c r="S1646" i="2" s="1"/>
  <c r="P1646" i="2"/>
  <c r="Q1646" i="2" s="1"/>
  <c r="N1646" i="2"/>
  <c r="O1646" i="2" s="1"/>
  <c r="I1646" i="2"/>
  <c r="D1646" i="2"/>
  <c r="R1645" i="2"/>
  <c r="S1645" i="2" s="1"/>
  <c r="P1645" i="2"/>
  <c r="Q1645" i="2" s="1"/>
  <c r="N1645" i="2"/>
  <c r="O1645" i="2" s="1"/>
  <c r="R1644" i="2"/>
  <c r="S1644" i="2" s="1"/>
  <c r="P1644" i="2"/>
  <c r="Q1644" i="2" s="1"/>
  <c r="N1644" i="2"/>
  <c r="R1643" i="2"/>
  <c r="S1643" i="2" s="1"/>
  <c r="P1643" i="2"/>
  <c r="Q1643" i="2" s="1"/>
  <c r="N1643" i="2"/>
  <c r="L1643" i="2" s="1"/>
  <c r="R1642" i="2"/>
  <c r="S1642" i="2" s="1"/>
  <c r="P1642" i="2"/>
  <c r="Q1642" i="2" s="1"/>
  <c r="N1642" i="2"/>
  <c r="L1642" i="2" s="1"/>
  <c r="I1642" i="2"/>
  <c r="D1642" i="2"/>
  <c r="R1641" i="2"/>
  <c r="S1641" i="2" s="1"/>
  <c r="P1641" i="2"/>
  <c r="Q1641" i="2" s="1"/>
  <c r="N1641" i="2"/>
  <c r="R1639" i="2"/>
  <c r="S1639" i="2" s="1"/>
  <c r="P1639" i="2"/>
  <c r="Q1639" i="2" s="1"/>
  <c r="O1639" i="2"/>
  <c r="N1639" i="2"/>
  <c r="L1639" i="2"/>
  <c r="R1638" i="2"/>
  <c r="S1638" i="2" s="1"/>
  <c r="Q1638" i="2"/>
  <c r="P1638" i="2"/>
  <c r="N1638" i="2"/>
  <c r="O1638" i="2" s="1"/>
  <c r="I1638" i="2"/>
  <c r="D1638" i="2"/>
  <c r="R1637" i="2"/>
  <c r="S1637" i="2" s="1"/>
  <c r="P1637" i="2"/>
  <c r="Q1637" i="2" s="1"/>
  <c r="N1637" i="2"/>
  <c r="O1637" i="2" s="1"/>
  <c r="L1637" i="2"/>
  <c r="R1636" i="2"/>
  <c r="S1636" i="2" s="1"/>
  <c r="P1636" i="2"/>
  <c r="Q1636" i="2" s="1"/>
  <c r="N1636" i="2"/>
  <c r="R1635" i="2"/>
  <c r="S1635" i="2" s="1"/>
  <c r="P1635" i="2"/>
  <c r="Q1635" i="2" s="1"/>
  <c r="N1635" i="2"/>
  <c r="O1635" i="2" s="1"/>
  <c r="R1634" i="2"/>
  <c r="S1634" i="2" s="1"/>
  <c r="P1634" i="2"/>
  <c r="Q1634" i="2" s="1"/>
  <c r="N1634" i="2"/>
  <c r="O1634" i="2" s="1"/>
  <c r="I1634" i="2"/>
  <c r="D1634" i="2"/>
  <c r="R1633" i="2"/>
  <c r="S1633" i="2" s="1"/>
  <c r="P1633" i="2"/>
  <c r="Q1633" i="2" s="1"/>
  <c r="N1633" i="2"/>
  <c r="R1631" i="2"/>
  <c r="S1631" i="2" s="1"/>
  <c r="P1631" i="2"/>
  <c r="Q1631" i="2" s="1"/>
  <c r="O1631" i="2"/>
  <c r="N1631" i="2"/>
  <c r="L1631" i="2"/>
  <c r="R1630" i="2"/>
  <c r="S1630" i="2" s="1"/>
  <c r="Q1630" i="2"/>
  <c r="P1630" i="2"/>
  <c r="N1630" i="2"/>
  <c r="O1630" i="2" s="1"/>
  <c r="M1630" i="2" s="1"/>
  <c r="I1630" i="2"/>
  <c r="D1630" i="2"/>
  <c r="R1629" i="2"/>
  <c r="S1629" i="2" s="1"/>
  <c r="P1629" i="2"/>
  <c r="Q1629" i="2" s="1"/>
  <c r="N1629" i="2"/>
  <c r="O1629" i="2" s="1"/>
  <c r="R1628" i="2"/>
  <c r="S1628" i="2" s="1"/>
  <c r="P1628" i="2"/>
  <c r="Q1628" i="2" s="1"/>
  <c r="N1628" i="2"/>
  <c r="R1627" i="2"/>
  <c r="S1627" i="2" s="1"/>
  <c r="P1627" i="2"/>
  <c r="Q1627" i="2" s="1"/>
  <c r="N1627" i="2"/>
  <c r="O1627" i="2" s="1"/>
  <c r="S1626" i="2"/>
  <c r="R1626" i="2"/>
  <c r="P1626" i="2"/>
  <c r="Q1626" i="2" s="1"/>
  <c r="N1626" i="2"/>
  <c r="I1626" i="2"/>
  <c r="D1626" i="2"/>
  <c r="R1625" i="2"/>
  <c r="S1625" i="2" s="1"/>
  <c r="P1625" i="2"/>
  <c r="Q1625" i="2" s="1"/>
  <c r="N1625" i="2"/>
  <c r="S1623" i="2"/>
  <c r="R1623" i="2"/>
  <c r="P1623" i="2"/>
  <c r="Q1623" i="2" s="1"/>
  <c r="O1623" i="2"/>
  <c r="N1623" i="2"/>
  <c r="L1623" i="2" s="1"/>
  <c r="R1622" i="2"/>
  <c r="S1622" i="2" s="1"/>
  <c r="P1622" i="2"/>
  <c r="Q1622" i="2" s="1"/>
  <c r="M1622" i="2" s="1"/>
  <c r="N1622" i="2"/>
  <c r="O1622" i="2" s="1"/>
  <c r="I1622" i="2"/>
  <c r="D1622" i="2"/>
  <c r="R1621" i="2"/>
  <c r="S1621" i="2" s="1"/>
  <c r="P1621" i="2"/>
  <c r="Q1621" i="2" s="1"/>
  <c r="N1621" i="2"/>
  <c r="O1621" i="2" s="1"/>
  <c r="R1620" i="2"/>
  <c r="S1620" i="2" s="1"/>
  <c r="P1620" i="2"/>
  <c r="Q1620" i="2" s="1"/>
  <c r="N1620" i="2"/>
  <c r="R1619" i="2"/>
  <c r="S1619" i="2" s="1"/>
  <c r="P1619" i="2"/>
  <c r="Q1619" i="2" s="1"/>
  <c r="M1619" i="2" s="1"/>
  <c r="N1619" i="2"/>
  <c r="O1619" i="2" s="1"/>
  <c r="R1618" i="2"/>
  <c r="S1618" i="2" s="1"/>
  <c r="P1618" i="2"/>
  <c r="Q1618" i="2" s="1"/>
  <c r="O1618" i="2"/>
  <c r="N1618" i="2"/>
  <c r="L1618" i="2" s="1"/>
  <c r="I1618" i="2"/>
  <c r="D1618" i="2"/>
  <c r="R1617" i="2"/>
  <c r="S1617" i="2" s="1"/>
  <c r="P1617" i="2"/>
  <c r="Q1617" i="2" s="1"/>
  <c r="N1617" i="2"/>
  <c r="R1616" i="2"/>
  <c r="S1616" i="2" s="1"/>
  <c r="P1616" i="2"/>
  <c r="Q1616" i="2" s="1"/>
  <c r="N1616" i="2"/>
  <c r="O1616" i="2" s="1"/>
  <c r="R1615" i="2"/>
  <c r="S1615" i="2" s="1"/>
  <c r="P1615" i="2"/>
  <c r="Q1615" i="2" s="1"/>
  <c r="N1615" i="2"/>
  <c r="R1614" i="2"/>
  <c r="S1614" i="2" s="1"/>
  <c r="P1614" i="2"/>
  <c r="Q1614" i="2" s="1"/>
  <c r="M1614" i="2" s="1"/>
  <c r="N1614" i="2"/>
  <c r="O1614" i="2" s="1"/>
  <c r="I1614" i="2"/>
  <c r="D1614" i="2"/>
  <c r="R1613" i="2"/>
  <c r="S1613" i="2" s="1"/>
  <c r="P1613" i="2"/>
  <c r="Q1613" i="2" s="1"/>
  <c r="N1613" i="2"/>
  <c r="O1613" i="2" s="1"/>
  <c r="R1612" i="2"/>
  <c r="S1612" i="2" s="1"/>
  <c r="P1612" i="2"/>
  <c r="Q1612" i="2" s="1"/>
  <c r="N1612" i="2"/>
  <c r="R1611" i="2"/>
  <c r="S1611" i="2" s="1"/>
  <c r="P1611" i="2"/>
  <c r="Q1611" i="2" s="1"/>
  <c r="N1611" i="2"/>
  <c r="O1611" i="2" s="1"/>
  <c r="R1610" i="2"/>
  <c r="S1610" i="2" s="1"/>
  <c r="P1610" i="2"/>
  <c r="Q1610" i="2" s="1"/>
  <c r="N1610" i="2"/>
  <c r="L1610" i="2" s="1"/>
  <c r="I1610" i="2"/>
  <c r="D1610" i="2"/>
  <c r="R1609" i="2"/>
  <c r="S1609" i="2" s="1"/>
  <c r="P1609" i="2"/>
  <c r="Q1609" i="2" s="1"/>
  <c r="N1609" i="2"/>
  <c r="R1608" i="2"/>
  <c r="S1608" i="2" s="1"/>
  <c r="P1608" i="2"/>
  <c r="Q1608" i="2" s="1"/>
  <c r="N1608" i="2"/>
  <c r="O1608" i="2" s="1"/>
  <c r="R1607" i="2"/>
  <c r="S1607" i="2" s="1"/>
  <c r="P1607" i="2"/>
  <c r="Q1607" i="2" s="1"/>
  <c r="O1607" i="2"/>
  <c r="N1607" i="2"/>
  <c r="L1607" i="2" s="1"/>
  <c r="R1606" i="2"/>
  <c r="S1606" i="2" s="1"/>
  <c r="Q1606" i="2"/>
  <c r="P1606" i="2"/>
  <c r="N1606" i="2"/>
  <c r="O1606" i="2" s="1"/>
  <c r="I1606" i="2"/>
  <c r="D1606" i="2"/>
  <c r="R1605" i="2"/>
  <c r="S1605" i="2" s="1"/>
  <c r="P1605" i="2"/>
  <c r="Q1605" i="2" s="1"/>
  <c r="N1605" i="2"/>
  <c r="O1605" i="2" s="1"/>
  <c r="L1605" i="2"/>
  <c r="R1604" i="2"/>
  <c r="S1604" i="2" s="1"/>
  <c r="P1604" i="2"/>
  <c r="Q1604" i="2" s="1"/>
  <c r="N1604" i="2"/>
  <c r="R1603" i="2"/>
  <c r="S1603" i="2" s="1"/>
  <c r="P1603" i="2"/>
  <c r="Q1603" i="2" s="1"/>
  <c r="N1603" i="2"/>
  <c r="O1603" i="2" s="1"/>
  <c r="R1602" i="2"/>
  <c r="S1602" i="2" s="1"/>
  <c r="P1602" i="2"/>
  <c r="Q1602" i="2" s="1"/>
  <c r="N1602" i="2"/>
  <c r="O1602" i="2" s="1"/>
  <c r="I1602" i="2"/>
  <c r="D1602" i="2"/>
  <c r="R1601" i="2"/>
  <c r="S1601" i="2" s="1"/>
  <c r="P1601" i="2"/>
  <c r="Q1601" i="2" s="1"/>
  <c r="N1601" i="2"/>
  <c r="R1600" i="2"/>
  <c r="S1600" i="2" s="1"/>
  <c r="P1600" i="2"/>
  <c r="Q1600" i="2" s="1"/>
  <c r="N1600" i="2"/>
  <c r="O1600" i="2" s="1"/>
  <c r="R1599" i="2"/>
  <c r="S1599" i="2" s="1"/>
  <c r="P1599" i="2"/>
  <c r="Q1599" i="2" s="1"/>
  <c r="O1599" i="2"/>
  <c r="N1599" i="2"/>
  <c r="R1598" i="2"/>
  <c r="S1598" i="2" s="1"/>
  <c r="P1598" i="2"/>
  <c r="Q1598" i="2" s="1"/>
  <c r="N1598" i="2"/>
  <c r="O1598" i="2" s="1"/>
  <c r="I1598" i="2"/>
  <c r="D1598" i="2"/>
  <c r="R1597" i="2"/>
  <c r="S1597" i="2" s="1"/>
  <c r="P1597" i="2"/>
  <c r="Q1597" i="2" s="1"/>
  <c r="N1597" i="2"/>
  <c r="O1597" i="2" s="1"/>
  <c r="R1596" i="2"/>
  <c r="S1596" i="2" s="1"/>
  <c r="P1596" i="2"/>
  <c r="Q1596" i="2" s="1"/>
  <c r="N1596" i="2"/>
  <c r="R1595" i="2"/>
  <c r="S1595" i="2" s="1"/>
  <c r="P1595" i="2"/>
  <c r="Q1595" i="2" s="1"/>
  <c r="N1595" i="2"/>
  <c r="O1595" i="2" s="1"/>
  <c r="R1594" i="2"/>
  <c r="S1594" i="2" s="1"/>
  <c r="P1594" i="2"/>
  <c r="Q1594" i="2" s="1"/>
  <c r="N1594" i="2"/>
  <c r="I1594" i="2"/>
  <c r="D1594" i="2"/>
  <c r="R1593" i="2"/>
  <c r="S1593" i="2" s="1"/>
  <c r="P1593" i="2"/>
  <c r="Q1593" i="2" s="1"/>
  <c r="N1593" i="2"/>
  <c r="O1593" i="2" s="1"/>
  <c r="R1591" i="2"/>
  <c r="S1591" i="2" s="1"/>
  <c r="P1591" i="2"/>
  <c r="Q1591" i="2" s="1"/>
  <c r="N1591" i="2"/>
  <c r="S1590" i="2"/>
  <c r="R1590" i="2"/>
  <c r="P1590" i="2"/>
  <c r="Q1590" i="2" s="1"/>
  <c r="O1590" i="2"/>
  <c r="M1590" i="2" s="1"/>
  <c r="N1590" i="2"/>
  <c r="L1590" i="2" s="1"/>
  <c r="I1590" i="2"/>
  <c r="D1590" i="2"/>
  <c r="R1589" i="2"/>
  <c r="S1589" i="2" s="1"/>
  <c r="P1589" i="2"/>
  <c r="Q1589" i="2" s="1"/>
  <c r="N1589" i="2"/>
  <c r="R1588" i="2"/>
  <c r="S1588" i="2" s="1"/>
  <c r="P1588" i="2"/>
  <c r="Q1588" i="2" s="1"/>
  <c r="N1588" i="2"/>
  <c r="O1588" i="2" s="1"/>
  <c r="R1587" i="2"/>
  <c r="S1587" i="2" s="1"/>
  <c r="P1587" i="2"/>
  <c r="Q1587" i="2" s="1"/>
  <c r="O1587" i="2"/>
  <c r="N1587" i="2"/>
  <c r="L1587" i="2" s="1"/>
  <c r="R1586" i="2"/>
  <c r="S1586" i="2" s="1"/>
  <c r="P1586" i="2"/>
  <c r="Q1586" i="2" s="1"/>
  <c r="N1586" i="2"/>
  <c r="O1586" i="2" s="1"/>
  <c r="I1586" i="2"/>
  <c r="D1586" i="2"/>
  <c r="R1585" i="2"/>
  <c r="S1585" i="2" s="1"/>
  <c r="P1585" i="2"/>
  <c r="Q1585" i="2" s="1"/>
  <c r="N1585" i="2"/>
  <c r="O1585" i="2" s="1"/>
  <c r="R1584" i="2"/>
  <c r="S1584" i="2" s="1"/>
  <c r="P1584" i="2"/>
  <c r="Q1584" i="2" s="1"/>
  <c r="N1584" i="2"/>
  <c r="O1584" i="2" s="1"/>
  <c r="R1583" i="2"/>
  <c r="S1583" i="2" s="1"/>
  <c r="P1583" i="2"/>
  <c r="Q1583" i="2" s="1"/>
  <c r="N1583" i="2"/>
  <c r="O1583" i="2" s="1"/>
  <c r="R1582" i="2"/>
  <c r="S1582" i="2" s="1"/>
  <c r="P1582" i="2"/>
  <c r="Q1582" i="2" s="1"/>
  <c r="N1582" i="2"/>
  <c r="I1582" i="2"/>
  <c r="D1582" i="2"/>
  <c r="R1581" i="2"/>
  <c r="S1581" i="2" s="1"/>
  <c r="P1581" i="2"/>
  <c r="Q1581" i="2" s="1"/>
  <c r="N1581" i="2"/>
  <c r="R1580" i="2"/>
  <c r="S1580" i="2" s="1"/>
  <c r="P1580" i="2"/>
  <c r="Q1580" i="2" s="1"/>
  <c r="N1580" i="2"/>
  <c r="O1580" i="2" s="1"/>
  <c r="R1579" i="2"/>
  <c r="S1579" i="2" s="1"/>
  <c r="P1579" i="2"/>
  <c r="Q1579" i="2" s="1"/>
  <c r="N1579" i="2"/>
  <c r="O1579" i="2" s="1"/>
  <c r="L1579" i="2"/>
  <c r="R1578" i="2"/>
  <c r="S1578" i="2" s="1"/>
  <c r="P1578" i="2"/>
  <c r="Q1578" i="2" s="1"/>
  <c r="N1578" i="2"/>
  <c r="I1578" i="2"/>
  <c r="D1578" i="2"/>
  <c r="R1577" i="2"/>
  <c r="S1577" i="2" s="1"/>
  <c r="P1577" i="2"/>
  <c r="Q1577" i="2" s="1"/>
  <c r="N1577" i="2"/>
  <c r="R1576" i="2"/>
  <c r="S1576" i="2" s="1"/>
  <c r="P1576" i="2"/>
  <c r="Q1576" i="2" s="1"/>
  <c r="N1576" i="2"/>
  <c r="O1576" i="2" s="1"/>
  <c r="R1575" i="2"/>
  <c r="S1575" i="2" s="1"/>
  <c r="P1575" i="2"/>
  <c r="Q1575" i="2" s="1"/>
  <c r="N1575" i="2"/>
  <c r="O1575" i="2" s="1"/>
  <c r="R1574" i="2"/>
  <c r="S1574" i="2" s="1"/>
  <c r="P1574" i="2"/>
  <c r="Q1574" i="2" s="1"/>
  <c r="N1574" i="2"/>
  <c r="I1574" i="2"/>
  <c r="G1574" i="2"/>
  <c r="G1576" i="2" s="1"/>
  <c r="G1578" i="2" s="1"/>
  <c r="G1580" i="2" s="1"/>
  <c r="G1582" i="2" s="1"/>
  <c r="D1574" i="2"/>
  <c r="R1573" i="2"/>
  <c r="S1573" i="2" s="1"/>
  <c r="P1573" i="2"/>
  <c r="Q1573" i="2" s="1"/>
  <c r="N1573" i="2"/>
  <c r="R1572" i="2"/>
  <c r="S1572" i="2" s="1"/>
  <c r="P1572" i="2"/>
  <c r="Q1572" i="2" s="1"/>
  <c r="N1572" i="2"/>
  <c r="O1572" i="2" s="1"/>
  <c r="R1571" i="2"/>
  <c r="S1571" i="2" s="1"/>
  <c r="P1571" i="2"/>
  <c r="Q1571" i="2" s="1"/>
  <c r="N1571" i="2"/>
  <c r="O1571" i="2" s="1"/>
  <c r="L1571" i="2"/>
  <c r="R1570" i="2"/>
  <c r="S1570" i="2" s="1"/>
  <c r="P1570" i="2"/>
  <c r="Q1570" i="2" s="1"/>
  <c r="N1570" i="2"/>
  <c r="O1570" i="2" s="1"/>
  <c r="I1570" i="2"/>
  <c r="D1570" i="2"/>
  <c r="R1569" i="2"/>
  <c r="S1569" i="2" s="1"/>
  <c r="P1569" i="2"/>
  <c r="Q1569" i="2" s="1"/>
  <c r="N1569" i="2"/>
  <c r="O1569" i="2" s="1"/>
  <c r="R1568" i="2"/>
  <c r="S1568" i="2" s="1"/>
  <c r="P1568" i="2"/>
  <c r="Q1568" i="2" s="1"/>
  <c r="N1568" i="2"/>
  <c r="R1567" i="2"/>
  <c r="S1567" i="2" s="1"/>
  <c r="P1567" i="2"/>
  <c r="Q1567" i="2" s="1"/>
  <c r="N1567" i="2"/>
  <c r="O1567" i="2" s="1"/>
  <c r="S1566" i="2"/>
  <c r="R1566" i="2"/>
  <c r="P1566" i="2"/>
  <c r="Q1566" i="2" s="1"/>
  <c r="N1566" i="2"/>
  <c r="O1566" i="2" s="1"/>
  <c r="M1566" i="2" s="1"/>
  <c r="I1566" i="2"/>
  <c r="D1566" i="2"/>
  <c r="R1565" i="2"/>
  <c r="S1565" i="2" s="1"/>
  <c r="P1565" i="2"/>
  <c r="Q1565" i="2" s="1"/>
  <c r="N1565" i="2"/>
  <c r="R1564" i="2"/>
  <c r="S1564" i="2" s="1"/>
  <c r="P1564" i="2"/>
  <c r="Q1564" i="2" s="1"/>
  <c r="N1564" i="2"/>
  <c r="O1564" i="2" s="1"/>
  <c r="S1563" i="2"/>
  <c r="R1563" i="2"/>
  <c r="P1563" i="2"/>
  <c r="Q1563" i="2" s="1"/>
  <c r="O1563" i="2"/>
  <c r="N1563" i="2"/>
  <c r="L1563" i="2" s="1"/>
  <c r="R1562" i="2"/>
  <c r="S1562" i="2" s="1"/>
  <c r="P1562" i="2"/>
  <c r="Q1562" i="2" s="1"/>
  <c r="N1562" i="2"/>
  <c r="O1562" i="2" s="1"/>
  <c r="I1562" i="2"/>
  <c r="D1562" i="2"/>
  <c r="R1561" i="2"/>
  <c r="S1561" i="2" s="1"/>
  <c r="P1561" i="2"/>
  <c r="Q1561" i="2" s="1"/>
  <c r="N1561" i="2"/>
  <c r="O1561" i="2" s="1"/>
  <c r="R1560" i="2"/>
  <c r="S1560" i="2" s="1"/>
  <c r="P1560" i="2"/>
  <c r="Q1560" i="2" s="1"/>
  <c r="N1560" i="2"/>
  <c r="R1559" i="2"/>
  <c r="S1559" i="2" s="1"/>
  <c r="P1559" i="2"/>
  <c r="Q1559" i="2" s="1"/>
  <c r="N1559" i="2"/>
  <c r="O1559" i="2" s="1"/>
  <c r="R1558" i="2"/>
  <c r="S1558" i="2" s="1"/>
  <c r="P1558" i="2"/>
  <c r="Q1558" i="2" s="1"/>
  <c r="N1558" i="2"/>
  <c r="O1558" i="2" s="1"/>
  <c r="L1558" i="2"/>
  <c r="I1558" i="2"/>
  <c r="D1558" i="2"/>
  <c r="R1557" i="2"/>
  <c r="S1557" i="2" s="1"/>
  <c r="P1557" i="2"/>
  <c r="Q1557" i="2" s="1"/>
  <c r="N1557" i="2"/>
  <c r="R1556" i="2"/>
  <c r="S1556" i="2" s="1"/>
  <c r="P1556" i="2"/>
  <c r="Q1556" i="2" s="1"/>
  <c r="N1556" i="2"/>
  <c r="O1556" i="2" s="1"/>
  <c r="S1555" i="2"/>
  <c r="R1555" i="2"/>
  <c r="P1555" i="2"/>
  <c r="Q1555" i="2" s="1"/>
  <c r="N1555" i="2"/>
  <c r="O1555" i="2" s="1"/>
  <c r="M1555" i="2" s="1"/>
  <c r="R1554" i="2"/>
  <c r="S1554" i="2" s="1"/>
  <c r="P1554" i="2"/>
  <c r="Q1554" i="2" s="1"/>
  <c r="N1554" i="2"/>
  <c r="I1554" i="2"/>
  <c r="D1554" i="2"/>
  <c r="R1553" i="2"/>
  <c r="S1553" i="2" s="1"/>
  <c r="P1553" i="2"/>
  <c r="Q1553" i="2" s="1"/>
  <c r="N1553" i="2"/>
  <c r="O1553" i="2" s="1"/>
  <c r="R1552" i="2"/>
  <c r="S1552" i="2" s="1"/>
  <c r="P1552" i="2"/>
  <c r="Q1552" i="2" s="1"/>
  <c r="O1552" i="2"/>
  <c r="N1552" i="2"/>
  <c r="R1551" i="2"/>
  <c r="S1551" i="2" s="1"/>
  <c r="P1551" i="2"/>
  <c r="Q1551" i="2" s="1"/>
  <c r="N1551" i="2"/>
  <c r="S1550" i="2"/>
  <c r="R1550" i="2"/>
  <c r="P1550" i="2"/>
  <c r="Q1550" i="2" s="1"/>
  <c r="N1550" i="2"/>
  <c r="O1550" i="2" s="1"/>
  <c r="M1550" i="2" s="1"/>
  <c r="I1550" i="2"/>
  <c r="D1550" i="2"/>
  <c r="R1549" i="2"/>
  <c r="S1549" i="2" s="1"/>
  <c r="P1549" i="2"/>
  <c r="Q1549" i="2" s="1"/>
  <c r="N1549" i="2"/>
  <c r="O1549" i="2" s="1"/>
  <c r="R1548" i="2"/>
  <c r="S1548" i="2" s="1"/>
  <c r="Q1548" i="2"/>
  <c r="M1548" i="2" s="1"/>
  <c r="P1548" i="2"/>
  <c r="N1548" i="2"/>
  <c r="O1548" i="2" s="1"/>
  <c r="R1547" i="2"/>
  <c r="S1547" i="2" s="1"/>
  <c r="Q1547" i="2"/>
  <c r="P1547" i="2"/>
  <c r="N1547" i="2"/>
  <c r="O1547" i="2" s="1"/>
  <c r="M1547" i="2" s="1"/>
  <c r="R1546" i="2"/>
  <c r="S1546" i="2" s="1"/>
  <c r="P1546" i="2"/>
  <c r="Q1546" i="2" s="1"/>
  <c r="N1546" i="2"/>
  <c r="I1546" i="2"/>
  <c r="D1546" i="2"/>
  <c r="R1545" i="2"/>
  <c r="S1545" i="2" s="1"/>
  <c r="P1545" i="2"/>
  <c r="Q1545" i="2" s="1"/>
  <c r="N1545" i="2"/>
  <c r="O1545" i="2" s="1"/>
  <c r="R1544" i="2"/>
  <c r="S1544" i="2" s="1"/>
  <c r="P1544" i="2"/>
  <c r="Q1544" i="2" s="1"/>
  <c r="N1544" i="2"/>
  <c r="O1544" i="2" s="1"/>
  <c r="R1543" i="2"/>
  <c r="S1543" i="2" s="1"/>
  <c r="P1543" i="2"/>
  <c r="Q1543" i="2" s="1"/>
  <c r="N1543" i="2"/>
  <c r="R1542" i="2"/>
  <c r="S1542" i="2" s="1"/>
  <c r="P1542" i="2"/>
  <c r="Q1542" i="2" s="1"/>
  <c r="N1542" i="2"/>
  <c r="O1542" i="2" s="1"/>
  <c r="I1542" i="2"/>
  <c r="D1542" i="2"/>
  <c r="R1541" i="2"/>
  <c r="S1541" i="2" s="1"/>
  <c r="P1541" i="2"/>
  <c r="Q1541" i="2" s="1"/>
  <c r="N1541" i="2"/>
  <c r="S1540" i="2"/>
  <c r="R1540" i="2"/>
  <c r="P1540" i="2"/>
  <c r="Q1540" i="2" s="1"/>
  <c r="N1540" i="2"/>
  <c r="L1540" i="2" s="1"/>
  <c r="R1539" i="2"/>
  <c r="S1539" i="2" s="1"/>
  <c r="P1539" i="2"/>
  <c r="Q1539" i="2" s="1"/>
  <c r="N1539" i="2"/>
  <c r="O1539" i="2" s="1"/>
  <c r="S1538" i="2"/>
  <c r="R1538" i="2"/>
  <c r="P1538" i="2"/>
  <c r="Q1538" i="2" s="1"/>
  <c r="N1538" i="2"/>
  <c r="O1538" i="2" s="1"/>
  <c r="I1538" i="2"/>
  <c r="D1538" i="2"/>
  <c r="R1537" i="2"/>
  <c r="S1537" i="2" s="1"/>
  <c r="P1537" i="2"/>
  <c r="Q1537" i="2" s="1"/>
  <c r="N1537" i="2"/>
  <c r="O1537" i="2" s="1"/>
  <c r="R1536" i="2"/>
  <c r="S1536" i="2" s="1"/>
  <c r="P1536" i="2"/>
  <c r="Q1536" i="2" s="1"/>
  <c r="N1536" i="2"/>
  <c r="S1535" i="2"/>
  <c r="R1535" i="2"/>
  <c r="P1535" i="2"/>
  <c r="Q1535" i="2" s="1"/>
  <c r="N1535" i="2"/>
  <c r="L1535" i="2" s="1"/>
  <c r="R1534" i="2"/>
  <c r="S1534" i="2" s="1"/>
  <c r="P1534" i="2"/>
  <c r="Q1534" i="2" s="1"/>
  <c r="N1534" i="2"/>
  <c r="O1534" i="2" s="1"/>
  <c r="I1534" i="2"/>
  <c r="D1534" i="2"/>
  <c r="R1533" i="2"/>
  <c r="S1533" i="2" s="1"/>
  <c r="P1533" i="2"/>
  <c r="Q1533" i="2" s="1"/>
  <c r="N1533" i="2"/>
  <c r="S1532" i="2"/>
  <c r="R1532" i="2"/>
  <c r="P1532" i="2"/>
  <c r="Q1532" i="2" s="1"/>
  <c r="N1532" i="2"/>
  <c r="L1532" i="2" s="1"/>
  <c r="R1531" i="2"/>
  <c r="S1531" i="2" s="1"/>
  <c r="P1531" i="2"/>
  <c r="Q1531" i="2" s="1"/>
  <c r="N1531" i="2"/>
  <c r="O1531" i="2" s="1"/>
  <c r="S1530" i="2"/>
  <c r="R1530" i="2"/>
  <c r="P1530" i="2"/>
  <c r="Q1530" i="2" s="1"/>
  <c r="N1530" i="2"/>
  <c r="O1530" i="2" s="1"/>
  <c r="I1530" i="2"/>
  <c r="D1530" i="2"/>
  <c r="R1529" i="2"/>
  <c r="S1529" i="2" s="1"/>
  <c r="P1529" i="2"/>
  <c r="Q1529" i="2" s="1"/>
  <c r="N1529" i="2"/>
  <c r="O1529" i="2" s="1"/>
  <c r="R1528" i="2"/>
  <c r="S1528" i="2" s="1"/>
  <c r="P1528" i="2"/>
  <c r="Q1528" i="2" s="1"/>
  <c r="N1528" i="2"/>
  <c r="S1527" i="2"/>
  <c r="R1527" i="2"/>
  <c r="P1527" i="2"/>
  <c r="Q1527" i="2" s="1"/>
  <c r="N1527" i="2"/>
  <c r="L1527" i="2" s="1"/>
  <c r="R1526" i="2"/>
  <c r="S1526" i="2" s="1"/>
  <c r="P1526" i="2"/>
  <c r="Q1526" i="2" s="1"/>
  <c r="N1526" i="2"/>
  <c r="O1526" i="2" s="1"/>
  <c r="I1526" i="2"/>
  <c r="D1526" i="2"/>
  <c r="R1525" i="2"/>
  <c r="S1525" i="2" s="1"/>
  <c r="P1525" i="2"/>
  <c r="Q1525" i="2" s="1"/>
  <c r="N1525" i="2"/>
  <c r="S1524" i="2"/>
  <c r="R1524" i="2"/>
  <c r="P1524" i="2"/>
  <c r="Q1524" i="2" s="1"/>
  <c r="N1524" i="2"/>
  <c r="L1524" i="2" s="1"/>
  <c r="R1523" i="2"/>
  <c r="S1523" i="2" s="1"/>
  <c r="P1523" i="2"/>
  <c r="Q1523" i="2" s="1"/>
  <c r="N1523" i="2"/>
  <c r="O1523" i="2" s="1"/>
  <c r="S1522" i="2"/>
  <c r="R1522" i="2"/>
  <c r="P1522" i="2"/>
  <c r="Q1522" i="2" s="1"/>
  <c r="N1522" i="2"/>
  <c r="O1522" i="2" s="1"/>
  <c r="I1522" i="2"/>
  <c r="D1522" i="2"/>
  <c r="R1521" i="2"/>
  <c r="S1521" i="2" s="1"/>
  <c r="P1521" i="2"/>
  <c r="Q1521" i="2" s="1"/>
  <c r="N1521" i="2"/>
  <c r="O1521" i="2" s="1"/>
  <c r="R1520" i="2"/>
  <c r="S1520" i="2" s="1"/>
  <c r="P1520" i="2"/>
  <c r="Q1520" i="2" s="1"/>
  <c r="N1520" i="2"/>
  <c r="S1519" i="2"/>
  <c r="R1519" i="2"/>
  <c r="P1519" i="2"/>
  <c r="Q1519" i="2" s="1"/>
  <c r="N1519" i="2"/>
  <c r="L1519" i="2" s="1"/>
  <c r="R1518" i="2"/>
  <c r="S1518" i="2" s="1"/>
  <c r="P1518" i="2"/>
  <c r="Q1518" i="2" s="1"/>
  <c r="N1518" i="2"/>
  <c r="O1518" i="2" s="1"/>
  <c r="I1518" i="2"/>
  <c r="D1518" i="2"/>
  <c r="R1517" i="2"/>
  <c r="S1517" i="2" s="1"/>
  <c r="P1517" i="2"/>
  <c r="Q1517" i="2" s="1"/>
  <c r="N1517" i="2"/>
  <c r="S1516" i="2"/>
  <c r="R1516" i="2"/>
  <c r="P1516" i="2"/>
  <c r="Q1516" i="2" s="1"/>
  <c r="N1516" i="2"/>
  <c r="L1516" i="2" s="1"/>
  <c r="R1515" i="2"/>
  <c r="S1515" i="2" s="1"/>
  <c r="P1515" i="2"/>
  <c r="Q1515" i="2" s="1"/>
  <c r="N1515" i="2"/>
  <c r="O1515" i="2" s="1"/>
  <c r="S1514" i="2"/>
  <c r="R1514" i="2"/>
  <c r="P1514" i="2"/>
  <c r="Q1514" i="2" s="1"/>
  <c r="N1514" i="2"/>
  <c r="O1514" i="2" s="1"/>
  <c r="I1514" i="2"/>
  <c r="D1514" i="2"/>
  <c r="R1513" i="2"/>
  <c r="S1513" i="2" s="1"/>
  <c r="P1513" i="2"/>
  <c r="Q1513" i="2" s="1"/>
  <c r="N1513" i="2"/>
  <c r="O1513" i="2" s="1"/>
  <c r="R1512" i="2"/>
  <c r="S1512" i="2" s="1"/>
  <c r="P1512" i="2"/>
  <c r="Q1512" i="2" s="1"/>
  <c r="N1512" i="2"/>
  <c r="S1511" i="2"/>
  <c r="R1511" i="2"/>
  <c r="P1511" i="2"/>
  <c r="Q1511" i="2" s="1"/>
  <c r="N1511" i="2"/>
  <c r="L1511" i="2" s="1"/>
  <c r="R1510" i="2"/>
  <c r="S1510" i="2" s="1"/>
  <c r="P1510" i="2"/>
  <c r="Q1510" i="2" s="1"/>
  <c r="N1510" i="2"/>
  <c r="O1510" i="2" s="1"/>
  <c r="I1510" i="2"/>
  <c r="D1510" i="2"/>
  <c r="R1509" i="2"/>
  <c r="S1509" i="2" s="1"/>
  <c r="P1509" i="2"/>
  <c r="Q1509" i="2" s="1"/>
  <c r="N1509" i="2"/>
  <c r="S1508" i="2"/>
  <c r="R1508" i="2"/>
  <c r="P1508" i="2"/>
  <c r="Q1508" i="2" s="1"/>
  <c r="N1508" i="2"/>
  <c r="L1508" i="2" s="1"/>
  <c r="R1507" i="2"/>
  <c r="S1507" i="2" s="1"/>
  <c r="P1507" i="2"/>
  <c r="Q1507" i="2" s="1"/>
  <c r="N1507" i="2"/>
  <c r="O1507" i="2" s="1"/>
  <c r="E1506" i="2"/>
  <c r="L1505" i="2"/>
  <c r="E1505" i="2"/>
  <c r="E1504" i="2"/>
  <c r="E1502" i="2"/>
  <c r="E1501" i="2"/>
  <c r="R1500" i="2"/>
  <c r="S1500" i="2" s="1"/>
  <c r="Q1500" i="2"/>
  <c r="P1500" i="2"/>
  <c r="N1500" i="2"/>
  <c r="O1500" i="2" s="1"/>
  <c r="L1500" i="2"/>
  <c r="I1500" i="2"/>
  <c r="G1500" i="2"/>
  <c r="D1500" i="2"/>
  <c r="S1499" i="2"/>
  <c r="R1499" i="2"/>
  <c r="P1499" i="2"/>
  <c r="Q1499" i="2" s="1"/>
  <c r="O1499" i="2"/>
  <c r="N1499" i="2"/>
  <c r="L1499" i="2" s="1"/>
  <c r="R1498" i="2"/>
  <c r="S1498" i="2" s="1"/>
  <c r="P1498" i="2"/>
  <c r="Q1498" i="2" s="1"/>
  <c r="N1498" i="2"/>
  <c r="R1497" i="2"/>
  <c r="S1497" i="2" s="1"/>
  <c r="P1497" i="2"/>
  <c r="Q1497" i="2" s="1"/>
  <c r="N1497" i="2"/>
  <c r="S1496" i="2"/>
  <c r="R1496" i="2"/>
  <c r="P1496" i="2"/>
  <c r="Q1496" i="2" s="1"/>
  <c r="O1496" i="2"/>
  <c r="M1496" i="2" s="1"/>
  <c r="N1496" i="2"/>
  <c r="I1496" i="2"/>
  <c r="G1496" i="2"/>
  <c r="D1496" i="2"/>
  <c r="R1495" i="2"/>
  <c r="S1495" i="2" s="1"/>
  <c r="Q1495" i="2"/>
  <c r="P1495" i="2"/>
  <c r="N1495" i="2"/>
  <c r="O1495" i="2" s="1"/>
  <c r="M1495" i="2" s="1"/>
  <c r="E1496" i="2" s="1"/>
  <c r="R1494" i="2"/>
  <c r="S1494" i="2" s="1"/>
  <c r="P1494" i="2"/>
  <c r="Q1494" i="2" s="1"/>
  <c r="N1494" i="2"/>
  <c r="R1493" i="2"/>
  <c r="S1493" i="2" s="1"/>
  <c r="P1493" i="2"/>
  <c r="Q1493" i="2" s="1"/>
  <c r="N1493" i="2"/>
  <c r="R1492" i="2"/>
  <c r="S1492" i="2" s="1"/>
  <c r="P1492" i="2"/>
  <c r="Q1492" i="2" s="1"/>
  <c r="N1492" i="2"/>
  <c r="O1492" i="2" s="1"/>
  <c r="I1492" i="2"/>
  <c r="H1492" i="2"/>
  <c r="G1492" i="2"/>
  <c r="D1492" i="2"/>
  <c r="R1491" i="2"/>
  <c r="S1491" i="2" s="1"/>
  <c r="P1491" i="2"/>
  <c r="Q1491" i="2" s="1"/>
  <c r="N1491" i="2"/>
  <c r="R1490" i="2"/>
  <c r="S1490" i="2" s="1"/>
  <c r="Q1490" i="2"/>
  <c r="P1490" i="2"/>
  <c r="N1490" i="2"/>
  <c r="O1490" i="2" s="1"/>
  <c r="M1490" i="2" s="1"/>
  <c r="L1490" i="2"/>
  <c r="R1489" i="2"/>
  <c r="S1489" i="2" s="1"/>
  <c r="P1489" i="2"/>
  <c r="Q1489" i="2" s="1"/>
  <c r="N1489" i="2"/>
  <c r="R1488" i="2"/>
  <c r="S1488" i="2" s="1"/>
  <c r="P1488" i="2"/>
  <c r="Q1488" i="2" s="1"/>
  <c r="N1488" i="2"/>
  <c r="I1488" i="2"/>
  <c r="H1488" i="2"/>
  <c r="G1488" i="2"/>
  <c r="D1488" i="2"/>
  <c r="R1487" i="2"/>
  <c r="S1487" i="2" s="1"/>
  <c r="Q1487" i="2"/>
  <c r="P1487" i="2"/>
  <c r="N1487" i="2"/>
  <c r="L1487" i="2" s="1"/>
  <c r="R1486" i="2"/>
  <c r="S1486" i="2" s="1"/>
  <c r="P1486" i="2"/>
  <c r="Q1486" i="2" s="1"/>
  <c r="N1486" i="2"/>
  <c r="R1485" i="2"/>
  <c r="S1485" i="2" s="1"/>
  <c r="P1485" i="2"/>
  <c r="Q1485" i="2" s="1"/>
  <c r="N1485" i="2"/>
  <c r="R1484" i="2"/>
  <c r="S1484" i="2" s="1"/>
  <c r="P1484" i="2"/>
  <c r="N1484" i="2"/>
  <c r="O1484" i="2" s="1"/>
  <c r="I1484" i="2"/>
  <c r="H1484" i="2"/>
  <c r="G1484" i="2"/>
  <c r="D1484" i="2"/>
  <c r="R1483" i="2"/>
  <c r="S1483" i="2" s="1"/>
  <c r="P1483" i="2"/>
  <c r="Q1483" i="2" s="1"/>
  <c r="N1483" i="2"/>
  <c r="S1482" i="2"/>
  <c r="R1482" i="2"/>
  <c r="Q1482" i="2"/>
  <c r="P1482" i="2"/>
  <c r="N1482" i="2"/>
  <c r="O1482" i="2" s="1"/>
  <c r="L1482" i="2"/>
  <c r="R1481" i="2"/>
  <c r="S1481" i="2" s="1"/>
  <c r="P1481" i="2"/>
  <c r="Q1481" i="2" s="1"/>
  <c r="N1481" i="2"/>
  <c r="R1480" i="2"/>
  <c r="S1480" i="2" s="1"/>
  <c r="P1480" i="2"/>
  <c r="Q1480" i="2" s="1"/>
  <c r="N1480" i="2"/>
  <c r="O1480" i="2" s="1"/>
  <c r="I1480" i="2"/>
  <c r="G1480" i="2"/>
  <c r="D1480" i="2"/>
  <c r="R1479" i="2"/>
  <c r="S1479" i="2" s="1"/>
  <c r="P1479" i="2"/>
  <c r="Q1479" i="2" s="1"/>
  <c r="N1479" i="2"/>
  <c r="S1478" i="2"/>
  <c r="R1478" i="2"/>
  <c r="P1478" i="2"/>
  <c r="Q1478" i="2" s="1"/>
  <c r="O1478" i="2"/>
  <c r="N1478" i="2"/>
  <c r="L1478" i="2" s="1"/>
  <c r="R1477" i="2"/>
  <c r="S1477" i="2" s="1"/>
  <c r="P1477" i="2"/>
  <c r="Q1477" i="2" s="1"/>
  <c r="N1477" i="2"/>
  <c r="R1476" i="2"/>
  <c r="S1476" i="2" s="1"/>
  <c r="Q1476" i="2"/>
  <c r="P1476" i="2"/>
  <c r="N1476" i="2"/>
  <c r="L1476" i="2" s="1"/>
  <c r="I1476" i="2"/>
  <c r="H1476" i="2"/>
  <c r="H1478" i="2" s="1"/>
  <c r="H1480" i="2" s="1"/>
  <c r="G1476" i="2"/>
  <c r="D1476" i="2"/>
  <c r="R1475" i="2"/>
  <c r="S1475" i="2" s="1"/>
  <c r="P1475" i="2"/>
  <c r="Q1475" i="2" s="1"/>
  <c r="N1475" i="2"/>
  <c r="R1474" i="2"/>
  <c r="S1474" i="2" s="1"/>
  <c r="P1474" i="2"/>
  <c r="Q1474" i="2" s="1"/>
  <c r="N1474" i="2"/>
  <c r="R1473" i="2"/>
  <c r="S1473" i="2" s="1"/>
  <c r="Q1473" i="2"/>
  <c r="P1473" i="2"/>
  <c r="N1473" i="2"/>
  <c r="O1473" i="2" s="1"/>
  <c r="R1472" i="2"/>
  <c r="S1472" i="2" s="1"/>
  <c r="P1472" i="2"/>
  <c r="Q1472" i="2" s="1"/>
  <c r="N1472" i="2"/>
  <c r="I1472" i="2"/>
  <c r="G1472" i="2"/>
  <c r="D1472" i="2"/>
  <c r="R1471" i="2"/>
  <c r="S1471" i="2" s="1"/>
  <c r="P1471" i="2"/>
  <c r="Q1471" i="2" s="1"/>
  <c r="N1471" i="2"/>
  <c r="R1470" i="2"/>
  <c r="S1470" i="2" s="1"/>
  <c r="P1470" i="2"/>
  <c r="Q1470" i="2" s="1"/>
  <c r="N1470" i="2"/>
  <c r="R1469" i="2"/>
  <c r="S1469" i="2" s="1"/>
  <c r="P1469" i="2"/>
  <c r="Q1469" i="2" s="1"/>
  <c r="N1469" i="2"/>
  <c r="R1468" i="2"/>
  <c r="S1468" i="2" s="1"/>
  <c r="P1468" i="2"/>
  <c r="Q1468" i="2" s="1"/>
  <c r="N1468" i="2"/>
  <c r="I1468" i="2"/>
  <c r="G1468" i="2"/>
  <c r="D1468" i="2"/>
  <c r="R1467" i="2"/>
  <c r="S1467" i="2" s="1"/>
  <c r="Q1467" i="2"/>
  <c r="P1467" i="2"/>
  <c r="N1467" i="2"/>
  <c r="O1467" i="2" s="1"/>
  <c r="M1467" i="2" s="1"/>
  <c r="R1466" i="2"/>
  <c r="S1466" i="2" s="1"/>
  <c r="P1466" i="2"/>
  <c r="Q1466" i="2" s="1"/>
  <c r="N1466" i="2"/>
  <c r="S1465" i="2"/>
  <c r="R1465" i="2"/>
  <c r="P1465" i="2"/>
  <c r="Q1465" i="2" s="1"/>
  <c r="O1465" i="2"/>
  <c r="N1465" i="2"/>
  <c r="R1464" i="2"/>
  <c r="S1464" i="2" s="1"/>
  <c r="P1464" i="2"/>
  <c r="Q1464" i="2" s="1"/>
  <c r="N1464" i="2"/>
  <c r="O1464" i="2" s="1"/>
  <c r="I1464" i="2"/>
  <c r="G1464" i="2"/>
  <c r="D1464" i="2"/>
  <c r="R1463" i="2"/>
  <c r="S1463" i="2" s="1"/>
  <c r="P1463" i="2"/>
  <c r="Q1463" i="2" s="1"/>
  <c r="N1463" i="2"/>
  <c r="R1462" i="2"/>
  <c r="S1462" i="2" s="1"/>
  <c r="P1462" i="2"/>
  <c r="N1462" i="2"/>
  <c r="O1462" i="2" s="1"/>
  <c r="H1462" i="2"/>
  <c r="H1464" i="2" s="1"/>
  <c r="H1466" i="2" s="1"/>
  <c r="H1468" i="2" s="1"/>
  <c r="H1470" i="2" s="1"/>
  <c r="H1472" i="2" s="1"/>
  <c r="R1461" i="2"/>
  <c r="P1461" i="2"/>
  <c r="Q1461" i="2" s="1"/>
  <c r="N1461" i="2"/>
  <c r="O1461" i="2" s="1"/>
  <c r="R1460" i="2"/>
  <c r="S1460" i="2" s="1"/>
  <c r="P1460" i="2"/>
  <c r="Q1460" i="2" s="1"/>
  <c r="N1460" i="2"/>
  <c r="I1460" i="2"/>
  <c r="H1460" i="2"/>
  <c r="G1460" i="2"/>
  <c r="D1460" i="2"/>
  <c r="R1459" i="2"/>
  <c r="S1459" i="2" s="1"/>
  <c r="P1459" i="2"/>
  <c r="Q1459" i="2" s="1"/>
  <c r="N1459" i="2"/>
  <c r="R1458" i="2"/>
  <c r="S1458" i="2" s="1"/>
  <c r="P1458" i="2"/>
  <c r="Q1458" i="2" s="1"/>
  <c r="N1458" i="2"/>
  <c r="O1458" i="2" s="1"/>
  <c r="M1458" i="2" s="1"/>
  <c r="R1457" i="2"/>
  <c r="S1457" i="2" s="1"/>
  <c r="P1457" i="2"/>
  <c r="Q1457" i="2" s="1"/>
  <c r="N1457" i="2"/>
  <c r="O1457" i="2" s="1"/>
  <c r="L1457" i="2"/>
  <c r="R1456" i="2"/>
  <c r="S1456" i="2" s="1"/>
  <c r="P1456" i="2"/>
  <c r="Q1456" i="2" s="1"/>
  <c r="N1456" i="2"/>
  <c r="I1456" i="2"/>
  <c r="H1456" i="2"/>
  <c r="D1456" i="2"/>
  <c r="R1455" i="2"/>
  <c r="S1455" i="2" s="1"/>
  <c r="P1455" i="2"/>
  <c r="Q1455" i="2" s="1"/>
  <c r="N1455" i="2"/>
  <c r="R1454" i="2"/>
  <c r="S1454" i="2" s="1"/>
  <c r="P1454" i="2"/>
  <c r="Q1454" i="2" s="1"/>
  <c r="N1454" i="2"/>
  <c r="S1453" i="2"/>
  <c r="R1453" i="2"/>
  <c r="P1453" i="2"/>
  <c r="Q1453" i="2" s="1"/>
  <c r="O1453" i="2"/>
  <c r="N1453" i="2"/>
  <c r="R1452" i="2"/>
  <c r="S1452" i="2" s="1"/>
  <c r="P1452" i="2"/>
  <c r="Q1452" i="2" s="1"/>
  <c r="N1452" i="2"/>
  <c r="O1452" i="2" s="1"/>
  <c r="I1452" i="2"/>
  <c r="H1452" i="2"/>
  <c r="G1452" i="2"/>
  <c r="D1452" i="2"/>
  <c r="R1451" i="2"/>
  <c r="S1451" i="2" s="1"/>
  <c r="P1451" i="2"/>
  <c r="Q1451" i="2" s="1"/>
  <c r="N1451" i="2"/>
  <c r="R1450" i="2"/>
  <c r="S1450" i="2" s="1"/>
  <c r="P1450" i="2"/>
  <c r="N1450" i="2"/>
  <c r="O1450" i="2" s="1"/>
  <c r="R1449" i="2"/>
  <c r="S1449" i="2" s="1"/>
  <c r="P1449" i="2"/>
  <c r="Q1449" i="2" s="1"/>
  <c r="N1449" i="2"/>
  <c r="R1448" i="2"/>
  <c r="S1448" i="2" s="1"/>
  <c r="P1448" i="2"/>
  <c r="Q1448" i="2" s="1"/>
  <c r="N1448" i="2"/>
  <c r="O1448" i="2" s="1"/>
  <c r="I1448" i="2"/>
  <c r="G1448" i="2"/>
  <c r="D1448" i="2"/>
  <c r="R1447" i="2"/>
  <c r="S1447" i="2" s="1"/>
  <c r="Q1447" i="2"/>
  <c r="P1447" i="2"/>
  <c r="N1447" i="2"/>
  <c r="O1447" i="2" s="1"/>
  <c r="M1447" i="2" s="1"/>
  <c r="S1446" i="2"/>
  <c r="R1446" i="2"/>
  <c r="P1446" i="2"/>
  <c r="Q1446" i="2" s="1"/>
  <c r="O1446" i="2"/>
  <c r="N1446" i="2"/>
  <c r="L1446" i="2" s="1"/>
  <c r="R1445" i="2"/>
  <c r="S1445" i="2" s="1"/>
  <c r="P1445" i="2"/>
  <c r="Q1445" i="2" s="1"/>
  <c r="N1445" i="2"/>
  <c r="L1445" i="2" s="1"/>
  <c r="R1444" i="2"/>
  <c r="S1444" i="2" s="1"/>
  <c r="P1444" i="2"/>
  <c r="Q1444" i="2" s="1"/>
  <c r="N1444" i="2"/>
  <c r="O1444" i="2" s="1"/>
  <c r="L1444" i="2"/>
  <c r="I1444" i="2"/>
  <c r="H1444" i="2"/>
  <c r="G1444" i="2"/>
  <c r="D1444" i="2"/>
  <c r="R1443" i="2"/>
  <c r="S1443" i="2" s="1"/>
  <c r="P1443" i="2"/>
  <c r="Q1443" i="2" s="1"/>
  <c r="N1443" i="2"/>
  <c r="O1443" i="2" s="1"/>
  <c r="M1443" i="2" s="1"/>
  <c r="R1442" i="2"/>
  <c r="S1442" i="2" s="1"/>
  <c r="P1442" i="2"/>
  <c r="Q1442" i="2" s="1"/>
  <c r="N1442" i="2"/>
  <c r="R1441" i="2"/>
  <c r="S1441" i="2" s="1"/>
  <c r="P1441" i="2"/>
  <c r="Q1441" i="2" s="1"/>
  <c r="N1441" i="2"/>
  <c r="R1440" i="2"/>
  <c r="S1440" i="2" s="1"/>
  <c r="P1440" i="2"/>
  <c r="Q1440" i="2" s="1"/>
  <c r="N1440" i="2"/>
  <c r="I1440" i="2"/>
  <c r="H1440" i="2"/>
  <c r="G1440" i="2"/>
  <c r="D1440" i="2"/>
  <c r="S1439" i="2"/>
  <c r="R1439" i="2"/>
  <c r="P1439" i="2"/>
  <c r="Q1439" i="2" s="1"/>
  <c r="M1439" i="2" s="1"/>
  <c r="O1439" i="2"/>
  <c r="N1439" i="2"/>
  <c r="L1439" i="2"/>
  <c r="S1438" i="2"/>
  <c r="R1438" i="2"/>
  <c r="P1438" i="2"/>
  <c r="Q1438" i="2" s="1"/>
  <c r="N1438" i="2"/>
  <c r="R1437" i="2"/>
  <c r="S1437" i="2" s="1"/>
  <c r="P1437" i="2"/>
  <c r="Q1437" i="2" s="1"/>
  <c r="N1437" i="2"/>
  <c r="R1436" i="2"/>
  <c r="S1436" i="2" s="1"/>
  <c r="P1436" i="2"/>
  <c r="N1436" i="2"/>
  <c r="O1436" i="2" s="1"/>
  <c r="I1436" i="2"/>
  <c r="H1436" i="2"/>
  <c r="G1436" i="2"/>
  <c r="D1436" i="2"/>
  <c r="R1435" i="2"/>
  <c r="S1435" i="2" s="1"/>
  <c r="P1435" i="2"/>
  <c r="Q1435" i="2" s="1"/>
  <c r="N1435" i="2"/>
  <c r="O1435" i="2" s="1"/>
  <c r="L1435" i="2"/>
  <c r="R1434" i="2"/>
  <c r="S1434" i="2" s="1"/>
  <c r="P1434" i="2"/>
  <c r="Q1434" i="2" s="1"/>
  <c r="N1434" i="2"/>
  <c r="R1433" i="2"/>
  <c r="S1433" i="2" s="1"/>
  <c r="P1433" i="2"/>
  <c r="Q1433" i="2" s="1"/>
  <c r="N1433" i="2"/>
  <c r="R1432" i="2"/>
  <c r="S1432" i="2" s="1"/>
  <c r="P1432" i="2"/>
  <c r="Q1432" i="2" s="1"/>
  <c r="N1432" i="2"/>
  <c r="O1432" i="2" s="1"/>
  <c r="I1432" i="2"/>
  <c r="D1432" i="2"/>
  <c r="R1431" i="2"/>
  <c r="S1431" i="2" s="1"/>
  <c r="P1431" i="2"/>
  <c r="Q1431" i="2" s="1"/>
  <c r="N1431" i="2"/>
  <c r="L1431" i="2" s="1"/>
  <c r="R1430" i="2"/>
  <c r="S1430" i="2" s="1"/>
  <c r="P1430" i="2"/>
  <c r="Q1430" i="2" s="1"/>
  <c r="N1430" i="2"/>
  <c r="O1430" i="2" s="1"/>
  <c r="I1430" i="2"/>
  <c r="D1430" i="2"/>
  <c r="R1429" i="2"/>
  <c r="S1429" i="2" s="1"/>
  <c r="P1429" i="2"/>
  <c r="Q1429" i="2" s="1"/>
  <c r="N1429" i="2"/>
  <c r="O1429" i="2" s="1"/>
  <c r="I1428" i="2"/>
  <c r="H1428" i="2"/>
  <c r="G1428" i="2"/>
  <c r="D1428" i="2"/>
  <c r="R1427" i="2"/>
  <c r="S1427" i="2" s="1"/>
  <c r="P1427" i="2"/>
  <c r="Q1427" i="2" s="1"/>
  <c r="N1427" i="2"/>
  <c r="L1427" i="2" s="1"/>
  <c r="R1425" i="2"/>
  <c r="S1425" i="2" s="1"/>
  <c r="P1425" i="2"/>
  <c r="Q1425" i="2" s="1"/>
  <c r="N1425" i="2"/>
  <c r="O1425" i="2" s="1"/>
  <c r="R1424" i="2"/>
  <c r="S1424" i="2" s="1"/>
  <c r="P1424" i="2"/>
  <c r="Q1424" i="2" s="1"/>
  <c r="N1424" i="2"/>
  <c r="I1424" i="2"/>
  <c r="H1424" i="2"/>
  <c r="D1424" i="2"/>
  <c r="R1423" i="2"/>
  <c r="S1423" i="2" s="1"/>
  <c r="P1423" i="2"/>
  <c r="Q1423" i="2" s="1"/>
  <c r="N1423" i="2"/>
  <c r="R1422" i="2"/>
  <c r="S1422" i="2" s="1"/>
  <c r="P1422" i="2"/>
  <c r="Q1422" i="2" s="1"/>
  <c r="N1422" i="2"/>
  <c r="O1422" i="2" s="1"/>
  <c r="M1422" i="2" s="1"/>
  <c r="S1421" i="2"/>
  <c r="R1421" i="2"/>
  <c r="P1421" i="2"/>
  <c r="Q1421" i="2" s="1"/>
  <c r="O1421" i="2"/>
  <c r="N1421" i="2"/>
  <c r="R1420" i="2"/>
  <c r="S1420" i="2" s="1"/>
  <c r="Q1420" i="2"/>
  <c r="P1420" i="2"/>
  <c r="N1420" i="2"/>
  <c r="O1420" i="2" s="1"/>
  <c r="M1420" i="2" s="1"/>
  <c r="L1420" i="2"/>
  <c r="I1420" i="2"/>
  <c r="H1420" i="2"/>
  <c r="D1420" i="2"/>
  <c r="R1419" i="2"/>
  <c r="S1419" i="2" s="1"/>
  <c r="P1419" i="2"/>
  <c r="Q1419" i="2" s="1"/>
  <c r="N1419" i="2"/>
  <c r="R1418" i="2"/>
  <c r="S1418" i="2" s="1"/>
  <c r="P1418" i="2"/>
  <c r="Q1418" i="2" s="1"/>
  <c r="N1418" i="2"/>
  <c r="R1417" i="2"/>
  <c r="S1417" i="2" s="1"/>
  <c r="P1417" i="2"/>
  <c r="Q1417" i="2" s="1"/>
  <c r="N1417" i="2"/>
  <c r="R1416" i="2"/>
  <c r="S1416" i="2" s="1"/>
  <c r="P1416" i="2"/>
  <c r="Q1416" i="2" s="1"/>
  <c r="N1416" i="2"/>
  <c r="O1416" i="2" s="1"/>
  <c r="I1416" i="2"/>
  <c r="H1416" i="2"/>
  <c r="D1416" i="2"/>
  <c r="R1415" i="2"/>
  <c r="S1415" i="2" s="1"/>
  <c r="P1415" i="2"/>
  <c r="Q1415" i="2" s="1"/>
  <c r="N1415" i="2"/>
  <c r="O1415" i="2" s="1"/>
  <c r="R1414" i="2"/>
  <c r="S1414" i="2" s="1"/>
  <c r="P1414" i="2"/>
  <c r="Q1414" i="2" s="1"/>
  <c r="N1414" i="2"/>
  <c r="S1413" i="2"/>
  <c r="R1413" i="2"/>
  <c r="P1413" i="2"/>
  <c r="Q1413" i="2" s="1"/>
  <c r="O1413" i="2"/>
  <c r="N1413" i="2"/>
  <c r="S1412" i="2"/>
  <c r="R1412" i="2"/>
  <c r="P1412" i="2"/>
  <c r="Q1412" i="2" s="1"/>
  <c r="O1412" i="2"/>
  <c r="N1412" i="2"/>
  <c r="L1412" i="2" s="1"/>
  <c r="I1412" i="2"/>
  <c r="H1412" i="2"/>
  <c r="D1412" i="2"/>
  <c r="R1411" i="2"/>
  <c r="S1411" i="2" s="1"/>
  <c r="P1411" i="2"/>
  <c r="Q1411" i="2" s="1"/>
  <c r="N1411" i="2"/>
  <c r="L1411" i="2" s="1"/>
  <c r="R1410" i="2"/>
  <c r="S1410" i="2" s="1"/>
  <c r="P1410" i="2"/>
  <c r="Q1410" i="2" s="1"/>
  <c r="N1410" i="2"/>
  <c r="O1410" i="2" s="1"/>
  <c r="R1409" i="2"/>
  <c r="S1409" i="2" s="1"/>
  <c r="P1409" i="2"/>
  <c r="Q1409" i="2" s="1"/>
  <c r="N1409" i="2"/>
  <c r="O1409" i="2" s="1"/>
  <c r="R1408" i="2"/>
  <c r="S1408" i="2" s="1"/>
  <c r="P1408" i="2"/>
  <c r="Q1408" i="2" s="1"/>
  <c r="N1408" i="2"/>
  <c r="I1408" i="2"/>
  <c r="H1408" i="2"/>
  <c r="D1408" i="2"/>
  <c r="R1407" i="2"/>
  <c r="S1407" i="2" s="1"/>
  <c r="P1407" i="2"/>
  <c r="Q1407" i="2" s="1"/>
  <c r="N1407" i="2"/>
  <c r="R1406" i="2"/>
  <c r="S1406" i="2" s="1"/>
  <c r="P1406" i="2"/>
  <c r="Q1406" i="2" s="1"/>
  <c r="N1406" i="2"/>
  <c r="O1406" i="2" s="1"/>
  <c r="S1405" i="2"/>
  <c r="R1405" i="2"/>
  <c r="P1405" i="2"/>
  <c r="Q1405" i="2" s="1"/>
  <c r="O1405" i="2"/>
  <c r="N1405" i="2"/>
  <c r="L1405" i="2" s="1"/>
  <c r="R1404" i="2"/>
  <c r="S1404" i="2" s="1"/>
  <c r="Q1404" i="2"/>
  <c r="P1404" i="2"/>
  <c r="N1404" i="2"/>
  <c r="O1404" i="2" s="1"/>
  <c r="M1404" i="2" s="1"/>
  <c r="L1404" i="2"/>
  <c r="I1404" i="2"/>
  <c r="D1404" i="2"/>
  <c r="R1403" i="2"/>
  <c r="S1403" i="2" s="1"/>
  <c r="P1403" i="2"/>
  <c r="Q1403" i="2" s="1"/>
  <c r="N1403" i="2"/>
  <c r="O1403" i="2" s="1"/>
  <c r="R1402" i="2"/>
  <c r="S1402" i="2" s="1"/>
  <c r="P1402" i="2"/>
  <c r="Q1402" i="2" s="1"/>
  <c r="N1402" i="2"/>
  <c r="L1402" i="2" s="1"/>
  <c r="R1401" i="2"/>
  <c r="S1401" i="2" s="1"/>
  <c r="P1401" i="2"/>
  <c r="Q1401" i="2" s="1"/>
  <c r="N1401" i="2"/>
  <c r="O1401" i="2" s="1"/>
  <c r="L1401" i="2"/>
  <c r="R1400" i="2"/>
  <c r="S1400" i="2" s="1"/>
  <c r="P1400" i="2"/>
  <c r="Q1400" i="2" s="1"/>
  <c r="N1400" i="2"/>
  <c r="I1400" i="2"/>
  <c r="D1400" i="2"/>
  <c r="R1399" i="2"/>
  <c r="S1399" i="2" s="1"/>
  <c r="P1399" i="2"/>
  <c r="Q1399" i="2" s="1"/>
  <c r="N1399" i="2"/>
  <c r="R1398" i="2"/>
  <c r="S1398" i="2" s="1"/>
  <c r="P1398" i="2"/>
  <c r="Q1398" i="2" s="1"/>
  <c r="N1398" i="2"/>
  <c r="O1398" i="2" s="1"/>
  <c r="S1397" i="2"/>
  <c r="R1397" i="2"/>
  <c r="P1397" i="2"/>
  <c r="Q1397" i="2" s="1"/>
  <c r="O1397" i="2"/>
  <c r="N1397" i="2"/>
  <c r="R1396" i="2"/>
  <c r="S1396" i="2" s="1"/>
  <c r="Q1396" i="2"/>
  <c r="P1396" i="2"/>
  <c r="N1396" i="2"/>
  <c r="O1396" i="2" s="1"/>
  <c r="M1396" i="2" s="1"/>
  <c r="I1396" i="2"/>
  <c r="H1396" i="2"/>
  <c r="D1396" i="2"/>
  <c r="R1395" i="2"/>
  <c r="S1395" i="2" s="1"/>
  <c r="P1395" i="2"/>
  <c r="Q1395" i="2" s="1"/>
  <c r="N1395" i="2"/>
  <c r="O1395" i="2" s="1"/>
  <c r="R1394" i="2"/>
  <c r="S1394" i="2" s="1"/>
  <c r="P1394" i="2"/>
  <c r="Q1394" i="2" s="1"/>
  <c r="N1394" i="2"/>
  <c r="R1393" i="2"/>
  <c r="S1393" i="2" s="1"/>
  <c r="P1393" i="2"/>
  <c r="Q1393" i="2" s="1"/>
  <c r="N1393" i="2"/>
  <c r="R1392" i="2"/>
  <c r="S1392" i="2" s="1"/>
  <c r="P1392" i="2"/>
  <c r="Q1392" i="2" s="1"/>
  <c r="N1392" i="2"/>
  <c r="O1392" i="2" s="1"/>
  <c r="I1392" i="2"/>
  <c r="D1392" i="2"/>
  <c r="R1391" i="2"/>
  <c r="S1391" i="2" s="1"/>
  <c r="Q1391" i="2"/>
  <c r="P1391" i="2"/>
  <c r="N1391" i="2"/>
  <c r="O1391" i="2" s="1"/>
  <c r="R1390" i="2"/>
  <c r="S1390" i="2" s="1"/>
  <c r="P1390" i="2"/>
  <c r="Q1390" i="2" s="1"/>
  <c r="N1390" i="2"/>
  <c r="R1389" i="2"/>
  <c r="S1389" i="2" s="1"/>
  <c r="P1389" i="2"/>
  <c r="Q1389" i="2" s="1"/>
  <c r="N1389" i="2"/>
  <c r="O1389" i="2" s="1"/>
  <c r="R1388" i="2"/>
  <c r="S1388" i="2" s="1"/>
  <c r="P1388" i="2"/>
  <c r="Q1388" i="2" s="1"/>
  <c r="N1388" i="2"/>
  <c r="I1388" i="2"/>
  <c r="D1388" i="2"/>
  <c r="R1387" i="2"/>
  <c r="S1387" i="2" s="1"/>
  <c r="P1387" i="2"/>
  <c r="Q1387" i="2" s="1"/>
  <c r="N1387" i="2"/>
  <c r="R1386" i="2"/>
  <c r="S1386" i="2" s="1"/>
  <c r="P1386" i="2"/>
  <c r="Q1386" i="2" s="1"/>
  <c r="N1386" i="2"/>
  <c r="R1385" i="2"/>
  <c r="S1385" i="2" s="1"/>
  <c r="P1385" i="2"/>
  <c r="Q1385" i="2" s="1"/>
  <c r="N1385" i="2"/>
  <c r="R1384" i="2"/>
  <c r="S1384" i="2" s="1"/>
  <c r="P1384" i="2"/>
  <c r="Q1384" i="2" s="1"/>
  <c r="N1384" i="2"/>
  <c r="O1384" i="2" s="1"/>
  <c r="I1384" i="2"/>
  <c r="D1384" i="2"/>
  <c r="S1383" i="2"/>
  <c r="R1383" i="2"/>
  <c r="Q1383" i="2"/>
  <c r="P1383" i="2"/>
  <c r="O1383" i="2"/>
  <c r="N1383" i="2"/>
  <c r="S1382" i="2"/>
  <c r="R1382" i="2"/>
  <c r="P1382" i="2"/>
  <c r="Q1382" i="2" s="1"/>
  <c r="O1382" i="2"/>
  <c r="N1382" i="2"/>
  <c r="L1382" i="2" s="1"/>
  <c r="R1381" i="2"/>
  <c r="S1381" i="2" s="1"/>
  <c r="P1381" i="2"/>
  <c r="Q1381" i="2" s="1"/>
  <c r="N1381" i="2"/>
  <c r="O1381" i="2" s="1"/>
  <c r="R1380" i="2"/>
  <c r="S1380" i="2" s="1"/>
  <c r="P1380" i="2"/>
  <c r="Q1380" i="2" s="1"/>
  <c r="N1380" i="2"/>
  <c r="I1380" i="2"/>
  <c r="D1380" i="2"/>
  <c r="R1379" i="2"/>
  <c r="S1379" i="2" s="1"/>
  <c r="P1379" i="2"/>
  <c r="Q1379" i="2" s="1"/>
  <c r="N1379" i="2"/>
  <c r="O1379" i="2" s="1"/>
  <c r="R1378" i="2"/>
  <c r="S1378" i="2" s="1"/>
  <c r="P1378" i="2"/>
  <c r="Q1378" i="2" s="1"/>
  <c r="N1378" i="2"/>
  <c r="R1377" i="2"/>
  <c r="S1377" i="2" s="1"/>
  <c r="P1377" i="2"/>
  <c r="Q1377" i="2" s="1"/>
  <c r="N1377" i="2"/>
  <c r="R1376" i="2"/>
  <c r="S1376" i="2" s="1"/>
  <c r="P1376" i="2"/>
  <c r="Q1376" i="2" s="1"/>
  <c r="N1376" i="2"/>
  <c r="O1376" i="2" s="1"/>
  <c r="I1376" i="2"/>
  <c r="D1376" i="2"/>
  <c r="R1375" i="2"/>
  <c r="S1375" i="2" s="1"/>
  <c r="Q1375" i="2"/>
  <c r="P1375" i="2"/>
  <c r="N1375" i="2"/>
  <c r="O1375" i="2" s="1"/>
  <c r="M1375" i="2" s="1"/>
  <c r="S1374" i="2"/>
  <c r="R1374" i="2"/>
  <c r="P1374" i="2"/>
  <c r="Q1374" i="2" s="1"/>
  <c r="O1374" i="2"/>
  <c r="N1374" i="2"/>
  <c r="L1374" i="2" s="1"/>
  <c r="R1373" i="2"/>
  <c r="S1373" i="2" s="1"/>
  <c r="P1373" i="2"/>
  <c r="Q1373" i="2" s="1"/>
  <c r="N1373" i="2"/>
  <c r="O1373" i="2" s="1"/>
  <c r="R1372" i="2"/>
  <c r="S1372" i="2" s="1"/>
  <c r="P1372" i="2"/>
  <c r="Q1372" i="2" s="1"/>
  <c r="N1372" i="2"/>
  <c r="I1372" i="2"/>
  <c r="D1372" i="2"/>
  <c r="R1371" i="2"/>
  <c r="S1371" i="2" s="1"/>
  <c r="P1371" i="2"/>
  <c r="Q1371" i="2" s="1"/>
  <c r="N1371" i="2"/>
  <c r="R1370" i="2"/>
  <c r="S1370" i="2" s="1"/>
  <c r="P1370" i="2"/>
  <c r="Q1370" i="2" s="1"/>
  <c r="N1370" i="2"/>
  <c r="L1370" i="2" s="1"/>
  <c r="R1369" i="2"/>
  <c r="S1369" i="2" s="1"/>
  <c r="P1369" i="2"/>
  <c r="Q1369" i="2" s="1"/>
  <c r="N1369" i="2"/>
  <c r="R1368" i="2"/>
  <c r="S1368" i="2" s="1"/>
  <c r="P1368" i="2"/>
  <c r="Q1368" i="2" s="1"/>
  <c r="N1368" i="2"/>
  <c r="O1368" i="2" s="1"/>
  <c r="I1368" i="2"/>
  <c r="H1368" i="2"/>
  <c r="D1368" i="2"/>
  <c r="R1367" i="2"/>
  <c r="S1367" i="2" s="1"/>
  <c r="P1367" i="2"/>
  <c r="Q1367" i="2" s="1"/>
  <c r="N1367" i="2"/>
  <c r="O1367" i="2" s="1"/>
  <c r="R1366" i="2"/>
  <c r="S1366" i="2" s="1"/>
  <c r="P1366" i="2"/>
  <c r="Q1366" i="2" s="1"/>
  <c r="N1366" i="2"/>
  <c r="S1365" i="2"/>
  <c r="R1365" i="2"/>
  <c r="Q1365" i="2"/>
  <c r="P1365" i="2"/>
  <c r="O1365" i="2"/>
  <c r="M1365" i="2" s="1"/>
  <c r="N1365" i="2"/>
  <c r="L1365" i="2" s="1"/>
  <c r="R1364" i="2"/>
  <c r="S1364" i="2" s="1"/>
  <c r="Q1364" i="2"/>
  <c r="P1364" i="2"/>
  <c r="N1364" i="2"/>
  <c r="L1364" i="2" s="1"/>
  <c r="I1364" i="2"/>
  <c r="H1364" i="2"/>
  <c r="D1364" i="2"/>
  <c r="R1363" i="2"/>
  <c r="S1363" i="2" s="1"/>
  <c r="P1363" i="2"/>
  <c r="Q1363" i="2" s="1"/>
  <c r="N1363" i="2"/>
  <c r="R1362" i="2"/>
  <c r="S1362" i="2" s="1"/>
  <c r="Q1362" i="2"/>
  <c r="P1362" i="2"/>
  <c r="N1362" i="2"/>
  <c r="L1362" i="2" s="1"/>
  <c r="R1361" i="2"/>
  <c r="S1361" i="2" s="1"/>
  <c r="P1361" i="2"/>
  <c r="Q1361" i="2" s="1"/>
  <c r="N1361" i="2"/>
  <c r="O1361" i="2" s="1"/>
  <c r="R1360" i="2"/>
  <c r="S1360" i="2" s="1"/>
  <c r="P1360" i="2"/>
  <c r="Q1360" i="2" s="1"/>
  <c r="N1360" i="2"/>
  <c r="I1360" i="2"/>
  <c r="H1360" i="2"/>
  <c r="D1360" i="2"/>
  <c r="R1359" i="2"/>
  <c r="S1359" i="2" s="1"/>
  <c r="P1359" i="2"/>
  <c r="Q1359" i="2" s="1"/>
  <c r="N1359" i="2"/>
  <c r="R1358" i="2"/>
  <c r="S1358" i="2" s="1"/>
  <c r="P1358" i="2"/>
  <c r="Q1358" i="2" s="1"/>
  <c r="N1358" i="2"/>
  <c r="O1358" i="2" s="1"/>
  <c r="M1358" i="2" s="1"/>
  <c r="R1357" i="2"/>
  <c r="S1357" i="2" s="1"/>
  <c r="P1357" i="2"/>
  <c r="Q1357" i="2" s="1"/>
  <c r="N1357" i="2"/>
  <c r="R1356" i="2"/>
  <c r="S1356" i="2" s="1"/>
  <c r="P1356" i="2"/>
  <c r="Q1356" i="2" s="1"/>
  <c r="N1356" i="2"/>
  <c r="O1356" i="2" s="1"/>
  <c r="I1356" i="2"/>
  <c r="H1356" i="2"/>
  <c r="D1356" i="2"/>
  <c r="S1355" i="2"/>
  <c r="R1355" i="2"/>
  <c r="Q1355" i="2"/>
  <c r="P1355" i="2"/>
  <c r="O1355" i="2"/>
  <c r="N1355" i="2"/>
  <c r="L1355" i="2"/>
  <c r="R1354" i="2"/>
  <c r="S1354" i="2" s="1"/>
  <c r="P1354" i="2"/>
  <c r="Q1354" i="2" s="1"/>
  <c r="N1354" i="2"/>
  <c r="O1354" i="2" s="1"/>
  <c r="R1353" i="2"/>
  <c r="S1353" i="2" s="1"/>
  <c r="P1353" i="2"/>
  <c r="Q1353" i="2" s="1"/>
  <c r="N1353" i="2"/>
  <c r="R1352" i="2"/>
  <c r="S1352" i="2" s="1"/>
  <c r="P1352" i="2"/>
  <c r="Q1352" i="2" s="1"/>
  <c r="N1352" i="2"/>
  <c r="O1352" i="2" s="1"/>
  <c r="I1352" i="2"/>
  <c r="H1352" i="2"/>
  <c r="D1352" i="2"/>
  <c r="R1351" i="2"/>
  <c r="S1351" i="2" s="1"/>
  <c r="P1351" i="2"/>
  <c r="Q1351" i="2" s="1"/>
  <c r="N1351" i="2"/>
  <c r="O1351" i="2" s="1"/>
  <c r="R1350" i="2"/>
  <c r="S1350" i="2" s="1"/>
  <c r="P1350" i="2"/>
  <c r="Q1350" i="2" s="1"/>
  <c r="N1350" i="2"/>
  <c r="O1350" i="2" s="1"/>
  <c r="R1349" i="2"/>
  <c r="S1349" i="2" s="1"/>
  <c r="P1349" i="2"/>
  <c r="Q1349" i="2" s="1"/>
  <c r="N1349" i="2"/>
  <c r="R1348" i="2"/>
  <c r="S1348" i="2" s="1"/>
  <c r="P1348" i="2"/>
  <c r="Q1348" i="2" s="1"/>
  <c r="N1348" i="2"/>
  <c r="L1348" i="2" s="1"/>
  <c r="I1348" i="2"/>
  <c r="D1348" i="2"/>
  <c r="R1347" i="2"/>
  <c r="S1347" i="2" s="1"/>
  <c r="P1347" i="2"/>
  <c r="Q1347" i="2" s="1"/>
  <c r="N1347" i="2"/>
  <c r="O1347" i="2" s="1"/>
  <c r="R1346" i="2"/>
  <c r="S1346" i="2" s="1"/>
  <c r="P1346" i="2"/>
  <c r="Q1346" i="2" s="1"/>
  <c r="N1346" i="2"/>
  <c r="O1346" i="2" s="1"/>
  <c r="M1346" i="2" s="1"/>
  <c r="R1345" i="2"/>
  <c r="S1345" i="2" s="1"/>
  <c r="P1345" i="2"/>
  <c r="Q1345" i="2" s="1"/>
  <c r="N1345" i="2"/>
  <c r="S1344" i="2"/>
  <c r="R1344" i="2"/>
  <c r="Q1344" i="2"/>
  <c r="P1344" i="2"/>
  <c r="O1344" i="2"/>
  <c r="M1344" i="2" s="1"/>
  <c r="N1344" i="2"/>
  <c r="L1344" i="2" s="1"/>
  <c r="I1344" i="2"/>
  <c r="D1344" i="2"/>
  <c r="R1343" i="2"/>
  <c r="S1343" i="2" s="1"/>
  <c r="P1343" i="2"/>
  <c r="Q1343" i="2" s="1"/>
  <c r="N1343" i="2"/>
  <c r="L1343" i="2" s="1"/>
  <c r="R1342" i="2"/>
  <c r="S1342" i="2" s="1"/>
  <c r="P1342" i="2"/>
  <c r="Q1342" i="2" s="1"/>
  <c r="N1342" i="2"/>
  <c r="O1342" i="2" s="1"/>
  <c r="S1341" i="2"/>
  <c r="R1341" i="2"/>
  <c r="P1341" i="2"/>
  <c r="Q1341" i="2" s="1"/>
  <c r="N1341" i="2"/>
  <c r="O1341" i="2" s="1"/>
  <c r="M1341" i="2" s="1"/>
  <c r="S1340" i="2"/>
  <c r="R1340" i="2"/>
  <c r="P1340" i="2"/>
  <c r="Q1340" i="2" s="1"/>
  <c r="N1340" i="2"/>
  <c r="I1340" i="2"/>
  <c r="H1340" i="2"/>
  <c r="D1340" i="2"/>
  <c r="R1339" i="2"/>
  <c r="S1339" i="2" s="1"/>
  <c r="P1339" i="2"/>
  <c r="Q1339" i="2" s="1"/>
  <c r="N1339" i="2"/>
  <c r="R1338" i="2"/>
  <c r="S1338" i="2" s="1"/>
  <c r="P1338" i="2"/>
  <c r="Q1338" i="2" s="1"/>
  <c r="N1338" i="2"/>
  <c r="O1338" i="2" s="1"/>
  <c r="M1338" i="2" s="1"/>
  <c r="R1337" i="2"/>
  <c r="S1337" i="2" s="1"/>
  <c r="P1337" i="2"/>
  <c r="Q1337" i="2" s="1"/>
  <c r="O1337" i="2"/>
  <c r="N1337" i="2"/>
  <c r="I1336" i="2"/>
  <c r="D1336" i="2"/>
  <c r="S1335" i="2"/>
  <c r="R1335" i="2"/>
  <c r="P1335" i="2"/>
  <c r="Q1335" i="2" s="1"/>
  <c r="O1335" i="2"/>
  <c r="N1335" i="2"/>
  <c r="L1335" i="2"/>
  <c r="R1334" i="2"/>
  <c r="S1334" i="2" s="1"/>
  <c r="P1334" i="2"/>
  <c r="Q1334" i="2" s="1"/>
  <c r="N1334" i="2"/>
  <c r="R1333" i="2"/>
  <c r="S1333" i="2" s="1"/>
  <c r="P1333" i="2"/>
  <c r="Q1333" i="2" s="1"/>
  <c r="N1333" i="2"/>
  <c r="O1333" i="2" s="1"/>
  <c r="I1332" i="2"/>
  <c r="D1332" i="2"/>
  <c r="R1331" i="2"/>
  <c r="S1331" i="2" s="1"/>
  <c r="P1331" i="2"/>
  <c r="Q1331" i="2" s="1"/>
  <c r="N1331" i="2"/>
  <c r="R1330" i="2"/>
  <c r="S1330" i="2" s="1"/>
  <c r="P1330" i="2"/>
  <c r="Q1330" i="2" s="1"/>
  <c r="O1330" i="2"/>
  <c r="N1330" i="2"/>
  <c r="L1330" i="2"/>
  <c r="R1329" i="2"/>
  <c r="S1329" i="2" s="1"/>
  <c r="P1329" i="2"/>
  <c r="Q1329" i="2" s="1"/>
  <c r="N1329" i="2"/>
  <c r="O1329" i="2" s="1"/>
  <c r="I1328" i="2"/>
  <c r="D1328" i="2"/>
  <c r="R1327" i="2"/>
  <c r="S1327" i="2" s="1"/>
  <c r="P1327" i="2"/>
  <c r="Q1327" i="2" s="1"/>
  <c r="N1327" i="2"/>
  <c r="O1327" i="2" s="1"/>
  <c r="L1327" i="2"/>
  <c r="R1326" i="2"/>
  <c r="S1326" i="2" s="1"/>
  <c r="P1326" i="2"/>
  <c r="Q1326" i="2" s="1"/>
  <c r="N1326" i="2"/>
  <c r="R1325" i="2"/>
  <c r="S1325" i="2" s="1"/>
  <c r="P1325" i="2"/>
  <c r="Q1325" i="2" s="1"/>
  <c r="N1325" i="2"/>
  <c r="O1325" i="2" s="1"/>
  <c r="I1324" i="2"/>
  <c r="D1324" i="2"/>
  <c r="R1323" i="2"/>
  <c r="S1323" i="2" s="1"/>
  <c r="P1323" i="2"/>
  <c r="Q1323" i="2" s="1"/>
  <c r="M1323" i="2" s="1"/>
  <c r="E1323" i="2" s="1"/>
  <c r="N1323" i="2"/>
  <c r="O1323" i="2" s="1"/>
  <c r="R1322" i="2"/>
  <c r="S1322" i="2" s="1"/>
  <c r="P1322" i="2"/>
  <c r="Q1322" i="2" s="1"/>
  <c r="N1322" i="2"/>
  <c r="O1322" i="2" s="1"/>
  <c r="R1321" i="2"/>
  <c r="S1321" i="2" s="1"/>
  <c r="Q1321" i="2"/>
  <c r="P1321" i="2"/>
  <c r="N1321" i="2"/>
  <c r="L1321" i="2" s="1"/>
  <c r="R1320" i="2"/>
  <c r="S1320" i="2" s="1"/>
  <c r="P1320" i="2"/>
  <c r="Q1320" i="2" s="1"/>
  <c r="N1320" i="2"/>
  <c r="O1320" i="2" s="1"/>
  <c r="L1320" i="2"/>
  <c r="I1320" i="2"/>
  <c r="D1320" i="2"/>
  <c r="R1319" i="2"/>
  <c r="S1319" i="2" s="1"/>
  <c r="P1319" i="2"/>
  <c r="Q1319" i="2" s="1"/>
  <c r="N1319" i="2"/>
  <c r="R1317" i="2"/>
  <c r="S1317" i="2" s="1"/>
  <c r="P1317" i="2"/>
  <c r="Q1317" i="2" s="1"/>
  <c r="N1317" i="2"/>
  <c r="O1317" i="2" s="1"/>
  <c r="R1316" i="2"/>
  <c r="S1316" i="2" s="1"/>
  <c r="P1316" i="2"/>
  <c r="Q1316" i="2" s="1"/>
  <c r="N1316" i="2"/>
  <c r="O1316" i="2" s="1"/>
  <c r="I1316" i="2"/>
  <c r="D1316" i="2"/>
  <c r="S1315" i="2"/>
  <c r="R1315" i="2"/>
  <c r="Q1315" i="2"/>
  <c r="P1315" i="2"/>
  <c r="O1315" i="2"/>
  <c r="M1315" i="2" s="1"/>
  <c r="N1315" i="2"/>
  <c r="L1315" i="2"/>
  <c r="R1314" i="2"/>
  <c r="S1314" i="2" s="1"/>
  <c r="P1314" i="2"/>
  <c r="Q1314" i="2" s="1"/>
  <c r="N1314" i="2"/>
  <c r="R1313" i="2"/>
  <c r="S1313" i="2" s="1"/>
  <c r="P1313" i="2"/>
  <c r="Q1313" i="2" s="1"/>
  <c r="M1313" i="2" s="1"/>
  <c r="N1313" i="2"/>
  <c r="O1313" i="2" s="1"/>
  <c r="R1312" i="2"/>
  <c r="S1312" i="2" s="1"/>
  <c r="P1312" i="2"/>
  <c r="Q1312" i="2" s="1"/>
  <c r="N1312" i="2"/>
  <c r="O1312" i="2" s="1"/>
  <c r="I1312" i="2"/>
  <c r="D1312" i="2"/>
  <c r="R1311" i="2"/>
  <c r="S1311" i="2" s="1"/>
  <c r="P1311" i="2"/>
  <c r="Q1311" i="2" s="1"/>
  <c r="N1311" i="2"/>
  <c r="R1310" i="2"/>
  <c r="S1310" i="2" s="1"/>
  <c r="P1310" i="2"/>
  <c r="Q1310" i="2" s="1"/>
  <c r="O1310" i="2"/>
  <c r="N1310" i="2"/>
  <c r="L1310" i="2"/>
  <c r="R1309" i="2"/>
  <c r="S1309" i="2" s="1"/>
  <c r="P1309" i="2"/>
  <c r="Q1309" i="2" s="1"/>
  <c r="N1309" i="2"/>
  <c r="O1309" i="2" s="1"/>
  <c r="R1308" i="2"/>
  <c r="S1308" i="2" s="1"/>
  <c r="Q1308" i="2"/>
  <c r="P1308" i="2"/>
  <c r="N1308" i="2"/>
  <c r="O1308" i="2" s="1"/>
  <c r="I1308" i="2"/>
  <c r="G1308" i="2"/>
  <c r="D1308" i="2"/>
  <c r="R1307" i="2"/>
  <c r="S1307" i="2" s="1"/>
  <c r="P1307" i="2"/>
  <c r="Q1307" i="2" s="1"/>
  <c r="N1307" i="2"/>
  <c r="O1307" i="2" s="1"/>
  <c r="R1306" i="2"/>
  <c r="S1306" i="2" s="1"/>
  <c r="P1306" i="2"/>
  <c r="Q1306" i="2" s="1"/>
  <c r="N1306" i="2"/>
  <c r="R1305" i="2"/>
  <c r="S1305" i="2" s="1"/>
  <c r="P1305" i="2"/>
  <c r="L1305" i="2" s="1"/>
  <c r="N1305" i="2"/>
  <c r="O1305" i="2" s="1"/>
  <c r="R1304" i="2"/>
  <c r="S1304" i="2" s="1"/>
  <c r="P1304" i="2"/>
  <c r="Q1304" i="2" s="1"/>
  <c r="O1304" i="2"/>
  <c r="N1304" i="2"/>
  <c r="L1304" i="2"/>
  <c r="I1304" i="2"/>
  <c r="D1304" i="2"/>
  <c r="R1303" i="2"/>
  <c r="S1303" i="2" s="1"/>
  <c r="P1303" i="2"/>
  <c r="Q1303" i="2" s="1"/>
  <c r="N1303" i="2"/>
  <c r="O1303" i="2" s="1"/>
  <c r="R1302" i="2"/>
  <c r="S1302" i="2" s="1"/>
  <c r="P1302" i="2"/>
  <c r="Q1302" i="2" s="1"/>
  <c r="N1302" i="2"/>
  <c r="O1302" i="2" s="1"/>
  <c r="L1302" i="2"/>
  <c r="R1301" i="2"/>
  <c r="S1301" i="2" s="1"/>
  <c r="P1301" i="2"/>
  <c r="Q1301" i="2" s="1"/>
  <c r="N1301" i="2"/>
  <c r="O1301" i="2" s="1"/>
  <c r="R1300" i="2"/>
  <c r="S1300" i="2" s="1"/>
  <c r="P1300" i="2"/>
  <c r="Q1300" i="2" s="1"/>
  <c r="N1300" i="2"/>
  <c r="O1300" i="2" s="1"/>
  <c r="I1300" i="2"/>
  <c r="D1300" i="2"/>
  <c r="R1299" i="2"/>
  <c r="S1299" i="2" s="1"/>
  <c r="P1299" i="2"/>
  <c r="Q1299" i="2" s="1"/>
  <c r="N1299" i="2"/>
  <c r="O1299" i="2" s="1"/>
  <c r="S1298" i="2"/>
  <c r="R1298" i="2"/>
  <c r="P1298" i="2"/>
  <c r="Q1298" i="2" s="1"/>
  <c r="N1298" i="2"/>
  <c r="R1297" i="2"/>
  <c r="S1297" i="2" s="1"/>
  <c r="P1297" i="2"/>
  <c r="Q1297" i="2" s="1"/>
  <c r="N1297" i="2"/>
  <c r="O1297" i="2" s="1"/>
  <c r="R1296" i="2"/>
  <c r="S1296" i="2" s="1"/>
  <c r="P1296" i="2"/>
  <c r="Q1296" i="2" s="1"/>
  <c r="O1296" i="2"/>
  <c r="N1296" i="2"/>
  <c r="L1296" i="2"/>
  <c r="I1296" i="2"/>
  <c r="D1296" i="2"/>
  <c r="R1295" i="2"/>
  <c r="S1295" i="2" s="1"/>
  <c r="P1295" i="2"/>
  <c r="Q1295" i="2" s="1"/>
  <c r="N1295" i="2"/>
  <c r="O1295" i="2" s="1"/>
  <c r="R1294" i="2"/>
  <c r="S1294" i="2" s="1"/>
  <c r="P1294" i="2"/>
  <c r="Q1294" i="2" s="1"/>
  <c r="N1294" i="2"/>
  <c r="O1294" i="2" s="1"/>
  <c r="R1293" i="2"/>
  <c r="S1293" i="2" s="1"/>
  <c r="P1293" i="2"/>
  <c r="Q1293" i="2" s="1"/>
  <c r="N1293" i="2"/>
  <c r="L1293" i="2" s="1"/>
  <c r="R1292" i="2"/>
  <c r="S1292" i="2" s="1"/>
  <c r="P1292" i="2"/>
  <c r="Q1292" i="2" s="1"/>
  <c r="N1292" i="2"/>
  <c r="O1292" i="2" s="1"/>
  <c r="I1292" i="2"/>
  <c r="H1292" i="2"/>
  <c r="D1292" i="2"/>
  <c r="R1291" i="2"/>
  <c r="S1291" i="2" s="1"/>
  <c r="P1291" i="2"/>
  <c r="Q1291" i="2" s="1"/>
  <c r="N1291" i="2"/>
  <c r="O1291" i="2" s="1"/>
  <c r="S1290" i="2"/>
  <c r="R1290" i="2"/>
  <c r="P1290" i="2"/>
  <c r="Q1290" i="2" s="1"/>
  <c r="N1290" i="2"/>
  <c r="O1290" i="2" s="1"/>
  <c r="S1289" i="2"/>
  <c r="R1289" i="2"/>
  <c r="P1289" i="2"/>
  <c r="Q1289" i="2" s="1"/>
  <c r="N1289" i="2"/>
  <c r="R1288" i="2"/>
  <c r="S1288" i="2" s="1"/>
  <c r="P1288" i="2"/>
  <c r="Q1288" i="2" s="1"/>
  <c r="N1288" i="2"/>
  <c r="O1288" i="2" s="1"/>
  <c r="I1288" i="2"/>
  <c r="H1288" i="2"/>
  <c r="D1288" i="2"/>
  <c r="R1287" i="2"/>
  <c r="S1287" i="2" s="1"/>
  <c r="Q1287" i="2"/>
  <c r="P1287" i="2"/>
  <c r="N1287" i="2"/>
  <c r="O1287" i="2" s="1"/>
  <c r="M1287" i="2" s="1"/>
  <c r="S1286" i="2"/>
  <c r="R1286" i="2"/>
  <c r="P1286" i="2"/>
  <c r="Q1286" i="2" s="1"/>
  <c r="N1286" i="2"/>
  <c r="R1285" i="2"/>
  <c r="S1285" i="2" s="1"/>
  <c r="Q1285" i="2"/>
  <c r="P1285" i="2"/>
  <c r="N1285" i="2"/>
  <c r="O1285" i="2" s="1"/>
  <c r="R1284" i="2"/>
  <c r="S1284" i="2" s="1"/>
  <c r="P1284" i="2"/>
  <c r="Q1284" i="2" s="1"/>
  <c r="N1284" i="2"/>
  <c r="O1284" i="2" s="1"/>
  <c r="I1284" i="2"/>
  <c r="D1284" i="2"/>
  <c r="R1283" i="2"/>
  <c r="S1283" i="2" s="1"/>
  <c r="P1283" i="2"/>
  <c r="Q1283" i="2" s="1"/>
  <c r="O1283" i="2"/>
  <c r="N1283" i="2"/>
  <c r="R1282" i="2"/>
  <c r="S1282" i="2" s="1"/>
  <c r="P1282" i="2"/>
  <c r="Q1282" i="2" s="1"/>
  <c r="N1282" i="2"/>
  <c r="O1282" i="2" s="1"/>
  <c r="R1281" i="2"/>
  <c r="S1281" i="2" s="1"/>
  <c r="P1281" i="2"/>
  <c r="Q1281" i="2" s="1"/>
  <c r="O1281" i="2"/>
  <c r="N1281" i="2"/>
  <c r="L1281" i="2"/>
  <c r="R1280" i="2"/>
  <c r="S1280" i="2" s="1"/>
  <c r="Q1280" i="2"/>
  <c r="P1280" i="2"/>
  <c r="N1280" i="2"/>
  <c r="O1280" i="2" s="1"/>
  <c r="I1280" i="2"/>
  <c r="D1280" i="2"/>
  <c r="R1279" i="2"/>
  <c r="S1279" i="2" s="1"/>
  <c r="Q1279" i="2"/>
  <c r="P1279" i="2"/>
  <c r="N1279" i="2"/>
  <c r="O1279" i="2" s="1"/>
  <c r="R1278" i="2"/>
  <c r="S1278" i="2" s="1"/>
  <c r="P1278" i="2"/>
  <c r="Q1278" i="2" s="1"/>
  <c r="N1278" i="2"/>
  <c r="R1277" i="2"/>
  <c r="S1277" i="2" s="1"/>
  <c r="Q1277" i="2"/>
  <c r="P1277" i="2"/>
  <c r="N1277" i="2"/>
  <c r="O1277" i="2" s="1"/>
  <c r="R1276" i="2"/>
  <c r="S1276" i="2" s="1"/>
  <c r="P1276" i="2"/>
  <c r="Q1276" i="2" s="1"/>
  <c r="O1276" i="2"/>
  <c r="N1276" i="2"/>
  <c r="L1276" i="2" s="1"/>
  <c r="I1276" i="2"/>
  <c r="D1276" i="2"/>
  <c r="R1275" i="2"/>
  <c r="S1275" i="2" s="1"/>
  <c r="P1275" i="2"/>
  <c r="Q1275" i="2" s="1"/>
  <c r="O1275" i="2"/>
  <c r="N1275" i="2"/>
  <c r="R1274" i="2"/>
  <c r="S1274" i="2" s="1"/>
  <c r="P1274" i="2"/>
  <c r="Q1274" i="2" s="1"/>
  <c r="N1274" i="2"/>
  <c r="O1274" i="2" s="1"/>
  <c r="R1273" i="2"/>
  <c r="S1273" i="2" s="1"/>
  <c r="P1273" i="2"/>
  <c r="Q1273" i="2" s="1"/>
  <c r="O1273" i="2"/>
  <c r="N1273" i="2"/>
  <c r="L1273" i="2" s="1"/>
  <c r="R1272" i="2"/>
  <c r="S1272" i="2" s="1"/>
  <c r="P1272" i="2"/>
  <c r="Q1272" i="2" s="1"/>
  <c r="N1272" i="2"/>
  <c r="O1272" i="2" s="1"/>
  <c r="I1272" i="2"/>
  <c r="D1272" i="2"/>
  <c r="R1271" i="2"/>
  <c r="S1271" i="2" s="1"/>
  <c r="Q1271" i="2"/>
  <c r="P1271" i="2"/>
  <c r="N1271" i="2"/>
  <c r="O1271" i="2" s="1"/>
  <c r="S1270" i="2"/>
  <c r="R1270" i="2"/>
  <c r="P1270" i="2"/>
  <c r="Q1270" i="2" s="1"/>
  <c r="N1270" i="2"/>
  <c r="L1270" i="2" s="1"/>
  <c r="R1269" i="2"/>
  <c r="S1269" i="2" s="1"/>
  <c r="P1269" i="2"/>
  <c r="Q1269" i="2" s="1"/>
  <c r="N1269" i="2"/>
  <c r="O1269" i="2" s="1"/>
  <c r="R1268" i="2"/>
  <c r="S1268" i="2" s="1"/>
  <c r="P1268" i="2"/>
  <c r="Q1268" i="2" s="1"/>
  <c r="N1268" i="2"/>
  <c r="O1268" i="2" s="1"/>
  <c r="I1268" i="2"/>
  <c r="D1268" i="2"/>
  <c r="R1267" i="2"/>
  <c r="S1267" i="2" s="1"/>
  <c r="P1267" i="2"/>
  <c r="Q1267" i="2" s="1"/>
  <c r="N1267" i="2"/>
  <c r="O1267" i="2" s="1"/>
  <c r="R1266" i="2"/>
  <c r="S1266" i="2" s="1"/>
  <c r="P1266" i="2"/>
  <c r="Q1266" i="2" s="1"/>
  <c r="O1266" i="2"/>
  <c r="N1266" i="2"/>
  <c r="L1266" i="2"/>
  <c r="S1265" i="2"/>
  <c r="R1265" i="2"/>
  <c r="P1265" i="2"/>
  <c r="Q1265" i="2" s="1"/>
  <c r="O1265" i="2"/>
  <c r="M1265" i="2" s="1"/>
  <c r="N1265" i="2"/>
  <c r="L1265" i="2" s="1"/>
  <c r="R1264" i="2"/>
  <c r="S1264" i="2" s="1"/>
  <c r="P1264" i="2"/>
  <c r="Q1264" i="2" s="1"/>
  <c r="N1264" i="2"/>
  <c r="O1264" i="2" s="1"/>
  <c r="I1264" i="2"/>
  <c r="D1264" i="2"/>
  <c r="R1263" i="2"/>
  <c r="S1263" i="2" s="1"/>
  <c r="P1263" i="2"/>
  <c r="Q1263" i="2" s="1"/>
  <c r="N1263" i="2"/>
  <c r="O1263" i="2" s="1"/>
  <c r="R1262" i="2"/>
  <c r="S1262" i="2" s="1"/>
  <c r="P1262" i="2"/>
  <c r="Q1262" i="2" s="1"/>
  <c r="O1262" i="2"/>
  <c r="N1262" i="2"/>
  <c r="G1262" i="2"/>
  <c r="G1264" i="2" s="1"/>
  <c r="G1266" i="2" s="1"/>
  <c r="G1268" i="2" s="1"/>
  <c r="G1270" i="2" s="1"/>
  <c r="G1272" i="2" s="1"/>
  <c r="S1261" i="2"/>
  <c r="R1261" i="2"/>
  <c r="P1261" i="2"/>
  <c r="Q1261" i="2" s="1"/>
  <c r="N1261" i="2"/>
  <c r="L1261" i="2" s="1"/>
  <c r="R1260" i="2"/>
  <c r="S1260" i="2" s="1"/>
  <c r="Q1260" i="2"/>
  <c r="P1260" i="2"/>
  <c r="N1260" i="2"/>
  <c r="I1260" i="2"/>
  <c r="D1260" i="2"/>
  <c r="R1259" i="2"/>
  <c r="S1259" i="2" s="1"/>
  <c r="P1259" i="2"/>
  <c r="Q1259" i="2" s="1"/>
  <c r="N1259" i="2"/>
  <c r="O1259" i="2" s="1"/>
  <c r="R1258" i="2"/>
  <c r="S1258" i="2" s="1"/>
  <c r="P1258" i="2"/>
  <c r="Q1258" i="2" s="1"/>
  <c r="O1258" i="2"/>
  <c r="N1258" i="2"/>
  <c r="G1258" i="2"/>
  <c r="R1257" i="2"/>
  <c r="S1257" i="2" s="1"/>
  <c r="P1257" i="2"/>
  <c r="Q1257" i="2" s="1"/>
  <c r="N1257" i="2"/>
  <c r="R1256" i="2"/>
  <c r="S1256" i="2" s="1"/>
  <c r="P1256" i="2"/>
  <c r="Q1256" i="2" s="1"/>
  <c r="N1256" i="2"/>
  <c r="O1256" i="2" s="1"/>
  <c r="I1256" i="2"/>
  <c r="D1256" i="2"/>
  <c r="S1255" i="2"/>
  <c r="R1255" i="2"/>
  <c r="P1255" i="2"/>
  <c r="Q1255" i="2" s="1"/>
  <c r="N1255" i="2"/>
  <c r="R1254" i="2"/>
  <c r="S1254" i="2" s="1"/>
  <c r="P1254" i="2"/>
  <c r="Q1254" i="2" s="1"/>
  <c r="N1254" i="2"/>
  <c r="R1253" i="2"/>
  <c r="S1253" i="2" s="1"/>
  <c r="P1253" i="2"/>
  <c r="Q1253" i="2" s="1"/>
  <c r="N1253" i="2"/>
  <c r="O1253" i="2" s="1"/>
  <c r="R1252" i="2"/>
  <c r="S1252" i="2" s="1"/>
  <c r="P1252" i="2"/>
  <c r="Q1252" i="2" s="1"/>
  <c r="O1252" i="2"/>
  <c r="N1252" i="2"/>
  <c r="I1252" i="2"/>
  <c r="D1252" i="2"/>
  <c r="R1251" i="2"/>
  <c r="S1251" i="2" s="1"/>
  <c r="P1251" i="2"/>
  <c r="Q1251" i="2" s="1"/>
  <c r="N1251" i="2"/>
  <c r="R1250" i="2"/>
  <c r="S1250" i="2" s="1"/>
  <c r="P1250" i="2"/>
  <c r="Q1250" i="2" s="1"/>
  <c r="N1250" i="2"/>
  <c r="O1250" i="2" s="1"/>
  <c r="R1249" i="2"/>
  <c r="S1249" i="2" s="1"/>
  <c r="Q1249" i="2"/>
  <c r="P1249" i="2"/>
  <c r="N1249" i="2"/>
  <c r="R1248" i="2"/>
  <c r="S1248" i="2" s="1"/>
  <c r="P1248" i="2"/>
  <c r="Q1248" i="2" s="1"/>
  <c r="N1248" i="2"/>
  <c r="O1248" i="2" s="1"/>
  <c r="I1248" i="2"/>
  <c r="D1248" i="2"/>
  <c r="R1247" i="2"/>
  <c r="S1247" i="2" s="1"/>
  <c r="P1247" i="2"/>
  <c r="Q1247" i="2" s="1"/>
  <c r="N1247" i="2"/>
  <c r="O1247" i="2" s="1"/>
  <c r="R1246" i="2"/>
  <c r="S1246" i="2" s="1"/>
  <c r="P1246" i="2"/>
  <c r="N1246" i="2"/>
  <c r="O1246" i="2" s="1"/>
  <c r="S1245" i="2"/>
  <c r="R1245" i="2"/>
  <c r="P1245" i="2"/>
  <c r="Q1245" i="2" s="1"/>
  <c r="N1245" i="2"/>
  <c r="O1245" i="2" s="1"/>
  <c r="R1244" i="2"/>
  <c r="S1244" i="2" s="1"/>
  <c r="P1244" i="2"/>
  <c r="Q1244" i="2" s="1"/>
  <c r="N1244" i="2"/>
  <c r="I1244" i="2"/>
  <c r="D1244" i="2"/>
  <c r="R1243" i="2"/>
  <c r="S1243" i="2" s="1"/>
  <c r="P1243" i="2"/>
  <c r="Q1243" i="2" s="1"/>
  <c r="M1243" i="2" s="1"/>
  <c r="N1243" i="2"/>
  <c r="O1243" i="2" s="1"/>
  <c r="R1242" i="2"/>
  <c r="S1242" i="2" s="1"/>
  <c r="P1242" i="2"/>
  <c r="Q1242" i="2" s="1"/>
  <c r="O1242" i="2"/>
  <c r="N1242" i="2"/>
  <c r="R1241" i="2"/>
  <c r="S1241" i="2" s="1"/>
  <c r="P1241" i="2"/>
  <c r="Q1241" i="2" s="1"/>
  <c r="N1241" i="2"/>
  <c r="R1240" i="2"/>
  <c r="S1240" i="2" s="1"/>
  <c r="P1240" i="2"/>
  <c r="Q1240" i="2" s="1"/>
  <c r="N1240" i="2"/>
  <c r="O1240" i="2" s="1"/>
  <c r="I1240" i="2"/>
  <c r="D1240" i="2"/>
  <c r="R1239" i="2"/>
  <c r="S1239" i="2" s="1"/>
  <c r="P1239" i="2"/>
  <c r="Q1239" i="2" s="1"/>
  <c r="N1239" i="2"/>
  <c r="R1238" i="2"/>
  <c r="S1238" i="2" s="1"/>
  <c r="Q1238" i="2"/>
  <c r="P1238" i="2"/>
  <c r="N1238" i="2"/>
  <c r="O1238" i="2" s="1"/>
  <c r="R1237" i="2"/>
  <c r="S1237" i="2" s="1"/>
  <c r="P1237" i="2"/>
  <c r="Q1237" i="2" s="1"/>
  <c r="N1237" i="2"/>
  <c r="L1237" i="2" s="1"/>
  <c r="R1236" i="2"/>
  <c r="S1236" i="2" s="1"/>
  <c r="P1236" i="2"/>
  <c r="Q1236" i="2" s="1"/>
  <c r="N1236" i="2"/>
  <c r="I1236" i="2"/>
  <c r="H1236" i="2"/>
  <c r="D1236" i="2"/>
  <c r="R1235" i="2"/>
  <c r="S1235" i="2" s="1"/>
  <c r="P1235" i="2"/>
  <c r="Q1235" i="2" s="1"/>
  <c r="N1235" i="2"/>
  <c r="S1234" i="2"/>
  <c r="R1234" i="2"/>
  <c r="P1234" i="2"/>
  <c r="Q1234" i="2" s="1"/>
  <c r="N1234" i="2"/>
  <c r="O1234" i="2" s="1"/>
  <c r="S1233" i="2"/>
  <c r="R1233" i="2"/>
  <c r="P1233" i="2"/>
  <c r="Q1233" i="2" s="1"/>
  <c r="N1233" i="2"/>
  <c r="R1232" i="2"/>
  <c r="S1232" i="2" s="1"/>
  <c r="P1232" i="2"/>
  <c r="Q1232" i="2" s="1"/>
  <c r="N1232" i="2"/>
  <c r="O1232" i="2" s="1"/>
  <c r="I1232" i="2"/>
  <c r="H1232" i="2"/>
  <c r="D1232" i="2"/>
  <c r="R1231" i="2"/>
  <c r="S1231" i="2" s="1"/>
  <c r="P1231" i="2"/>
  <c r="Q1231" i="2" s="1"/>
  <c r="N1231" i="2"/>
  <c r="O1231" i="2" s="1"/>
  <c r="L1231" i="2"/>
  <c r="R1230" i="2"/>
  <c r="S1230" i="2" s="1"/>
  <c r="P1230" i="2"/>
  <c r="Q1230" i="2" s="1"/>
  <c r="N1230" i="2"/>
  <c r="O1230" i="2" s="1"/>
  <c r="R1229" i="2"/>
  <c r="S1229" i="2" s="1"/>
  <c r="P1229" i="2"/>
  <c r="Q1229" i="2" s="1"/>
  <c r="N1229" i="2"/>
  <c r="S1228" i="2"/>
  <c r="R1228" i="2"/>
  <c r="P1228" i="2"/>
  <c r="Q1228" i="2" s="1"/>
  <c r="N1228" i="2"/>
  <c r="O1228" i="2" s="1"/>
  <c r="I1228" i="2"/>
  <c r="D1228" i="2"/>
  <c r="R1227" i="2"/>
  <c r="S1227" i="2" s="1"/>
  <c r="P1227" i="2"/>
  <c r="Q1227" i="2" s="1"/>
  <c r="O1227" i="2"/>
  <c r="N1227" i="2"/>
  <c r="R1226" i="2"/>
  <c r="S1226" i="2" s="1"/>
  <c r="P1226" i="2"/>
  <c r="Q1226" i="2" s="1"/>
  <c r="N1226" i="2"/>
  <c r="O1226" i="2" s="1"/>
  <c r="R1225" i="2"/>
  <c r="S1225" i="2" s="1"/>
  <c r="P1225" i="2"/>
  <c r="Q1225" i="2" s="1"/>
  <c r="N1225" i="2"/>
  <c r="O1225" i="2" s="1"/>
  <c r="I1224" i="2"/>
  <c r="D1224" i="2"/>
  <c r="R1223" i="2"/>
  <c r="S1223" i="2" s="1"/>
  <c r="P1223" i="2"/>
  <c r="Q1223" i="2" s="1"/>
  <c r="M1223" i="2" s="1"/>
  <c r="E1223" i="2" s="1"/>
  <c r="N1223" i="2"/>
  <c r="O1223" i="2" s="1"/>
  <c r="S1222" i="2"/>
  <c r="R1222" i="2"/>
  <c r="P1222" i="2"/>
  <c r="Q1222" i="2" s="1"/>
  <c r="N1222" i="2"/>
  <c r="R1221" i="2"/>
  <c r="S1221" i="2" s="1"/>
  <c r="P1221" i="2"/>
  <c r="Q1221" i="2" s="1"/>
  <c r="N1221" i="2"/>
  <c r="I1220" i="2"/>
  <c r="D1220" i="2"/>
  <c r="R1219" i="2"/>
  <c r="S1219" i="2" s="1"/>
  <c r="P1219" i="2"/>
  <c r="Q1219" i="2" s="1"/>
  <c r="O1219" i="2"/>
  <c r="N1219" i="2"/>
  <c r="R1217" i="2"/>
  <c r="S1217" i="2" s="1"/>
  <c r="P1217" i="2"/>
  <c r="Q1217" i="2" s="1"/>
  <c r="O1217" i="2"/>
  <c r="N1217" i="2"/>
  <c r="L1217" i="2"/>
  <c r="I1216" i="2"/>
  <c r="D1216" i="2"/>
  <c r="R1215" i="2"/>
  <c r="S1215" i="2" s="1"/>
  <c r="Q1215" i="2"/>
  <c r="P1215" i="2"/>
  <c r="N1215" i="2"/>
  <c r="O1215" i="2" s="1"/>
  <c r="R1213" i="2"/>
  <c r="S1213" i="2" s="1"/>
  <c r="P1213" i="2"/>
  <c r="Q1213" i="2" s="1"/>
  <c r="N1213" i="2"/>
  <c r="I1212" i="2"/>
  <c r="D1212" i="2"/>
  <c r="S1211" i="2"/>
  <c r="R1211" i="2"/>
  <c r="P1211" i="2"/>
  <c r="Q1211" i="2" s="1"/>
  <c r="N1211" i="2"/>
  <c r="R1209" i="2"/>
  <c r="S1209" i="2" s="1"/>
  <c r="P1209" i="2"/>
  <c r="Q1209" i="2" s="1"/>
  <c r="O1209" i="2"/>
  <c r="N1209" i="2"/>
  <c r="L1209" i="2"/>
  <c r="I1208" i="2"/>
  <c r="D1208" i="2"/>
  <c r="R1207" i="2"/>
  <c r="S1207" i="2" s="1"/>
  <c r="Q1207" i="2"/>
  <c r="P1207" i="2"/>
  <c r="N1207" i="2"/>
  <c r="O1207" i="2" s="1"/>
  <c r="R1205" i="2"/>
  <c r="S1205" i="2" s="1"/>
  <c r="P1205" i="2"/>
  <c r="Q1205" i="2" s="1"/>
  <c r="N1205" i="2"/>
  <c r="S1204" i="2"/>
  <c r="R1204" i="2"/>
  <c r="P1204" i="2"/>
  <c r="Q1204" i="2" s="1"/>
  <c r="N1204" i="2"/>
  <c r="I1204" i="2"/>
  <c r="D1204" i="2"/>
  <c r="S1203" i="2"/>
  <c r="R1203" i="2"/>
  <c r="P1203" i="2"/>
  <c r="Q1203" i="2" s="1"/>
  <c r="N1203" i="2"/>
  <c r="R1202" i="2"/>
  <c r="S1202" i="2" s="1"/>
  <c r="P1202" i="2"/>
  <c r="Q1202" i="2" s="1"/>
  <c r="N1202" i="2"/>
  <c r="O1202" i="2" s="1"/>
  <c r="L1202" i="2"/>
  <c r="R1201" i="2"/>
  <c r="S1201" i="2" s="1"/>
  <c r="P1201" i="2"/>
  <c r="Q1201" i="2" s="1"/>
  <c r="N1201" i="2"/>
  <c r="O1201" i="2" s="1"/>
  <c r="R1200" i="2"/>
  <c r="S1200" i="2" s="1"/>
  <c r="P1200" i="2"/>
  <c r="Q1200" i="2" s="1"/>
  <c r="N1200" i="2"/>
  <c r="I1200" i="2"/>
  <c r="H1200" i="2"/>
  <c r="D1200" i="2"/>
  <c r="R1199" i="2"/>
  <c r="S1199" i="2" s="1"/>
  <c r="P1199" i="2"/>
  <c r="Q1199" i="2" s="1"/>
  <c r="N1199" i="2"/>
  <c r="S1198" i="2"/>
  <c r="R1198" i="2"/>
  <c r="P1198" i="2"/>
  <c r="Q1198" i="2" s="1"/>
  <c r="N1198" i="2"/>
  <c r="S1197" i="2"/>
  <c r="R1197" i="2"/>
  <c r="P1197" i="2"/>
  <c r="Q1197" i="2" s="1"/>
  <c r="N1197" i="2"/>
  <c r="R1196" i="2"/>
  <c r="S1196" i="2" s="1"/>
  <c r="P1196" i="2"/>
  <c r="Q1196" i="2" s="1"/>
  <c r="N1196" i="2"/>
  <c r="O1196" i="2" s="1"/>
  <c r="I1196" i="2"/>
  <c r="H1196" i="2"/>
  <c r="D1196" i="2"/>
  <c r="R1195" i="2"/>
  <c r="S1195" i="2" s="1"/>
  <c r="P1195" i="2"/>
  <c r="Q1195" i="2" s="1"/>
  <c r="N1195" i="2"/>
  <c r="O1195" i="2" s="1"/>
  <c r="R1194" i="2"/>
  <c r="S1194" i="2" s="1"/>
  <c r="P1194" i="2"/>
  <c r="Q1194" i="2" s="1"/>
  <c r="N1194" i="2"/>
  <c r="O1194" i="2" s="1"/>
  <c r="R1193" i="2"/>
  <c r="S1193" i="2" s="1"/>
  <c r="P1193" i="2"/>
  <c r="Q1193" i="2" s="1"/>
  <c r="N1193" i="2"/>
  <c r="S1192" i="2"/>
  <c r="R1192" i="2"/>
  <c r="P1192" i="2"/>
  <c r="Q1192" i="2" s="1"/>
  <c r="N1192" i="2"/>
  <c r="O1192" i="2" s="1"/>
  <c r="I1192" i="2"/>
  <c r="H1192" i="2"/>
  <c r="D1192" i="2"/>
  <c r="R1191" i="2"/>
  <c r="S1191" i="2" s="1"/>
  <c r="P1191" i="2"/>
  <c r="Q1191" i="2" s="1"/>
  <c r="N1191" i="2"/>
  <c r="O1191" i="2" s="1"/>
  <c r="R1190" i="2"/>
  <c r="S1190" i="2" s="1"/>
  <c r="P1190" i="2"/>
  <c r="Q1190" i="2" s="1"/>
  <c r="N1190" i="2"/>
  <c r="R1189" i="2"/>
  <c r="S1189" i="2" s="1"/>
  <c r="P1189" i="2"/>
  <c r="Q1189" i="2" s="1"/>
  <c r="N1189" i="2"/>
  <c r="O1189" i="2" s="1"/>
  <c r="R1188" i="2"/>
  <c r="S1188" i="2" s="1"/>
  <c r="P1188" i="2"/>
  <c r="Q1188" i="2" s="1"/>
  <c r="N1188" i="2"/>
  <c r="O1188" i="2" s="1"/>
  <c r="I1188" i="2"/>
  <c r="H1188" i="2"/>
  <c r="D1188" i="2"/>
  <c r="R1187" i="2"/>
  <c r="S1187" i="2" s="1"/>
  <c r="P1187" i="2"/>
  <c r="Q1187" i="2" s="1"/>
  <c r="O1187" i="2"/>
  <c r="N1187" i="2"/>
  <c r="R1186" i="2"/>
  <c r="S1186" i="2" s="1"/>
  <c r="P1186" i="2"/>
  <c r="Q1186" i="2" s="1"/>
  <c r="N1186" i="2"/>
  <c r="O1186" i="2" s="1"/>
  <c r="R1185" i="2"/>
  <c r="S1185" i="2" s="1"/>
  <c r="P1185" i="2"/>
  <c r="Q1185" i="2" s="1"/>
  <c r="O1185" i="2"/>
  <c r="N1185" i="2"/>
  <c r="R1184" i="2"/>
  <c r="S1184" i="2" s="1"/>
  <c r="P1184" i="2"/>
  <c r="Q1184" i="2" s="1"/>
  <c r="N1184" i="2"/>
  <c r="I1184" i="2"/>
  <c r="H1184" i="2"/>
  <c r="D1184" i="2"/>
  <c r="R1183" i="2"/>
  <c r="S1183" i="2" s="1"/>
  <c r="P1183" i="2"/>
  <c r="Q1183" i="2" s="1"/>
  <c r="N1183" i="2"/>
  <c r="R1182" i="2"/>
  <c r="S1182" i="2" s="1"/>
  <c r="P1182" i="2"/>
  <c r="Q1182" i="2" s="1"/>
  <c r="O1182" i="2"/>
  <c r="N1182" i="2"/>
  <c r="S1181" i="2"/>
  <c r="R1181" i="2"/>
  <c r="P1181" i="2"/>
  <c r="Q1181" i="2" s="1"/>
  <c r="N1181" i="2"/>
  <c r="R1180" i="2"/>
  <c r="S1180" i="2" s="1"/>
  <c r="P1180" i="2"/>
  <c r="Q1180" i="2" s="1"/>
  <c r="N1180" i="2"/>
  <c r="O1180" i="2" s="1"/>
  <c r="I1180" i="2"/>
  <c r="D1180" i="2"/>
  <c r="R1179" i="2"/>
  <c r="S1179" i="2" s="1"/>
  <c r="P1179" i="2"/>
  <c r="Q1179" i="2" s="1"/>
  <c r="N1179" i="2"/>
  <c r="O1179" i="2" s="1"/>
  <c r="R1178" i="2"/>
  <c r="S1178" i="2" s="1"/>
  <c r="P1178" i="2"/>
  <c r="Q1178" i="2" s="1"/>
  <c r="N1178" i="2"/>
  <c r="R1177" i="2"/>
  <c r="S1177" i="2" s="1"/>
  <c r="P1177" i="2"/>
  <c r="Q1177" i="2" s="1"/>
  <c r="N1177" i="2"/>
  <c r="O1177" i="2" s="1"/>
  <c r="R1176" i="2"/>
  <c r="S1176" i="2" s="1"/>
  <c r="P1176" i="2"/>
  <c r="Q1176" i="2" s="1"/>
  <c r="N1176" i="2"/>
  <c r="I1176" i="2"/>
  <c r="D1176" i="2"/>
  <c r="R1175" i="2"/>
  <c r="S1175" i="2" s="1"/>
  <c r="Q1175" i="2"/>
  <c r="P1175" i="2"/>
  <c r="N1175" i="2"/>
  <c r="R1174" i="2"/>
  <c r="S1174" i="2" s="1"/>
  <c r="Q1174" i="2"/>
  <c r="P1174" i="2"/>
  <c r="N1174" i="2"/>
  <c r="O1174" i="2" s="1"/>
  <c r="M1174" i="2" s="1"/>
  <c r="R1173" i="2"/>
  <c r="S1173" i="2" s="1"/>
  <c r="P1173" i="2"/>
  <c r="Q1173" i="2" s="1"/>
  <c r="N1173" i="2"/>
  <c r="O1173" i="2" s="1"/>
  <c r="R1172" i="2"/>
  <c r="S1172" i="2" s="1"/>
  <c r="P1172" i="2"/>
  <c r="Q1172" i="2" s="1"/>
  <c r="N1172" i="2"/>
  <c r="I1172" i="2"/>
  <c r="H1172" i="2"/>
  <c r="D1172" i="2"/>
  <c r="R1171" i="2"/>
  <c r="S1171" i="2" s="1"/>
  <c r="P1171" i="2"/>
  <c r="Q1171" i="2" s="1"/>
  <c r="N1171" i="2"/>
  <c r="S1170" i="2"/>
  <c r="R1170" i="2"/>
  <c r="P1170" i="2"/>
  <c r="Q1170" i="2" s="1"/>
  <c r="N1170" i="2"/>
  <c r="O1170" i="2" s="1"/>
  <c r="S1169" i="2"/>
  <c r="R1169" i="2"/>
  <c r="P1169" i="2"/>
  <c r="Q1169" i="2" s="1"/>
  <c r="N1169" i="2"/>
  <c r="R1168" i="2"/>
  <c r="S1168" i="2" s="1"/>
  <c r="P1168" i="2"/>
  <c r="Q1168" i="2" s="1"/>
  <c r="N1168" i="2"/>
  <c r="O1168" i="2" s="1"/>
  <c r="I1168" i="2"/>
  <c r="D1168" i="2"/>
  <c r="R1167" i="2"/>
  <c r="S1167" i="2" s="1"/>
  <c r="P1167" i="2"/>
  <c r="Q1167" i="2" s="1"/>
  <c r="N1167" i="2"/>
  <c r="O1167" i="2" s="1"/>
  <c r="R1166" i="2"/>
  <c r="S1166" i="2" s="1"/>
  <c r="P1166" i="2"/>
  <c r="Q1166" i="2" s="1"/>
  <c r="N1166" i="2"/>
  <c r="L1166" i="2" s="1"/>
  <c r="R1165" i="2"/>
  <c r="S1165" i="2" s="1"/>
  <c r="P1165" i="2"/>
  <c r="Q1165" i="2" s="1"/>
  <c r="N1165" i="2"/>
  <c r="O1165" i="2" s="1"/>
  <c r="R1164" i="2"/>
  <c r="S1164" i="2" s="1"/>
  <c r="Q1164" i="2"/>
  <c r="P1164" i="2"/>
  <c r="N1164" i="2"/>
  <c r="O1164" i="2" s="1"/>
  <c r="I1164" i="2"/>
  <c r="D1164" i="2"/>
  <c r="R1163" i="2"/>
  <c r="S1163" i="2" s="1"/>
  <c r="P1163" i="2"/>
  <c r="Q1163" i="2" s="1"/>
  <c r="M1163" i="2" s="1"/>
  <c r="N1163" i="2"/>
  <c r="O1163" i="2" s="1"/>
  <c r="S1162" i="2"/>
  <c r="R1162" i="2"/>
  <c r="P1162" i="2"/>
  <c r="Q1162" i="2" s="1"/>
  <c r="N1162" i="2"/>
  <c r="R1161" i="2"/>
  <c r="S1161" i="2" s="1"/>
  <c r="P1161" i="2"/>
  <c r="Q1161" i="2" s="1"/>
  <c r="O1161" i="2"/>
  <c r="N1161" i="2"/>
  <c r="R1160" i="2"/>
  <c r="S1160" i="2" s="1"/>
  <c r="P1160" i="2"/>
  <c r="Q1160" i="2" s="1"/>
  <c r="N1160" i="2"/>
  <c r="O1160" i="2" s="1"/>
  <c r="I1160" i="2"/>
  <c r="D1160" i="2"/>
  <c r="R1159" i="2"/>
  <c r="S1159" i="2" s="1"/>
  <c r="Q1159" i="2"/>
  <c r="P1159" i="2"/>
  <c r="N1159" i="2"/>
  <c r="O1159" i="2" s="1"/>
  <c r="M1159" i="2" s="1"/>
  <c r="R1158" i="2"/>
  <c r="S1158" i="2" s="1"/>
  <c r="P1158" i="2"/>
  <c r="Q1158" i="2" s="1"/>
  <c r="N1158" i="2"/>
  <c r="O1158" i="2" s="1"/>
  <c r="R1157" i="2"/>
  <c r="S1157" i="2" s="1"/>
  <c r="P1157" i="2"/>
  <c r="Q1157" i="2" s="1"/>
  <c r="N1157" i="2"/>
  <c r="L1157" i="2" s="1"/>
  <c r="R1156" i="2"/>
  <c r="S1156" i="2" s="1"/>
  <c r="P1156" i="2"/>
  <c r="Q1156" i="2" s="1"/>
  <c r="N1156" i="2"/>
  <c r="O1156" i="2" s="1"/>
  <c r="I1156" i="2"/>
  <c r="D1156" i="2"/>
  <c r="R1155" i="2"/>
  <c r="S1155" i="2" s="1"/>
  <c r="P1155" i="2"/>
  <c r="Q1155" i="2" s="1"/>
  <c r="N1155" i="2"/>
  <c r="O1155" i="2" s="1"/>
  <c r="R1154" i="2"/>
  <c r="S1154" i="2" s="1"/>
  <c r="P1154" i="2"/>
  <c r="Q1154" i="2" s="1"/>
  <c r="O1154" i="2"/>
  <c r="N1154" i="2"/>
  <c r="S1153" i="2"/>
  <c r="R1153" i="2"/>
  <c r="P1153" i="2"/>
  <c r="Q1153" i="2" s="1"/>
  <c r="N1153" i="2"/>
  <c r="R1152" i="2"/>
  <c r="S1152" i="2" s="1"/>
  <c r="P1152" i="2"/>
  <c r="Q1152" i="2" s="1"/>
  <c r="N1152" i="2"/>
  <c r="O1152" i="2" s="1"/>
  <c r="I1152" i="2"/>
  <c r="D1152" i="2"/>
  <c r="R1151" i="2"/>
  <c r="S1151" i="2" s="1"/>
  <c r="P1151" i="2"/>
  <c r="Q1151" i="2" s="1"/>
  <c r="N1151" i="2"/>
  <c r="O1151" i="2" s="1"/>
  <c r="R1150" i="2"/>
  <c r="S1150" i="2" s="1"/>
  <c r="P1150" i="2"/>
  <c r="Q1150" i="2" s="1"/>
  <c r="N1150" i="2"/>
  <c r="R1149" i="2"/>
  <c r="S1149" i="2" s="1"/>
  <c r="P1149" i="2"/>
  <c r="Q1149" i="2" s="1"/>
  <c r="N1149" i="2"/>
  <c r="L1149" i="2" s="1"/>
  <c r="R1148" i="2"/>
  <c r="S1148" i="2" s="1"/>
  <c r="P1148" i="2"/>
  <c r="Q1148" i="2" s="1"/>
  <c r="M1148" i="2" s="1"/>
  <c r="N1148" i="2"/>
  <c r="O1148" i="2" s="1"/>
  <c r="I1148" i="2"/>
  <c r="G1148" i="2"/>
  <c r="G1150" i="2" s="1"/>
  <c r="G1152" i="2" s="1"/>
  <c r="G1154" i="2" s="1"/>
  <c r="G1156" i="2" s="1"/>
  <c r="G1158" i="2" s="1"/>
  <c r="G1160" i="2" s="1"/>
  <c r="G1162" i="2" s="1"/>
  <c r="G1164" i="2" s="1"/>
  <c r="G1166" i="2" s="1"/>
  <c r="G1168" i="2" s="1"/>
  <c r="D1148" i="2"/>
  <c r="R1147" i="2"/>
  <c r="S1147" i="2" s="1"/>
  <c r="P1147" i="2"/>
  <c r="Q1147" i="2" s="1"/>
  <c r="N1147" i="2"/>
  <c r="O1147" i="2" s="1"/>
  <c r="S1146" i="2"/>
  <c r="R1146" i="2"/>
  <c r="P1146" i="2"/>
  <c r="Q1146" i="2" s="1"/>
  <c r="N1146" i="2"/>
  <c r="R1145" i="2"/>
  <c r="S1145" i="2" s="1"/>
  <c r="P1145" i="2"/>
  <c r="Q1145" i="2" s="1"/>
  <c r="N1145" i="2"/>
  <c r="S1144" i="2"/>
  <c r="R1144" i="2"/>
  <c r="P1144" i="2"/>
  <c r="Q1144" i="2" s="1"/>
  <c r="N1144" i="2"/>
  <c r="I1144" i="2"/>
  <c r="H1144" i="2"/>
  <c r="D1144" i="2"/>
  <c r="R1143" i="2"/>
  <c r="S1143" i="2" s="1"/>
  <c r="P1143" i="2"/>
  <c r="Q1143" i="2" s="1"/>
  <c r="O1143" i="2"/>
  <c r="N1143" i="2"/>
  <c r="R1142" i="2"/>
  <c r="S1142" i="2" s="1"/>
  <c r="P1142" i="2"/>
  <c r="Q1142" i="2" s="1"/>
  <c r="N1142" i="2"/>
  <c r="R1141" i="2"/>
  <c r="S1141" i="2" s="1"/>
  <c r="P1141" i="2"/>
  <c r="Q1141" i="2" s="1"/>
  <c r="N1141" i="2"/>
  <c r="R1140" i="2"/>
  <c r="S1140" i="2" s="1"/>
  <c r="P1140" i="2"/>
  <c r="Q1140" i="2" s="1"/>
  <c r="N1140" i="2"/>
  <c r="I1140" i="2"/>
  <c r="H1140" i="2"/>
  <c r="D1140" i="2"/>
  <c r="R1139" i="2"/>
  <c r="S1139" i="2" s="1"/>
  <c r="P1139" i="2"/>
  <c r="Q1139" i="2" s="1"/>
  <c r="O1139" i="2"/>
  <c r="N1139" i="2"/>
  <c r="R1138" i="2"/>
  <c r="S1138" i="2" s="1"/>
  <c r="P1138" i="2"/>
  <c r="Q1138" i="2" s="1"/>
  <c r="N1138" i="2"/>
  <c r="R1137" i="2"/>
  <c r="S1137" i="2" s="1"/>
  <c r="P1137" i="2"/>
  <c r="Q1137" i="2" s="1"/>
  <c r="N1137" i="2"/>
  <c r="R1136" i="2"/>
  <c r="S1136" i="2" s="1"/>
  <c r="P1136" i="2"/>
  <c r="Q1136" i="2" s="1"/>
  <c r="N1136" i="2"/>
  <c r="I1136" i="2"/>
  <c r="H1136" i="2"/>
  <c r="D1136" i="2"/>
  <c r="R1135" i="2"/>
  <c r="S1135" i="2" s="1"/>
  <c r="P1135" i="2"/>
  <c r="Q1135" i="2" s="1"/>
  <c r="O1135" i="2"/>
  <c r="N1135" i="2"/>
  <c r="R1134" i="2"/>
  <c r="S1134" i="2" s="1"/>
  <c r="P1134" i="2"/>
  <c r="Q1134" i="2" s="1"/>
  <c r="N1134" i="2"/>
  <c r="R1133" i="2"/>
  <c r="S1133" i="2" s="1"/>
  <c r="P1133" i="2"/>
  <c r="Q1133" i="2" s="1"/>
  <c r="N1133" i="2"/>
  <c r="R1132" i="2"/>
  <c r="S1132" i="2" s="1"/>
  <c r="P1132" i="2"/>
  <c r="Q1132" i="2" s="1"/>
  <c r="N1132" i="2"/>
  <c r="I1132" i="2"/>
  <c r="H1132" i="2"/>
  <c r="D1132" i="2"/>
  <c r="R1131" i="2"/>
  <c r="S1131" i="2" s="1"/>
  <c r="P1131" i="2"/>
  <c r="Q1131" i="2" s="1"/>
  <c r="O1131" i="2"/>
  <c r="N1131" i="2"/>
  <c r="R1130" i="2"/>
  <c r="S1130" i="2" s="1"/>
  <c r="P1130" i="2"/>
  <c r="Q1130" i="2" s="1"/>
  <c r="N1130" i="2"/>
  <c r="R1129" i="2"/>
  <c r="S1129" i="2" s="1"/>
  <c r="P1129" i="2"/>
  <c r="Q1129" i="2" s="1"/>
  <c r="N1129" i="2"/>
  <c r="R1128" i="2"/>
  <c r="S1128" i="2" s="1"/>
  <c r="P1128" i="2"/>
  <c r="Q1128" i="2" s="1"/>
  <c r="N1128" i="2"/>
  <c r="I1128" i="2"/>
  <c r="H1128" i="2"/>
  <c r="D1128" i="2"/>
  <c r="R1127" i="2"/>
  <c r="S1127" i="2" s="1"/>
  <c r="P1127" i="2"/>
  <c r="Q1127" i="2" s="1"/>
  <c r="O1127" i="2"/>
  <c r="N1127" i="2"/>
  <c r="L1127" i="2"/>
  <c r="R1126" i="2"/>
  <c r="S1126" i="2" s="1"/>
  <c r="Q1126" i="2"/>
  <c r="P1126" i="2"/>
  <c r="N1126" i="2"/>
  <c r="R1125" i="2"/>
  <c r="S1125" i="2" s="1"/>
  <c r="Q1125" i="2"/>
  <c r="P1125" i="2"/>
  <c r="N1125" i="2"/>
  <c r="R1124" i="2"/>
  <c r="S1124" i="2" s="1"/>
  <c r="P1124" i="2"/>
  <c r="Q1124" i="2" s="1"/>
  <c r="N1124" i="2"/>
  <c r="I1124" i="2"/>
  <c r="D1124" i="2"/>
  <c r="R1123" i="2"/>
  <c r="S1123" i="2" s="1"/>
  <c r="P1123" i="2"/>
  <c r="Q1123" i="2" s="1"/>
  <c r="N1123" i="2"/>
  <c r="R1122" i="2"/>
  <c r="S1122" i="2" s="1"/>
  <c r="P1122" i="2"/>
  <c r="Q1122" i="2" s="1"/>
  <c r="N1122" i="2"/>
  <c r="O1122" i="2" s="1"/>
  <c r="R1121" i="2"/>
  <c r="S1121" i="2" s="1"/>
  <c r="P1121" i="2"/>
  <c r="Q1121" i="2" s="1"/>
  <c r="N1121" i="2"/>
  <c r="O1121" i="2" s="1"/>
  <c r="R1120" i="2"/>
  <c r="S1120" i="2" s="1"/>
  <c r="P1120" i="2"/>
  <c r="Q1120" i="2" s="1"/>
  <c r="N1120" i="2"/>
  <c r="I1120" i="2"/>
  <c r="D1120" i="2"/>
  <c r="R1119" i="2"/>
  <c r="S1119" i="2" s="1"/>
  <c r="P1119" i="2"/>
  <c r="Q1119" i="2" s="1"/>
  <c r="N1119" i="2"/>
  <c r="R1118" i="2"/>
  <c r="S1118" i="2" s="1"/>
  <c r="Q1118" i="2"/>
  <c r="P1118" i="2"/>
  <c r="N1118" i="2"/>
  <c r="R1117" i="2"/>
  <c r="S1117" i="2" s="1"/>
  <c r="Q1117" i="2"/>
  <c r="P1117" i="2"/>
  <c r="N1117" i="2"/>
  <c r="R1116" i="2"/>
  <c r="S1116" i="2" s="1"/>
  <c r="P1116" i="2"/>
  <c r="Q1116" i="2" s="1"/>
  <c r="N1116" i="2"/>
  <c r="I1116" i="2"/>
  <c r="H1116" i="2"/>
  <c r="D1116" i="2"/>
  <c r="R1115" i="2"/>
  <c r="S1115" i="2" s="1"/>
  <c r="P1115" i="2"/>
  <c r="Q1115" i="2" s="1"/>
  <c r="N1115" i="2"/>
  <c r="L1115" i="2" s="1"/>
  <c r="R1114" i="2"/>
  <c r="S1114" i="2" s="1"/>
  <c r="P1114" i="2"/>
  <c r="Q1114" i="2" s="1"/>
  <c r="N1114" i="2"/>
  <c r="R1113" i="2"/>
  <c r="S1113" i="2" s="1"/>
  <c r="P1113" i="2"/>
  <c r="Q1113" i="2" s="1"/>
  <c r="N1113" i="2"/>
  <c r="R1112" i="2"/>
  <c r="S1112" i="2" s="1"/>
  <c r="P1112" i="2"/>
  <c r="Q1112" i="2" s="1"/>
  <c r="N1112" i="2"/>
  <c r="O1112" i="2" s="1"/>
  <c r="I1112" i="2"/>
  <c r="D1112" i="2"/>
  <c r="S1111" i="2"/>
  <c r="R1111" i="2"/>
  <c r="P1111" i="2"/>
  <c r="Q1111" i="2" s="1"/>
  <c r="N1111" i="2"/>
  <c r="O1111" i="2" s="1"/>
  <c r="R1110" i="2"/>
  <c r="S1110" i="2" s="1"/>
  <c r="P1110" i="2"/>
  <c r="Q1110" i="2" s="1"/>
  <c r="N1110" i="2"/>
  <c r="R1109" i="2"/>
  <c r="S1109" i="2" s="1"/>
  <c r="P1109" i="2"/>
  <c r="Q1109" i="2" s="1"/>
  <c r="N1109" i="2"/>
  <c r="R1108" i="2"/>
  <c r="S1108" i="2" s="1"/>
  <c r="P1108" i="2"/>
  <c r="Q1108" i="2" s="1"/>
  <c r="N1108" i="2"/>
  <c r="I1108" i="2"/>
  <c r="D1108" i="2"/>
  <c r="R1107" i="2"/>
  <c r="S1107" i="2" s="1"/>
  <c r="P1107" i="2"/>
  <c r="Q1107" i="2" s="1"/>
  <c r="N1107" i="2"/>
  <c r="L1107" i="2" s="1"/>
  <c r="R1106" i="2"/>
  <c r="S1106" i="2" s="1"/>
  <c r="P1106" i="2"/>
  <c r="Q1106" i="2" s="1"/>
  <c r="N1106" i="2"/>
  <c r="R1105" i="2"/>
  <c r="S1105" i="2" s="1"/>
  <c r="P1105" i="2"/>
  <c r="Q1105" i="2" s="1"/>
  <c r="N1105" i="2"/>
  <c r="R1104" i="2"/>
  <c r="S1104" i="2" s="1"/>
  <c r="P1104" i="2"/>
  <c r="Q1104" i="2" s="1"/>
  <c r="N1104" i="2"/>
  <c r="O1104" i="2" s="1"/>
  <c r="I1104" i="2"/>
  <c r="D1104" i="2"/>
  <c r="S1103" i="2"/>
  <c r="R1103" i="2"/>
  <c r="P1103" i="2"/>
  <c r="Q1103" i="2" s="1"/>
  <c r="N1103" i="2"/>
  <c r="O1103" i="2" s="1"/>
  <c r="R1102" i="2"/>
  <c r="S1102" i="2" s="1"/>
  <c r="P1102" i="2"/>
  <c r="Q1102" i="2" s="1"/>
  <c r="N1102" i="2"/>
  <c r="R1101" i="2"/>
  <c r="S1101" i="2" s="1"/>
  <c r="P1101" i="2"/>
  <c r="Q1101" i="2" s="1"/>
  <c r="N1101" i="2"/>
  <c r="R1100" i="2"/>
  <c r="S1100" i="2" s="1"/>
  <c r="P1100" i="2"/>
  <c r="Q1100" i="2" s="1"/>
  <c r="N1100" i="2"/>
  <c r="I1100" i="2"/>
  <c r="D1100" i="2"/>
  <c r="R1099" i="2"/>
  <c r="S1099" i="2" s="1"/>
  <c r="P1099" i="2"/>
  <c r="Q1099" i="2" s="1"/>
  <c r="N1099" i="2"/>
  <c r="L1099" i="2" s="1"/>
  <c r="R1098" i="2"/>
  <c r="S1098" i="2" s="1"/>
  <c r="P1098" i="2"/>
  <c r="Q1098" i="2" s="1"/>
  <c r="N1098" i="2"/>
  <c r="R1097" i="2"/>
  <c r="S1097" i="2" s="1"/>
  <c r="P1097" i="2"/>
  <c r="Q1097" i="2" s="1"/>
  <c r="N1097" i="2"/>
  <c r="R1096" i="2"/>
  <c r="S1096" i="2" s="1"/>
  <c r="P1096" i="2"/>
  <c r="Q1096" i="2" s="1"/>
  <c r="N1096" i="2"/>
  <c r="O1096" i="2" s="1"/>
  <c r="I1096" i="2"/>
  <c r="D1096" i="2"/>
  <c r="S1095" i="2"/>
  <c r="R1095" i="2"/>
  <c r="P1095" i="2"/>
  <c r="Q1095" i="2" s="1"/>
  <c r="N1095" i="2"/>
  <c r="O1095" i="2" s="1"/>
  <c r="M1095" i="2" s="1"/>
  <c r="R1094" i="2"/>
  <c r="S1094" i="2" s="1"/>
  <c r="P1094" i="2"/>
  <c r="Q1094" i="2" s="1"/>
  <c r="N1094" i="2"/>
  <c r="R1093" i="2"/>
  <c r="S1093" i="2" s="1"/>
  <c r="Q1093" i="2"/>
  <c r="P1093" i="2"/>
  <c r="N1093" i="2"/>
  <c r="R1092" i="2"/>
  <c r="S1092" i="2" s="1"/>
  <c r="P1092" i="2"/>
  <c r="Q1092" i="2" s="1"/>
  <c r="N1092" i="2"/>
  <c r="O1092" i="2" s="1"/>
  <c r="L1092" i="2"/>
  <c r="I1092" i="2"/>
  <c r="G1092" i="2"/>
  <c r="G1094" i="2" s="1"/>
  <c r="G1096" i="2" s="1"/>
  <c r="G1098" i="2" s="1"/>
  <c r="G1100" i="2" s="1"/>
  <c r="G1102" i="2" s="1"/>
  <c r="G1104" i="2" s="1"/>
  <c r="G1106" i="2" s="1"/>
  <c r="G1108" i="2" s="1"/>
  <c r="G1110" i="2" s="1"/>
  <c r="G1112" i="2" s="1"/>
  <c r="G1114" i="2" s="1"/>
  <c r="G1116" i="2" s="1"/>
  <c r="G1118" i="2" s="1"/>
  <c r="G1120" i="2" s="1"/>
  <c r="G1122" i="2" s="1"/>
  <c r="G1124" i="2" s="1"/>
  <c r="G1126" i="2" s="1"/>
  <c r="G1128" i="2" s="1"/>
  <c r="G1130" i="2" s="1"/>
  <c r="G1132" i="2" s="1"/>
  <c r="G1134" i="2" s="1"/>
  <c r="G1136" i="2" s="1"/>
  <c r="G1138" i="2" s="1"/>
  <c r="G1140" i="2" s="1"/>
  <c r="G1142" i="2" s="1"/>
  <c r="G1144" i="2" s="1"/>
  <c r="D1092" i="2"/>
  <c r="S1091" i="2"/>
  <c r="R1091" i="2"/>
  <c r="P1091" i="2"/>
  <c r="Q1091" i="2" s="1"/>
  <c r="N1091" i="2"/>
  <c r="O1091" i="2" s="1"/>
  <c r="R1090" i="2"/>
  <c r="S1090" i="2" s="1"/>
  <c r="P1090" i="2"/>
  <c r="Q1090" i="2" s="1"/>
  <c r="N1090" i="2"/>
  <c r="R1089" i="2"/>
  <c r="S1089" i="2" s="1"/>
  <c r="P1089" i="2"/>
  <c r="Q1089" i="2" s="1"/>
  <c r="N1089" i="2"/>
  <c r="O1089" i="2" s="1"/>
  <c r="R1088" i="2"/>
  <c r="S1088" i="2" s="1"/>
  <c r="P1088" i="2"/>
  <c r="Q1088" i="2" s="1"/>
  <c r="N1088" i="2"/>
  <c r="I1088" i="2"/>
  <c r="H1088" i="2"/>
  <c r="D1088" i="2"/>
  <c r="R1087" i="2"/>
  <c r="S1087" i="2" s="1"/>
  <c r="P1087" i="2"/>
  <c r="Q1087" i="2" s="1"/>
  <c r="N1087" i="2"/>
  <c r="S1086" i="2"/>
  <c r="R1086" i="2"/>
  <c r="P1086" i="2"/>
  <c r="Q1086" i="2" s="1"/>
  <c r="N1086" i="2"/>
  <c r="O1086" i="2" s="1"/>
  <c r="S1085" i="2"/>
  <c r="R1085" i="2"/>
  <c r="Q1085" i="2"/>
  <c r="P1085" i="2"/>
  <c r="O1085" i="2"/>
  <c r="N1085" i="2"/>
  <c r="S1084" i="2"/>
  <c r="R1084" i="2"/>
  <c r="P1084" i="2"/>
  <c r="Q1084" i="2" s="1"/>
  <c r="N1084" i="2"/>
  <c r="O1084" i="2" s="1"/>
  <c r="I1084" i="2"/>
  <c r="H1084" i="2"/>
  <c r="D1084" i="2"/>
  <c r="R1083" i="2"/>
  <c r="S1083" i="2" s="1"/>
  <c r="P1083" i="2"/>
  <c r="Q1083" i="2" s="1"/>
  <c r="N1083" i="2"/>
  <c r="L1083" i="2" s="1"/>
  <c r="R1082" i="2"/>
  <c r="S1082" i="2" s="1"/>
  <c r="P1082" i="2"/>
  <c r="Q1082" i="2" s="1"/>
  <c r="N1082" i="2"/>
  <c r="R1081" i="2"/>
  <c r="S1081" i="2" s="1"/>
  <c r="P1081" i="2"/>
  <c r="Q1081" i="2" s="1"/>
  <c r="N1081" i="2"/>
  <c r="O1081" i="2" s="1"/>
  <c r="R1080" i="2"/>
  <c r="S1080" i="2" s="1"/>
  <c r="Q1080" i="2"/>
  <c r="P1080" i="2"/>
  <c r="N1080" i="2"/>
  <c r="I1080" i="2"/>
  <c r="H1080" i="2"/>
  <c r="D1080" i="2"/>
  <c r="R1079" i="2"/>
  <c r="S1079" i="2" s="1"/>
  <c r="P1079" i="2"/>
  <c r="Q1079" i="2" s="1"/>
  <c r="N1079" i="2"/>
  <c r="R1078" i="2"/>
  <c r="S1078" i="2" s="1"/>
  <c r="P1078" i="2"/>
  <c r="Q1078" i="2" s="1"/>
  <c r="N1078" i="2"/>
  <c r="R1077" i="2"/>
  <c r="S1077" i="2" s="1"/>
  <c r="P1077" i="2"/>
  <c r="Q1077" i="2" s="1"/>
  <c r="N1077" i="2"/>
  <c r="L1077" i="2" s="1"/>
  <c r="R1076" i="2"/>
  <c r="S1076" i="2" s="1"/>
  <c r="P1076" i="2"/>
  <c r="Q1076" i="2" s="1"/>
  <c r="N1076" i="2"/>
  <c r="L1076" i="2" s="1"/>
  <c r="I1076" i="2"/>
  <c r="H1076" i="2"/>
  <c r="D1076" i="2"/>
  <c r="R1075" i="2"/>
  <c r="S1075" i="2" s="1"/>
  <c r="P1075" i="2"/>
  <c r="Q1075" i="2" s="1"/>
  <c r="O1075" i="2"/>
  <c r="N1075" i="2"/>
  <c r="R1074" i="2"/>
  <c r="S1074" i="2" s="1"/>
  <c r="P1074" i="2"/>
  <c r="Q1074" i="2" s="1"/>
  <c r="N1074" i="2"/>
  <c r="R1073" i="2"/>
  <c r="S1073" i="2" s="1"/>
  <c r="P1073" i="2"/>
  <c r="Q1073" i="2" s="1"/>
  <c r="N1073" i="2"/>
  <c r="L1073" i="2" s="1"/>
  <c r="R1072" i="2"/>
  <c r="S1072" i="2" s="1"/>
  <c r="P1072" i="2"/>
  <c r="Q1072" i="2" s="1"/>
  <c r="N1072" i="2"/>
  <c r="I1072" i="2"/>
  <c r="H1072" i="2"/>
  <c r="D1072" i="2"/>
  <c r="R1071" i="2"/>
  <c r="S1071" i="2" s="1"/>
  <c r="P1071" i="2"/>
  <c r="Q1071" i="2" s="1"/>
  <c r="N1071" i="2"/>
  <c r="R1070" i="2"/>
  <c r="S1070" i="2" s="1"/>
  <c r="P1070" i="2"/>
  <c r="Q1070" i="2" s="1"/>
  <c r="O1070" i="2"/>
  <c r="N1070" i="2"/>
  <c r="L1070" i="2"/>
  <c r="R1069" i="2"/>
  <c r="S1069" i="2" s="1"/>
  <c r="P1069" i="2"/>
  <c r="Q1069" i="2" s="1"/>
  <c r="N1069" i="2"/>
  <c r="R1068" i="2"/>
  <c r="S1068" i="2" s="1"/>
  <c r="P1068" i="2"/>
  <c r="Q1068" i="2" s="1"/>
  <c r="N1068" i="2"/>
  <c r="I1068" i="2"/>
  <c r="D1068" i="2"/>
  <c r="R1067" i="2"/>
  <c r="S1067" i="2" s="1"/>
  <c r="P1067" i="2"/>
  <c r="Q1067" i="2" s="1"/>
  <c r="N1067" i="2"/>
  <c r="R1066" i="2"/>
  <c r="S1066" i="2" s="1"/>
  <c r="P1066" i="2"/>
  <c r="Q1066" i="2" s="1"/>
  <c r="N1066" i="2"/>
  <c r="L1066" i="2" s="1"/>
  <c r="R1065" i="2"/>
  <c r="S1065" i="2" s="1"/>
  <c r="P1065" i="2"/>
  <c r="Q1065" i="2" s="1"/>
  <c r="O1065" i="2"/>
  <c r="N1065" i="2"/>
  <c r="R1064" i="2"/>
  <c r="S1064" i="2" s="1"/>
  <c r="P1064" i="2"/>
  <c r="Q1064" i="2" s="1"/>
  <c r="N1064" i="2"/>
  <c r="O1064" i="2" s="1"/>
  <c r="I1064" i="2"/>
  <c r="D1064" i="2"/>
  <c r="R1063" i="2"/>
  <c r="S1063" i="2" s="1"/>
  <c r="P1063" i="2"/>
  <c r="Q1063" i="2" s="1"/>
  <c r="N1063" i="2"/>
  <c r="L1063" i="2" s="1"/>
  <c r="S1062" i="2"/>
  <c r="R1062" i="2"/>
  <c r="Q1062" i="2"/>
  <c r="P1062" i="2"/>
  <c r="O1062" i="2"/>
  <c r="N1062" i="2"/>
  <c r="M1062" i="2"/>
  <c r="R1061" i="2"/>
  <c r="S1061" i="2" s="1"/>
  <c r="Q1061" i="2"/>
  <c r="P1061" i="2"/>
  <c r="N1061" i="2"/>
  <c r="O1061" i="2" s="1"/>
  <c r="M1061" i="2" s="1"/>
  <c r="E1061" i="2" s="1"/>
  <c r="R1060" i="2"/>
  <c r="S1060" i="2" s="1"/>
  <c r="P1060" i="2"/>
  <c r="Q1060" i="2" s="1"/>
  <c r="N1060" i="2"/>
  <c r="I1060" i="2"/>
  <c r="H1060" i="2"/>
  <c r="D1060" i="2"/>
  <c r="R1059" i="2"/>
  <c r="S1059" i="2" s="1"/>
  <c r="P1059" i="2"/>
  <c r="Q1059" i="2" s="1"/>
  <c r="N1059" i="2"/>
  <c r="S1058" i="2"/>
  <c r="R1058" i="2"/>
  <c r="Q1058" i="2"/>
  <c r="P1058" i="2"/>
  <c r="O1058" i="2"/>
  <c r="N1058" i="2"/>
  <c r="S1057" i="2"/>
  <c r="R1057" i="2"/>
  <c r="P1057" i="2"/>
  <c r="Q1057" i="2" s="1"/>
  <c r="N1057" i="2"/>
  <c r="R1056" i="2"/>
  <c r="S1056" i="2" s="1"/>
  <c r="P1056" i="2"/>
  <c r="Q1056" i="2" s="1"/>
  <c r="N1056" i="2"/>
  <c r="O1056" i="2" s="1"/>
  <c r="I1056" i="2"/>
  <c r="D1056" i="2"/>
  <c r="R1055" i="2"/>
  <c r="S1055" i="2" s="1"/>
  <c r="P1055" i="2"/>
  <c r="Q1055" i="2" s="1"/>
  <c r="N1055" i="2"/>
  <c r="O1055" i="2" s="1"/>
  <c r="R1054" i="2"/>
  <c r="S1054" i="2" s="1"/>
  <c r="P1054" i="2"/>
  <c r="Q1054" i="2" s="1"/>
  <c r="N1054" i="2"/>
  <c r="O1054" i="2" s="1"/>
  <c r="R1053" i="2"/>
  <c r="S1053" i="2" s="1"/>
  <c r="P1053" i="2"/>
  <c r="Q1053" i="2" s="1"/>
  <c r="N1053" i="2"/>
  <c r="L1053" i="2" s="1"/>
  <c r="I1052" i="2"/>
  <c r="D1052" i="2"/>
  <c r="R1051" i="2"/>
  <c r="S1051" i="2" s="1"/>
  <c r="P1051" i="2"/>
  <c r="Q1051" i="2" s="1"/>
  <c r="N1051" i="2"/>
  <c r="O1051" i="2" s="1"/>
  <c r="R1050" i="2"/>
  <c r="S1050" i="2" s="1"/>
  <c r="P1050" i="2"/>
  <c r="Q1050" i="2" s="1"/>
  <c r="N1050" i="2"/>
  <c r="R1049" i="2"/>
  <c r="S1049" i="2" s="1"/>
  <c r="P1049" i="2"/>
  <c r="Q1049" i="2" s="1"/>
  <c r="N1049" i="2"/>
  <c r="R1048" i="2"/>
  <c r="S1048" i="2" s="1"/>
  <c r="P1048" i="2"/>
  <c r="Q1048" i="2" s="1"/>
  <c r="N1048" i="2"/>
  <c r="O1048" i="2" s="1"/>
  <c r="I1048" i="2"/>
  <c r="D1048" i="2"/>
  <c r="R1047" i="2"/>
  <c r="S1047" i="2" s="1"/>
  <c r="P1047" i="2"/>
  <c r="Q1047" i="2" s="1"/>
  <c r="N1047" i="2"/>
  <c r="O1047" i="2" s="1"/>
  <c r="R1046" i="2"/>
  <c r="S1046" i="2" s="1"/>
  <c r="P1046" i="2"/>
  <c r="Q1046" i="2" s="1"/>
  <c r="N1046" i="2"/>
  <c r="R1045" i="2"/>
  <c r="S1045" i="2" s="1"/>
  <c r="P1045" i="2"/>
  <c r="Q1045" i="2" s="1"/>
  <c r="N1045" i="2"/>
  <c r="I1044" i="2"/>
  <c r="D1044" i="2"/>
  <c r="R1043" i="2"/>
  <c r="S1043" i="2" s="1"/>
  <c r="P1043" i="2"/>
  <c r="Q1043" i="2" s="1"/>
  <c r="N1043" i="2"/>
  <c r="O1043" i="2" s="1"/>
  <c r="R1042" i="2"/>
  <c r="S1042" i="2" s="1"/>
  <c r="P1042" i="2"/>
  <c r="Q1042" i="2" s="1"/>
  <c r="N1042" i="2"/>
  <c r="O1042" i="2" s="1"/>
  <c r="R1041" i="2"/>
  <c r="S1041" i="2" s="1"/>
  <c r="P1041" i="2"/>
  <c r="Q1041" i="2" s="1"/>
  <c r="N1041" i="2"/>
  <c r="O1041" i="2" s="1"/>
  <c r="R1040" i="2"/>
  <c r="S1040" i="2" s="1"/>
  <c r="P1040" i="2"/>
  <c r="Q1040" i="2" s="1"/>
  <c r="N1040" i="2"/>
  <c r="I1040" i="2"/>
  <c r="D1040" i="2"/>
  <c r="R1039" i="2"/>
  <c r="S1039" i="2" s="1"/>
  <c r="P1039" i="2"/>
  <c r="Q1039" i="2" s="1"/>
  <c r="N1039" i="2"/>
  <c r="L1039" i="2" s="1"/>
  <c r="R1037" i="2"/>
  <c r="S1037" i="2" s="1"/>
  <c r="P1037" i="2"/>
  <c r="Q1037" i="2" s="1"/>
  <c r="N1037" i="2"/>
  <c r="G1037" i="2"/>
  <c r="G1039" i="2" s="1"/>
  <c r="G1041" i="2" s="1"/>
  <c r="G1043" i="2" s="1"/>
  <c r="G1045" i="2" s="1"/>
  <c r="G1047" i="2" s="1"/>
  <c r="G1049" i="2" s="1"/>
  <c r="G1051" i="2" s="1"/>
  <c r="G1053" i="2" s="1"/>
  <c r="G1055" i="2" s="1"/>
  <c r="R1036" i="2"/>
  <c r="S1036" i="2" s="1"/>
  <c r="P1036" i="2"/>
  <c r="Q1036" i="2" s="1"/>
  <c r="N1036" i="2"/>
  <c r="O1036" i="2" s="1"/>
  <c r="I1036" i="2"/>
  <c r="G1036" i="2"/>
  <c r="G1038" i="2" s="1"/>
  <c r="G1040" i="2" s="1"/>
  <c r="G1042" i="2" s="1"/>
  <c r="G1044" i="2" s="1"/>
  <c r="G1046" i="2" s="1"/>
  <c r="G1048" i="2" s="1"/>
  <c r="G1050" i="2" s="1"/>
  <c r="G1052" i="2" s="1"/>
  <c r="G1054" i="2" s="1"/>
  <c r="G1056" i="2" s="1"/>
  <c r="D1036" i="2"/>
  <c r="R1035" i="2"/>
  <c r="S1035" i="2" s="1"/>
  <c r="Q1035" i="2"/>
  <c r="P1035" i="2"/>
  <c r="N1035" i="2"/>
  <c r="L1035" i="2" s="1"/>
  <c r="R1034" i="2"/>
  <c r="S1034" i="2" s="1"/>
  <c r="Q1034" i="2"/>
  <c r="P1034" i="2"/>
  <c r="N1034" i="2"/>
  <c r="O1034" i="2" s="1"/>
  <c r="R1033" i="2"/>
  <c r="S1033" i="2" s="1"/>
  <c r="P1033" i="2"/>
  <c r="Q1033" i="2" s="1"/>
  <c r="N1033" i="2"/>
  <c r="R1032" i="2"/>
  <c r="S1032" i="2" s="1"/>
  <c r="P1032" i="2"/>
  <c r="N1032" i="2"/>
  <c r="O1032" i="2" s="1"/>
  <c r="I1032" i="2"/>
  <c r="H1032" i="2"/>
  <c r="D1032" i="2"/>
  <c r="S1031" i="2"/>
  <c r="R1031" i="2"/>
  <c r="Q1031" i="2"/>
  <c r="P1031" i="2"/>
  <c r="O1031" i="2"/>
  <c r="N1031" i="2"/>
  <c r="M1031" i="2"/>
  <c r="L1031" i="2"/>
  <c r="R1030" i="2"/>
  <c r="S1030" i="2" s="1"/>
  <c r="P1030" i="2"/>
  <c r="Q1030" i="2" s="1"/>
  <c r="N1030" i="2"/>
  <c r="R1029" i="2"/>
  <c r="S1029" i="2" s="1"/>
  <c r="P1029" i="2"/>
  <c r="Q1029" i="2" s="1"/>
  <c r="N1029" i="2"/>
  <c r="R1028" i="2"/>
  <c r="S1028" i="2" s="1"/>
  <c r="P1028" i="2"/>
  <c r="Q1028" i="2" s="1"/>
  <c r="N1028" i="2"/>
  <c r="I1028" i="2"/>
  <c r="H1028" i="2"/>
  <c r="D1028" i="2"/>
  <c r="S1027" i="2"/>
  <c r="R1027" i="2"/>
  <c r="Q1027" i="2"/>
  <c r="P1027" i="2"/>
  <c r="O1027" i="2"/>
  <c r="N1027" i="2"/>
  <c r="R1026" i="2"/>
  <c r="S1026" i="2" s="1"/>
  <c r="P1026" i="2"/>
  <c r="Q1026" i="2" s="1"/>
  <c r="N1026" i="2"/>
  <c r="R1025" i="2"/>
  <c r="S1025" i="2" s="1"/>
  <c r="P1025" i="2"/>
  <c r="Q1025" i="2" s="1"/>
  <c r="N1025" i="2"/>
  <c r="R1024" i="2"/>
  <c r="S1024" i="2" s="1"/>
  <c r="P1024" i="2"/>
  <c r="Q1024" i="2" s="1"/>
  <c r="N1024" i="2"/>
  <c r="O1024" i="2" s="1"/>
  <c r="I1024" i="2"/>
  <c r="H1024" i="2"/>
  <c r="D1024" i="2"/>
  <c r="R1023" i="2"/>
  <c r="S1023" i="2" s="1"/>
  <c r="P1023" i="2"/>
  <c r="Q1023" i="2" s="1"/>
  <c r="N1023" i="2"/>
  <c r="R1022" i="2"/>
  <c r="S1022" i="2" s="1"/>
  <c r="P1022" i="2"/>
  <c r="N1022" i="2"/>
  <c r="O1022" i="2" s="1"/>
  <c r="R1021" i="2"/>
  <c r="S1021" i="2" s="1"/>
  <c r="P1021" i="2"/>
  <c r="N1021" i="2"/>
  <c r="O1021" i="2" s="1"/>
  <c r="R1020" i="2"/>
  <c r="S1020" i="2" s="1"/>
  <c r="P1020" i="2"/>
  <c r="Q1020" i="2" s="1"/>
  <c r="N1020" i="2"/>
  <c r="I1020" i="2"/>
  <c r="H1020" i="2"/>
  <c r="D1020" i="2"/>
  <c r="R1019" i="2"/>
  <c r="S1019" i="2" s="1"/>
  <c r="P1019" i="2"/>
  <c r="Q1019" i="2" s="1"/>
  <c r="N1019" i="2"/>
  <c r="R1018" i="2"/>
  <c r="S1018" i="2" s="1"/>
  <c r="P1018" i="2"/>
  <c r="Q1018" i="2" s="1"/>
  <c r="N1018" i="2"/>
  <c r="R1017" i="2"/>
  <c r="S1017" i="2" s="1"/>
  <c r="P1017" i="2"/>
  <c r="Q1017" i="2" s="1"/>
  <c r="N1017" i="2"/>
  <c r="R1016" i="2"/>
  <c r="S1016" i="2" s="1"/>
  <c r="P1016" i="2"/>
  <c r="Q1016" i="2" s="1"/>
  <c r="N1016" i="2"/>
  <c r="O1016" i="2" s="1"/>
  <c r="I1016" i="2"/>
  <c r="H1016" i="2"/>
  <c r="D1016" i="2"/>
  <c r="R1015" i="2"/>
  <c r="S1015" i="2" s="1"/>
  <c r="P1015" i="2"/>
  <c r="Q1015" i="2" s="1"/>
  <c r="N1015" i="2"/>
  <c r="L1015" i="2" s="1"/>
  <c r="R1014" i="2"/>
  <c r="S1014" i="2" s="1"/>
  <c r="P1014" i="2"/>
  <c r="Q1014" i="2" s="1"/>
  <c r="N1014" i="2"/>
  <c r="O1014" i="2" s="1"/>
  <c r="R1013" i="2"/>
  <c r="S1013" i="2" s="1"/>
  <c r="P1013" i="2"/>
  <c r="Q1013" i="2" s="1"/>
  <c r="N1013" i="2"/>
  <c r="O1013" i="2" s="1"/>
  <c r="R1012" i="2"/>
  <c r="S1012" i="2" s="1"/>
  <c r="P1012" i="2"/>
  <c r="Q1012" i="2" s="1"/>
  <c r="N1012" i="2"/>
  <c r="I1012" i="2"/>
  <c r="D1012" i="2"/>
  <c r="R1011" i="2"/>
  <c r="S1011" i="2" s="1"/>
  <c r="P1011" i="2"/>
  <c r="Q1011" i="2" s="1"/>
  <c r="N1011" i="2"/>
  <c r="R1010" i="2"/>
  <c r="S1010" i="2" s="1"/>
  <c r="P1010" i="2"/>
  <c r="Q1010" i="2" s="1"/>
  <c r="N1010" i="2"/>
  <c r="O1010" i="2" s="1"/>
  <c r="R1009" i="2"/>
  <c r="S1009" i="2" s="1"/>
  <c r="P1009" i="2"/>
  <c r="Q1009" i="2" s="1"/>
  <c r="N1009" i="2"/>
  <c r="O1009" i="2" s="1"/>
  <c r="R1008" i="2"/>
  <c r="S1008" i="2" s="1"/>
  <c r="P1008" i="2"/>
  <c r="Q1008" i="2" s="1"/>
  <c r="N1008" i="2"/>
  <c r="I1008" i="2"/>
  <c r="D1008" i="2"/>
  <c r="R1007" i="2"/>
  <c r="S1007" i="2" s="1"/>
  <c r="P1007" i="2"/>
  <c r="Q1007" i="2" s="1"/>
  <c r="N1007" i="2"/>
  <c r="R1006" i="2"/>
  <c r="S1006" i="2" s="1"/>
  <c r="P1006" i="2"/>
  <c r="Q1006" i="2" s="1"/>
  <c r="N1006" i="2"/>
  <c r="O1006" i="2" s="1"/>
  <c r="R1005" i="2"/>
  <c r="S1005" i="2" s="1"/>
  <c r="P1005" i="2"/>
  <c r="Q1005" i="2" s="1"/>
  <c r="N1005" i="2"/>
  <c r="O1005" i="2" s="1"/>
  <c r="R1004" i="2"/>
  <c r="S1004" i="2" s="1"/>
  <c r="P1004" i="2"/>
  <c r="Q1004" i="2" s="1"/>
  <c r="N1004" i="2"/>
  <c r="I1004" i="2"/>
  <c r="H1004" i="2"/>
  <c r="D1004" i="2"/>
  <c r="R1003" i="2"/>
  <c r="S1003" i="2" s="1"/>
  <c r="P1003" i="2"/>
  <c r="Q1003" i="2" s="1"/>
  <c r="N1003" i="2"/>
  <c r="L1003" i="2" s="1"/>
  <c r="R1002" i="2"/>
  <c r="S1002" i="2" s="1"/>
  <c r="P1002" i="2"/>
  <c r="Q1002" i="2" s="1"/>
  <c r="N1002" i="2"/>
  <c r="O1002" i="2" s="1"/>
  <c r="L1002" i="2"/>
  <c r="R1001" i="2"/>
  <c r="S1001" i="2" s="1"/>
  <c r="P1001" i="2"/>
  <c r="Q1001" i="2" s="1"/>
  <c r="N1001" i="2"/>
  <c r="O1001" i="2" s="1"/>
  <c r="L1001" i="2"/>
  <c r="R1000" i="2"/>
  <c r="S1000" i="2" s="1"/>
  <c r="P1000" i="2"/>
  <c r="Q1000" i="2" s="1"/>
  <c r="N1000" i="2"/>
  <c r="O1000" i="2" s="1"/>
  <c r="I1000" i="2"/>
  <c r="D1000" i="2"/>
  <c r="R999" i="2"/>
  <c r="S999" i="2" s="1"/>
  <c r="P999" i="2"/>
  <c r="Q999" i="2" s="1"/>
  <c r="N999" i="2"/>
  <c r="O999" i="2" s="1"/>
  <c r="R998" i="2"/>
  <c r="S998" i="2" s="1"/>
  <c r="P998" i="2"/>
  <c r="Q998" i="2" s="1"/>
  <c r="N998" i="2"/>
  <c r="O998" i="2" s="1"/>
  <c r="R997" i="2"/>
  <c r="S997" i="2" s="1"/>
  <c r="P997" i="2"/>
  <c r="Q997" i="2" s="1"/>
  <c r="N997" i="2"/>
  <c r="O997" i="2" s="1"/>
  <c r="R996" i="2"/>
  <c r="S996" i="2" s="1"/>
  <c r="P996" i="2"/>
  <c r="Q996" i="2" s="1"/>
  <c r="N996" i="2"/>
  <c r="I996" i="2"/>
  <c r="D996" i="2"/>
  <c r="R995" i="2"/>
  <c r="S995" i="2" s="1"/>
  <c r="P995" i="2"/>
  <c r="Q995" i="2" s="1"/>
  <c r="N995" i="2"/>
  <c r="R994" i="2"/>
  <c r="S994" i="2" s="1"/>
  <c r="P994" i="2"/>
  <c r="Q994" i="2" s="1"/>
  <c r="N994" i="2"/>
  <c r="L994" i="2" s="1"/>
  <c r="R993" i="2"/>
  <c r="S993" i="2" s="1"/>
  <c r="P993" i="2"/>
  <c r="Q993" i="2" s="1"/>
  <c r="N993" i="2"/>
  <c r="L993" i="2" s="1"/>
  <c r="S992" i="2"/>
  <c r="R992" i="2"/>
  <c r="Q992" i="2"/>
  <c r="P992" i="2"/>
  <c r="O992" i="2"/>
  <c r="M992" i="2" s="1"/>
  <c r="N992" i="2"/>
  <c r="I992" i="2"/>
  <c r="D992" i="2"/>
  <c r="S991" i="2"/>
  <c r="R991" i="2"/>
  <c r="Q991" i="2"/>
  <c r="P991" i="2"/>
  <c r="O991" i="2"/>
  <c r="M991" i="2" s="1"/>
  <c r="N991" i="2"/>
  <c r="R990" i="2"/>
  <c r="S990" i="2" s="1"/>
  <c r="P990" i="2"/>
  <c r="Q990" i="2" s="1"/>
  <c r="N990" i="2"/>
  <c r="R989" i="2"/>
  <c r="S989" i="2" s="1"/>
  <c r="P989" i="2"/>
  <c r="Q989" i="2" s="1"/>
  <c r="N989" i="2"/>
  <c r="R988" i="2"/>
  <c r="S988" i="2" s="1"/>
  <c r="P988" i="2"/>
  <c r="Q988" i="2" s="1"/>
  <c r="N988" i="2"/>
  <c r="I988" i="2"/>
  <c r="D988" i="2"/>
  <c r="R987" i="2"/>
  <c r="S987" i="2" s="1"/>
  <c r="P987" i="2"/>
  <c r="Q987" i="2" s="1"/>
  <c r="N987" i="2"/>
  <c r="S986" i="2"/>
  <c r="R986" i="2"/>
  <c r="Q986" i="2"/>
  <c r="P986" i="2"/>
  <c r="O986" i="2"/>
  <c r="M986" i="2" s="1"/>
  <c r="N986" i="2"/>
  <c r="R985" i="2"/>
  <c r="S985" i="2" s="1"/>
  <c r="P985" i="2"/>
  <c r="Q985" i="2" s="1"/>
  <c r="N985" i="2"/>
  <c r="L985" i="2" s="1"/>
  <c r="R984" i="2"/>
  <c r="S984" i="2" s="1"/>
  <c r="P984" i="2"/>
  <c r="Q984" i="2" s="1"/>
  <c r="N984" i="2"/>
  <c r="L984" i="2" s="1"/>
  <c r="I984" i="2"/>
  <c r="D984" i="2"/>
  <c r="R983" i="2"/>
  <c r="S983" i="2" s="1"/>
  <c r="P983" i="2"/>
  <c r="Q983" i="2" s="1"/>
  <c r="N983" i="2"/>
  <c r="L983" i="2" s="1"/>
  <c r="R982" i="2"/>
  <c r="S982" i="2" s="1"/>
  <c r="P982" i="2"/>
  <c r="N982" i="2"/>
  <c r="O982" i="2" s="1"/>
  <c r="R981" i="2"/>
  <c r="S981" i="2" s="1"/>
  <c r="P981" i="2"/>
  <c r="N981" i="2"/>
  <c r="O981" i="2" s="1"/>
  <c r="R980" i="2"/>
  <c r="S980" i="2" s="1"/>
  <c r="P980" i="2"/>
  <c r="Q980" i="2" s="1"/>
  <c r="N980" i="2"/>
  <c r="I980" i="2"/>
  <c r="G980" i="2"/>
  <c r="G982" i="2" s="1"/>
  <c r="G984" i="2" s="1"/>
  <c r="G986" i="2" s="1"/>
  <c r="G988" i="2" s="1"/>
  <c r="G990" i="2" s="1"/>
  <c r="G992" i="2" s="1"/>
  <c r="G994" i="2" s="1"/>
  <c r="G996" i="2" s="1"/>
  <c r="G998" i="2" s="1"/>
  <c r="G1000" i="2" s="1"/>
  <c r="G1002" i="2" s="1"/>
  <c r="G1004" i="2" s="1"/>
  <c r="G1006" i="2" s="1"/>
  <c r="G1008" i="2" s="1"/>
  <c r="G1010" i="2" s="1"/>
  <c r="G1012" i="2" s="1"/>
  <c r="G1014" i="2" s="1"/>
  <c r="G1016" i="2" s="1"/>
  <c r="G1018" i="2" s="1"/>
  <c r="G1020" i="2" s="1"/>
  <c r="G1022" i="2" s="1"/>
  <c r="G1024" i="2" s="1"/>
  <c r="G1026" i="2" s="1"/>
  <c r="G1028" i="2" s="1"/>
  <c r="G1030" i="2" s="1"/>
  <c r="G1032" i="2" s="1"/>
  <c r="D980" i="2"/>
  <c r="R979" i="2"/>
  <c r="S979" i="2" s="1"/>
  <c r="Q979" i="2"/>
  <c r="P979" i="2"/>
  <c r="N979" i="2"/>
  <c r="O979" i="2" s="1"/>
  <c r="R978" i="2"/>
  <c r="S978" i="2" s="1"/>
  <c r="P978" i="2"/>
  <c r="Q978" i="2" s="1"/>
  <c r="N978" i="2"/>
  <c r="O978" i="2" s="1"/>
  <c r="R977" i="2"/>
  <c r="S977" i="2" s="1"/>
  <c r="P977" i="2"/>
  <c r="Q977" i="2" s="1"/>
  <c r="N977" i="2"/>
  <c r="O977" i="2" s="1"/>
  <c r="R976" i="2"/>
  <c r="S976" i="2" s="1"/>
  <c r="P976" i="2"/>
  <c r="Q976" i="2" s="1"/>
  <c r="N976" i="2"/>
  <c r="I976" i="2"/>
  <c r="H976" i="2"/>
  <c r="D976" i="2"/>
  <c r="R975" i="2"/>
  <c r="S975" i="2" s="1"/>
  <c r="P975" i="2"/>
  <c r="Q975" i="2" s="1"/>
  <c r="N975" i="2"/>
  <c r="R974" i="2"/>
  <c r="S974" i="2" s="1"/>
  <c r="P974" i="2"/>
  <c r="Q974" i="2" s="1"/>
  <c r="N974" i="2"/>
  <c r="O974" i="2" s="1"/>
  <c r="R973" i="2"/>
  <c r="S973" i="2" s="1"/>
  <c r="Q973" i="2"/>
  <c r="P973" i="2"/>
  <c r="N973" i="2"/>
  <c r="O973" i="2" s="1"/>
  <c r="M973" i="2" s="1"/>
  <c r="R972" i="2"/>
  <c r="S972" i="2" s="1"/>
  <c r="P972" i="2"/>
  <c r="Q972" i="2" s="1"/>
  <c r="N972" i="2"/>
  <c r="I972" i="2"/>
  <c r="H972" i="2"/>
  <c r="D972" i="2"/>
  <c r="R971" i="2"/>
  <c r="S971" i="2" s="1"/>
  <c r="P971" i="2"/>
  <c r="Q971" i="2" s="1"/>
  <c r="N971" i="2"/>
  <c r="R970" i="2"/>
  <c r="S970" i="2" s="1"/>
  <c r="Q970" i="2"/>
  <c r="P970" i="2"/>
  <c r="N970" i="2"/>
  <c r="O970" i="2" s="1"/>
  <c r="M970" i="2" s="1"/>
  <c r="R969" i="2"/>
  <c r="S969" i="2" s="1"/>
  <c r="P969" i="2"/>
  <c r="Q969" i="2" s="1"/>
  <c r="N969" i="2"/>
  <c r="R968" i="2"/>
  <c r="S968" i="2" s="1"/>
  <c r="P968" i="2"/>
  <c r="Q968" i="2" s="1"/>
  <c r="N968" i="2"/>
  <c r="I968" i="2"/>
  <c r="H968" i="2"/>
  <c r="D968" i="2"/>
  <c r="R967" i="2"/>
  <c r="S967" i="2" s="1"/>
  <c r="P967" i="2"/>
  <c r="Q967" i="2" s="1"/>
  <c r="N967" i="2"/>
  <c r="O967" i="2" s="1"/>
  <c r="R966" i="2"/>
  <c r="S966" i="2" s="1"/>
  <c r="P966" i="2"/>
  <c r="Q966" i="2" s="1"/>
  <c r="N966" i="2"/>
  <c r="R965" i="2"/>
  <c r="S965" i="2" s="1"/>
  <c r="Q965" i="2"/>
  <c r="P965" i="2"/>
  <c r="N965" i="2"/>
  <c r="O965" i="2" s="1"/>
  <c r="M965" i="2" s="1"/>
  <c r="R964" i="2"/>
  <c r="S964" i="2" s="1"/>
  <c r="P964" i="2"/>
  <c r="Q964" i="2" s="1"/>
  <c r="N964" i="2"/>
  <c r="I964" i="2"/>
  <c r="H964" i="2"/>
  <c r="D964" i="2"/>
  <c r="R963" i="2"/>
  <c r="S963" i="2" s="1"/>
  <c r="P963" i="2"/>
  <c r="Q963" i="2" s="1"/>
  <c r="N963" i="2"/>
  <c r="L963" i="2" s="1"/>
  <c r="R962" i="2"/>
  <c r="S962" i="2" s="1"/>
  <c r="P962" i="2"/>
  <c r="Q962" i="2" s="1"/>
  <c r="N962" i="2"/>
  <c r="R961" i="2"/>
  <c r="S961" i="2" s="1"/>
  <c r="P961" i="2"/>
  <c r="Q961" i="2" s="1"/>
  <c r="N961" i="2"/>
  <c r="O961" i="2" s="1"/>
  <c r="R960" i="2"/>
  <c r="S960" i="2" s="1"/>
  <c r="P960" i="2"/>
  <c r="Q960" i="2" s="1"/>
  <c r="N960" i="2"/>
  <c r="I960" i="2"/>
  <c r="H960" i="2"/>
  <c r="D960" i="2"/>
  <c r="R959" i="2"/>
  <c r="S959" i="2" s="1"/>
  <c r="P959" i="2"/>
  <c r="Q959" i="2" s="1"/>
  <c r="N959" i="2"/>
  <c r="R958" i="2"/>
  <c r="S958" i="2" s="1"/>
  <c r="P958" i="2"/>
  <c r="Q958" i="2" s="1"/>
  <c r="N958" i="2"/>
  <c r="O958" i="2" s="1"/>
  <c r="R957" i="2"/>
  <c r="S957" i="2" s="1"/>
  <c r="Q957" i="2"/>
  <c r="P957" i="2"/>
  <c r="N957" i="2"/>
  <c r="O957" i="2" s="1"/>
  <c r="R956" i="2"/>
  <c r="S956" i="2" s="1"/>
  <c r="Q956" i="2"/>
  <c r="P956" i="2"/>
  <c r="N956" i="2"/>
  <c r="O956" i="2" s="1"/>
  <c r="M956" i="2" s="1"/>
  <c r="I956" i="2"/>
  <c r="D956" i="2"/>
  <c r="R955" i="2"/>
  <c r="S955" i="2" s="1"/>
  <c r="P955" i="2"/>
  <c r="Q955" i="2" s="1"/>
  <c r="N955" i="2"/>
  <c r="O955" i="2" s="1"/>
  <c r="R954" i="2"/>
  <c r="S954" i="2" s="1"/>
  <c r="P954" i="2"/>
  <c r="Q954" i="2" s="1"/>
  <c r="N954" i="2"/>
  <c r="R953" i="2"/>
  <c r="S953" i="2" s="1"/>
  <c r="P953" i="2"/>
  <c r="Q953" i="2" s="1"/>
  <c r="N953" i="2"/>
  <c r="R952" i="2"/>
  <c r="S952" i="2" s="1"/>
  <c r="Q952" i="2"/>
  <c r="P952" i="2"/>
  <c r="N952" i="2"/>
  <c r="O952" i="2" s="1"/>
  <c r="I952" i="2"/>
  <c r="D952" i="2"/>
  <c r="R951" i="2"/>
  <c r="S951" i="2" s="1"/>
  <c r="P951" i="2"/>
  <c r="Q951" i="2" s="1"/>
  <c r="N951" i="2"/>
  <c r="R950" i="2"/>
  <c r="S950" i="2" s="1"/>
  <c r="Q950" i="2"/>
  <c r="P950" i="2"/>
  <c r="N950" i="2"/>
  <c r="O950" i="2" s="1"/>
  <c r="M950" i="2" s="1"/>
  <c r="R949" i="2"/>
  <c r="S949" i="2" s="1"/>
  <c r="P949" i="2"/>
  <c r="Q949" i="2" s="1"/>
  <c r="N949" i="2"/>
  <c r="O949" i="2" s="1"/>
  <c r="R948" i="2"/>
  <c r="S948" i="2" s="1"/>
  <c r="P948" i="2"/>
  <c r="Q948" i="2" s="1"/>
  <c r="N948" i="2"/>
  <c r="I948" i="2"/>
  <c r="H948" i="2"/>
  <c r="D948" i="2"/>
  <c r="R947" i="2"/>
  <c r="S947" i="2" s="1"/>
  <c r="P947" i="2"/>
  <c r="Q947" i="2" s="1"/>
  <c r="N947" i="2"/>
  <c r="R946" i="2"/>
  <c r="S946" i="2" s="1"/>
  <c r="P946" i="2"/>
  <c r="N946" i="2"/>
  <c r="O946" i="2" s="1"/>
  <c r="R945" i="2"/>
  <c r="S945" i="2" s="1"/>
  <c r="P945" i="2"/>
  <c r="Q945" i="2" s="1"/>
  <c r="N945" i="2"/>
  <c r="R944" i="2"/>
  <c r="S944" i="2" s="1"/>
  <c r="P944" i="2"/>
  <c r="Q944" i="2" s="1"/>
  <c r="N944" i="2"/>
  <c r="I944" i="2"/>
  <c r="D944" i="2"/>
  <c r="R943" i="2"/>
  <c r="S943" i="2" s="1"/>
  <c r="P943" i="2"/>
  <c r="Q943" i="2" s="1"/>
  <c r="N943" i="2"/>
  <c r="O943" i="2" s="1"/>
  <c r="R942" i="2"/>
  <c r="S942" i="2" s="1"/>
  <c r="P942" i="2"/>
  <c r="Q942" i="2" s="1"/>
  <c r="N942" i="2"/>
  <c r="R941" i="2"/>
  <c r="S941" i="2" s="1"/>
  <c r="Q941" i="2"/>
  <c r="P941" i="2"/>
  <c r="N941" i="2"/>
  <c r="L941" i="2" s="1"/>
  <c r="R940" i="2"/>
  <c r="S940" i="2" s="1"/>
  <c r="P940" i="2"/>
  <c r="Q940" i="2" s="1"/>
  <c r="N940" i="2"/>
  <c r="I940" i="2"/>
  <c r="D940" i="2"/>
  <c r="R939" i="2"/>
  <c r="S939" i="2" s="1"/>
  <c r="P939" i="2"/>
  <c r="Q939" i="2" s="1"/>
  <c r="N939" i="2"/>
  <c r="R938" i="2"/>
  <c r="S938" i="2" s="1"/>
  <c r="P938" i="2"/>
  <c r="Q938" i="2" s="1"/>
  <c r="N938" i="2"/>
  <c r="O938" i="2" s="1"/>
  <c r="R937" i="2"/>
  <c r="S937" i="2" s="1"/>
  <c r="P937" i="2"/>
  <c r="Q937" i="2" s="1"/>
  <c r="N937" i="2"/>
  <c r="S936" i="2"/>
  <c r="R936" i="2"/>
  <c r="P936" i="2"/>
  <c r="Q936" i="2" s="1"/>
  <c r="O936" i="2"/>
  <c r="N936" i="2"/>
  <c r="I936" i="2"/>
  <c r="D936" i="2"/>
  <c r="R935" i="2"/>
  <c r="S935" i="2" s="1"/>
  <c r="P935" i="2"/>
  <c r="Q935" i="2" s="1"/>
  <c r="N935" i="2"/>
  <c r="O935" i="2" s="1"/>
  <c r="R934" i="2"/>
  <c r="S934" i="2" s="1"/>
  <c r="P934" i="2"/>
  <c r="Q934" i="2" s="1"/>
  <c r="N934" i="2"/>
  <c r="R933" i="2"/>
  <c r="S933" i="2" s="1"/>
  <c r="P933" i="2"/>
  <c r="Q933" i="2" s="1"/>
  <c r="N933" i="2"/>
  <c r="S932" i="2"/>
  <c r="R932" i="2"/>
  <c r="Q932" i="2"/>
  <c r="P932" i="2"/>
  <c r="O932" i="2"/>
  <c r="N932" i="2"/>
  <c r="L932" i="2"/>
  <c r="I932" i="2"/>
  <c r="D932" i="2"/>
  <c r="R931" i="2"/>
  <c r="S931" i="2" s="1"/>
  <c r="P931" i="2"/>
  <c r="Q931" i="2" s="1"/>
  <c r="N931" i="2"/>
  <c r="R930" i="2"/>
  <c r="S930" i="2" s="1"/>
  <c r="P930" i="2"/>
  <c r="Q930" i="2" s="1"/>
  <c r="N930" i="2"/>
  <c r="O930" i="2" s="1"/>
  <c r="R929" i="2"/>
  <c r="S929" i="2" s="1"/>
  <c r="P929" i="2"/>
  <c r="Q929" i="2" s="1"/>
  <c r="N929" i="2"/>
  <c r="S928" i="2"/>
  <c r="R928" i="2"/>
  <c r="Q928" i="2"/>
  <c r="P928" i="2"/>
  <c r="O928" i="2"/>
  <c r="M928" i="2" s="1"/>
  <c r="N928" i="2"/>
  <c r="I928" i="2"/>
  <c r="D928" i="2"/>
  <c r="R927" i="2"/>
  <c r="S927" i="2" s="1"/>
  <c r="P927" i="2"/>
  <c r="Q927" i="2" s="1"/>
  <c r="N927" i="2"/>
  <c r="O927" i="2" s="1"/>
  <c r="R926" i="2"/>
  <c r="S926" i="2" s="1"/>
  <c r="P926" i="2"/>
  <c r="Q926" i="2" s="1"/>
  <c r="N926" i="2"/>
  <c r="R925" i="2"/>
  <c r="S925" i="2" s="1"/>
  <c r="Q925" i="2"/>
  <c r="P925" i="2"/>
  <c r="N925" i="2"/>
  <c r="O925" i="2" s="1"/>
  <c r="R924" i="2"/>
  <c r="S924" i="2" s="1"/>
  <c r="P924" i="2"/>
  <c r="Q924" i="2" s="1"/>
  <c r="N924" i="2"/>
  <c r="I924" i="2"/>
  <c r="D924" i="2"/>
  <c r="R923" i="2"/>
  <c r="S923" i="2" s="1"/>
  <c r="P923" i="2"/>
  <c r="Q923" i="2" s="1"/>
  <c r="N923" i="2"/>
  <c r="R922" i="2"/>
  <c r="S922" i="2" s="1"/>
  <c r="P922" i="2"/>
  <c r="Q922" i="2" s="1"/>
  <c r="N922" i="2"/>
  <c r="O922" i="2" s="1"/>
  <c r="S921" i="2"/>
  <c r="R921" i="2"/>
  <c r="Q921" i="2"/>
  <c r="P921" i="2"/>
  <c r="O921" i="2"/>
  <c r="N921" i="2"/>
  <c r="L921" i="2" s="1"/>
  <c r="R920" i="2"/>
  <c r="S920" i="2" s="1"/>
  <c r="P920" i="2"/>
  <c r="Q920" i="2" s="1"/>
  <c r="N920" i="2"/>
  <c r="I920" i="2"/>
  <c r="H920" i="2"/>
  <c r="D920" i="2"/>
  <c r="R919" i="2"/>
  <c r="S919" i="2" s="1"/>
  <c r="P919" i="2"/>
  <c r="Q919" i="2" s="1"/>
  <c r="N919" i="2"/>
  <c r="R918" i="2"/>
  <c r="S918" i="2" s="1"/>
  <c r="P918" i="2"/>
  <c r="Q918" i="2" s="1"/>
  <c r="N918" i="2"/>
  <c r="O918" i="2" s="1"/>
  <c r="R917" i="2"/>
  <c r="S917" i="2" s="1"/>
  <c r="P917" i="2"/>
  <c r="Q917" i="2" s="1"/>
  <c r="N917" i="2"/>
  <c r="O917" i="2" s="1"/>
  <c r="R916" i="2"/>
  <c r="S916" i="2" s="1"/>
  <c r="P916" i="2"/>
  <c r="Q916" i="2" s="1"/>
  <c r="N916" i="2"/>
  <c r="I916" i="2"/>
  <c r="H916" i="2"/>
  <c r="D916" i="2"/>
  <c r="R915" i="2"/>
  <c r="S915" i="2" s="1"/>
  <c r="P915" i="2"/>
  <c r="Q915" i="2" s="1"/>
  <c r="N915" i="2"/>
  <c r="S914" i="2"/>
  <c r="R914" i="2"/>
  <c r="Q914" i="2"/>
  <c r="P914" i="2"/>
  <c r="O914" i="2"/>
  <c r="M914" i="2" s="1"/>
  <c r="N914" i="2"/>
  <c r="L914" i="2" s="1"/>
  <c r="R913" i="2"/>
  <c r="S913" i="2" s="1"/>
  <c r="Q913" i="2"/>
  <c r="P913" i="2"/>
  <c r="N913" i="2"/>
  <c r="L913" i="2" s="1"/>
  <c r="R912" i="2"/>
  <c r="S912" i="2" s="1"/>
  <c r="P912" i="2"/>
  <c r="Q912" i="2" s="1"/>
  <c r="N912" i="2"/>
  <c r="I912" i="2"/>
  <c r="H912" i="2"/>
  <c r="D912" i="2"/>
  <c r="R911" i="2"/>
  <c r="S911" i="2" s="1"/>
  <c r="P911" i="2"/>
  <c r="Q911" i="2" s="1"/>
  <c r="N911" i="2"/>
  <c r="O911" i="2" s="1"/>
  <c r="R910" i="2"/>
  <c r="S910" i="2" s="1"/>
  <c r="P910" i="2"/>
  <c r="Q910" i="2" s="1"/>
  <c r="N910" i="2"/>
  <c r="R909" i="2"/>
  <c r="S909" i="2" s="1"/>
  <c r="P909" i="2"/>
  <c r="Q909" i="2" s="1"/>
  <c r="N909" i="2"/>
  <c r="R908" i="2"/>
  <c r="S908" i="2" s="1"/>
  <c r="P908" i="2"/>
  <c r="Q908" i="2" s="1"/>
  <c r="N908" i="2"/>
  <c r="O908" i="2" s="1"/>
  <c r="I908" i="2"/>
  <c r="H908" i="2"/>
  <c r="D908" i="2"/>
  <c r="R907" i="2"/>
  <c r="S907" i="2" s="1"/>
  <c r="Q907" i="2"/>
  <c r="P907" i="2"/>
  <c r="N907" i="2"/>
  <c r="L907" i="2" s="1"/>
  <c r="R906" i="2"/>
  <c r="S906" i="2" s="1"/>
  <c r="P906" i="2"/>
  <c r="Q906" i="2" s="1"/>
  <c r="N906" i="2"/>
  <c r="S905" i="2"/>
  <c r="R905" i="2"/>
  <c r="P905" i="2"/>
  <c r="Q905" i="2" s="1"/>
  <c r="O905" i="2"/>
  <c r="N905" i="2"/>
  <c r="L905" i="2" s="1"/>
  <c r="R904" i="2"/>
  <c r="S904" i="2" s="1"/>
  <c r="P904" i="2"/>
  <c r="Q904" i="2" s="1"/>
  <c r="N904" i="2"/>
  <c r="I904" i="2"/>
  <c r="H904" i="2"/>
  <c r="D904" i="2"/>
  <c r="R903" i="2"/>
  <c r="S903" i="2" s="1"/>
  <c r="P903" i="2"/>
  <c r="Q903" i="2" s="1"/>
  <c r="N903" i="2"/>
  <c r="R902" i="2"/>
  <c r="S902" i="2" s="1"/>
  <c r="P902" i="2"/>
  <c r="Q902" i="2" s="1"/>
  <c r="N902" i="2"/>
  <c r="R901" i="2"/>
  <c r="S901" i="2" s="1"/>
  <c r="P901" i="2"/>
  <c r="Q901" i="2" s="1"/>
  <c r="N901" i="2"/>
  <c r="R900" i="2"/>
  <c r="S900" i="2" s="1"/>
  <c r="P900" i="2"/>
  <c r="Q900" i="2" s="1"/>
  <c r="N900" i="2"/>
  <c r="I900" i="2"/>
  <c r="D900" i="2"/>
  <c r="R899" i="2"/>
  <c r="S899" i="2" s="1"/>
  <c r="P899" i="2"/>
  <c r="Q899" i="2" s="1"/>
  <c r="N899" i="2"/>
  <c r="R898" i="2"/>
  <c r="S898" i="2" s="1"/>
  <c r="P898" i="2"/>
  <c r="Q898" i="2" s="1"/>
  <c r="N898" i="2"/>
  <c r="R897" i="2"/>
  <c r="S897" i="2" s="1"/>
  <c r="P897" i="2"/>
  <c r="Q897" i="2" s="1"/>
  <c r="N897" i="2"/>
  <c r="R896" i="2"/>
  <c r="S896" i="2" s="1"/>
  <c r="P896" i="2"/>
  <c r="Q896" i="2" s="1"/>
  <c r="N896" i="2"/>
  <c r="I896" i="2"/>
  <c r="D896" i="2"/>
  <c r="R895" i="2"/>
  <c r="S895" i="2" s="1"/>
  <c r="P895" i="2"/>
  <c r="Q895" i="2" s="1"/>
  <c r="N895" i="2"/>
  <c r="R894" i="2"/>
  <c r="S894" i="2" s="1"/>
  <c r="P894" i="2"/>
  <c r="Q894" i="2" s="1"/>
  <c r="N894" i="2"/>
  <c r="R893" i="2"/>
  <c r="S893" i="2" s="1"/>
  <c r="P893" i="2"/>
  <c r="Q893" i="2" s="1"/>
  <c r="N893" i="2"/>
  <c r="R892" i="2"/>
  <c r="S892" i="2" s="1"/>
  <c r="P892" i="2"/>
  <c r="Q892" i="2" s="1"/>
  <c r="N892" i="2"/>
  <c r="I892" i="2"/>
  <c r="H892" i="2"/>
  <c r="D892" i="2"/>
  <c r="S891" i="2"/>
  <c r="R891" i="2"/>
  <c r="P891" i="2"/>
  <c r="Q891" i="2" s="1"/>
  <c r="O891" i="2"/>
  <c r="N891" i="2"/>
  <c r="R890" i="2"/>
  <c r="S890" i="2" s="1"/>
  <c r="P890" i="2"/>
  <c r="Q890" i="2" s="1"/>
  <c r="N890" i="2"/>
  <c r="R889" i="2"/>
  <c r="S889" i="2" s="1"/>
  <c r="P889" i="2"/>
  <c r="Q889" i="2" s="1"/>
  <c r="N889" i="2"/>
  <c r="R888" i="2"/>
  <c r="S888" i="2" s="1"/>
  <c r="Q888" i="2"/>
  <c r="P888" i="2"/>
  <c r="N888" i="2"/>
  <c r="O888" i="2" s="1"/>
  <c r="L888" i="2"/>
  <c r="I888" i="2"/>
  <c r="D888" i="2"/>
  <c r="R887" i="2"/>
  <c r="S887" i="2" s="1"/>
  <c r="P887" i="2"/>
  <c r="Q887" i="2" s="1"/>
  <c r="N887" i="2"/>
  <c r="R886" i="2"/>
  <c r="S886" i="2" s="1"/>
  <c r="P886" i="2"/>
  <c r="Q886" i="2" s="1"/>
  <c r="O886" i="2"/>
  <c r="N886" i="2"/>
  <c r="R885" i="2"/>
  <c r="S885" i="2" s="1"/>
  <c r="P885" i="2"/>
  <c r="Q885" i="2" s="1"/>
  <c r="N885" i="2"/>
  <c r="O885" i="2" s="1"/>
  <c r="S884" i="2"/>
  <c r="R884" i="2"/>
  <c r="P884" i="2"/>
  <c r="Q884" i="2" s="1"/>
  <c r="N884" i="2"/>
  <c r="L884" i="2" s="1"/>
  <c r="I884" i="2"/>
  <c r="D884" i="2"/>
  <c r="R883" i="2"/>
  <c r="S883" i="2" s="1"/>
  <c r="P883" i="2"/>
  <c r="O883" i="2"/>
  <c r="N883" i="2"/>
  <c r="S882" i="2"/>
  <c r="R882" i="2"/>
  <c r="P882" i="2"/>
  <c r="Q882" i="2" s="1"/>
  <c r="N882" i="2"/>
  <c r="O882" i="2" s="1"/>
  <c r="M882" i="2" s="1"/>
  <c r="R881" i="2"/>
  <c r="S881" i="2" s="1"/>
  <c r="P881" i="2"/>
  <c r="Q881" i="2" s="1"/>
  <c r="O881" i="2"/>
  <c r="N881" i="2"/>
  <c r="R880" i="2"/>
  <c r="S880" i="2" s="1"/>
  <c r="P880" i="2"/>
  <c r="Q880" i="2" s="1"/>
  <c r="N880" i="2"/>
  <c r="I880" i="2"/>
  <c r="D880" i="2"/>
  <c r="S879" i="2"/>
  <c r="R879" i="2"/>
  <c r="P879" i="2"/>
  <c r="Q879" i="2" s="1"/>
  <c r="N879" i="2"/>
  <c r="L879" i="2" s="1"/>
  <c r="R878" i="2"/>
  <c r="S878" i="2" s="1"/>
  <c r="Q878" i="2"/>
  <c r="P878" i="2"/>
  <c r="N878" i="2"/>
  <c r="R877" i="2"/>
  <c r="S877" i="2" s="1"/>
  <c r="Q877" i="2"/>
  <c r="P877" i="2"/>
  <c r="N877" i="2"/>
  <c r="R876" i="2"/>
  <c r="S876" i="2" s="1"/>
  <c r="Q876" i="2"/>
  <c r="P876" i="2"/>
  <c r="N876" i="2"/>
  <c r="I876" i="2"/>
  <c r="D876" i="2"/>
  <c r="R875" i="2"/>
  <c r="S875" i="2" s="1"/>
  <c r="P875" i="2"/>
  <c r="Q875" i="2" s="1"/>
  <c r="N875" i="2"/>
  <c r="R874" i="2"/>
  <c r="S874" i="2" s="1"/>
  <c r="P874" i="2"/>
  <c r="Q874" i="2" s="1"/>
  <c r="N874" i="2"/>
  <c r="S873" i="2"/>
  <c r="R873" i="2"/>
  <c r="P873" i="2"/>
  <c r="Q873" i="2" s="1"/>
  <c r="M873" i="2" s="1"/>
  <c r="O873" i="2"/>
  <c r="N873" i="2"/>
  <c r="R872" i="2"/>
  <c r="S872" i="2" s="1"/>
  <c r="P872" i="2"/>
  <c r="Q872" i="2" s="1"/>
  <c r="O872" i="2"/>
  <c r="N872" i="2"/>
  <c r="I872" i="2"/>
  <c r="D872" i="2"/>
  <c r="S871" i="2"/>
  <c r="R871" i="2"/>
  <c r="P871" i="2"/>
  <c r="O871" i="2"/>
  <c r="N871" i="2"/>
  <c r="R870" i="2"/>
  <c r="S870" i="2" s="1"/>
  <c r="P870" i="2"/>
  <c r="Q870" i="2" s="1"/>
  <c r="N870" i="2"/>
  <c r="O870" i="2" s="1"/>
  <c r="G870" i="2"/>
  <c r="G872" i="2" s="1"/>
  <c r="G874" i="2" s="1"/>
  <c r="G876" i="2" s="1"/>
  <c r="G878" i="2" s="1"/>
  <c r="G880" i="2" s="1"/>
  <c r="G882" i="2" s="1"/>
  <c r="G884" i="2" s="1"/>
  <c r="G886" i="2" s="1"/>
  <c r="G888" i="2" s="1"/>
  <c r="G890" i="2" s="1"/>
  <c r="G892" i="2" s="1"/>
  <c r="G894" i="2" s="1"/>
  <c r="G896" i="2" s="1"/>
  <c r="G898" i="2" s="1"/>
  <c r="G900" i="2" s="1"/>
  <c r="G902" i="2" s="1"/>
  <c r="G904" i="2" s="1"/>
  <c r="G906" i="2" s="1"/>
  <c r="G908" i="2" s="1"/>
  <c r="G910" i="2" s="1"/>
  <c r="G912" i="2" s="1"/>
  <c r="G914" i="2" s="1"/>
  <c r="G916" i="2" s="1"/>
  <c r="G918" i="2" s="1"/>
  <c r="G920" i="2" s="1"/>
  <c r="R869" i="2"/>
  <c r="S869" i="2" s="1"/>
  <c r="P869" i="2"/>
  <c r="Q869" i="2" s="1"/>
  <c r="N869" i="2"/>
  <c r="L869" i="2" s="1"/>
  <c r="S868" i="2"/>
  <c r="R868" i="2"/>
  <c r="P868" i="2"/>
  <c r="O868" i="2"/>
  <c r="N868" i="2"/>
  <c r="I868" i="2"/>
  <c r="G868" i="2"/>
  <c r="D868" i="2"/>
  <c r="R867" i="2"/>
  <c r="S867" i="2" s="1"/>
  <c r="Q867" i="2"/>
  <c r="P867" i="2"/>
  <c r="N867" i="2"/>
  <c r="R866" i="2"/>
  <c r="S866" i="2" s="1"/>
  <c r="Q866" i="2"/>
  <c r="P866" i="2"/>
  <c r="N866" i="2"/>
  <c r="R865" i="2"/>
  <c r="S865" i="2" s="1"/>
  <c r="P865" i="2"/>
  <c r="Q865" i="2" s="1"/>
  <c r="N865" i="2"/>
  <c r="O865" i="2" s="1"/>
  <c r="R864" i="2"/>
  <c r="S864" i="2" s="1"/>
  <c r="P864" i="2"/>
  <c r="Q864" i="2" s="1"/>
  <c r="N864" i="2"/>
  <c r="I864" i="2"/>
  <c r="H864" i="2"/>
  <c r="D864" i="2"/>
  <c r="R863" i="2"/>
  <c r="S863" i="2" s="1"/>
  <c r="P863" i="2"/>
  <c r="Q863" i="2" s="1"/>
  <c r="N863" i="2"/>
  <c r="R862" i="2"/>
  <c r="S862" i="2" s="1"/>
  <c r="P862" i="2"/>
  <c r="Q862" i="2" s="1"/>
  <c r="N862" i="2"/>
  <c r="R861" i="2"/>
  <c r="S861" i="2" s="1"/>
  <c r="Q861" i="2"/>
  <c r="P861" i="2"/>
  <c r="N861" i="2"/>
  <c r="O861" i="2" s="1"/>
  <c r="L861" i="2"/>
  <c r="R860" i="2"/>
  <c r="S860" i="2" s="1"/>
  <c r="P860" i="2"/>
  <c r="Q860" i="2" s="1"/>
  <c r="N860" i="2"/>
  <c r="L860" i="2" s="1"/>
  <c r="I860" i="2"/>
  <c r="H860" i="2"/>
  <c r="D860" i="2"/>
  <c r="S859" i="2"/>
  <c r="R859" i="2"/>
  <c r="P859" i="2"/>
  <c r="Q859" i="2" s="1"/>
  <c r="N859" i="2"/>
  <c r="O859" i="2" s="1"/>
  <c r="R858" i="2"/>
  <c r="S858" i="2" s="1"/>
  <c r="P858" i="2"/>
  <c r="Q858" i="2" s="1"/>
  <c r="N858" i="2"/>
  <c r="R857" i="2"/>
  <c r="S857" i="2" s="1"/>
  <c r="P857" i="2"/>
  <c r="Q857" i="2" s="1"/>
  <c r="N857" i="2"/>
  <c r="R856" i="2"/>
  <c r="S856" i="2" s="1"/>
  <c r="P856" i="2"/>
  <c r="Q856" i="2" s="1"/>
  <c r="N856" i="2"/>
  <c r="O856" i="2" s="1"/>
  <c r="I856" i="2"/>
  <c r="H856" i="2"/>
  <c r="D856" i="2"/>
  <c r="R855" i="2"/>
  <c r="S855" i="2" s="1"/>
  <c r="P855" i="2"/>
  <c r="Q855" i="2" s="1"/>
  <c r="N855" i="2"/>
  <c r="O855" i="2" s="1"/>
  <c r="R854" i="2"/>
  <c r="S854" i="2" s="1"/>
  <c r="P854" i="2"/>
  <c r="Q854" i="2" s="1"/>
  <c r="N854" i="2"/>
  <c r="R853" i="2"/>
  <c r="S853" i="2" s="1"/>
  <c r="Q853" i="2"/>
  <c r="P853" i="2"/>
  <c r="N853" i="2"/>
  <c r="L853" i="2" s="1"/>
  <c r="S852" i="2"/>
  <c r="R852" i="2"/>
  <c r="P852" i="2"/>
  <c r="O852" i="2"/>
  <c r="N852" i="2"/>
  <c r="I852" i="2"/>
  <c r="H852" i="2"/>
  <c r="D852" i="2"/>
  <c r="R851" i="2"/>
  <c r="S851" i="2" s="1"/>
  <c r="Q851" i="2"/>
  <c r="P851" i="2"/>
  <c r="N851" i="2"/>
  <c r="R850" i="2"/>
  <c r="S850" i="2" s="1"/>
  <c r="Q850" i="2"/>
  <c r="P850" i="2"/>
  <c r="N850" i="2"/>
  <c r="L850" i="2" s="1"/>
  <c r="R849" i="2"/>
  <c r="S849" i="2" s="1"/>
  <c r="P849" i="2"/>
  <c r="Q849" i="2" s="1"/>
  <c r="N849" i="2"/>
  <c r="O849" i="2" s="1"/>
  <c r="L849" i="2"/>
  <c r="R848" i="2"/>
  <c r="S848" i="2" s="1"/>
  <c r="P848" i="2"/>
  <c r="Q848" i="2" s="1"/>
  <c r="N848" i="2"/>
  <c r="I848" i="2"/>
  <c r="H848" i="2"/>
  <c r="D848" i="2"/>
  <c r="R847" i="2"/>
  <c r="S847" i="2" s="1"/>
  <c r="P847" i="2"/>
  <c r="Q847" i="2" s="1"/>
  <c r="N847" i="2"/>
  <c r="R846" i="2"/>
  <c r="S846" i="2" s="1"/>
  <c r="P846" i="2"/>
  <c r="Q846" i="2" s="1"/>
  <c r="N846" i="2"/>
  <c r="R845" i="2"/>
  <c r="S845" i="2" s="1"/>
  <c r="P845" i="2"/>
  <c r="Q845" i="2" s="1"/>
  <c r="N845" i="2"/>
  <c r="O845" i="2" s="1"/>
  <c r="R844" i="2"/>
  <c r="S844" i="2" s="1"/>
  <c r="P844" i="2"/>
  <c r="Q844" i="2" s="1"/>
  <c r="O844" i="2"/>
  <c r="N844" i="2"/>
  <c r="I844" i="2"/>
  <c r="D844" i="2"/>
  <c r="R843" i="2"/>
  <c r="S843" i="2" s="1"/>
  <c r="P843" i="2"/>
  <c r="Q843" i="2" s="1"/>
  <c r="N843" i="2"/>
  <c r="O843" i="2" s="1"/>
  <c r="R842" i="2"/>
  <c r="S842" i="2" s="1"/>
  <c r="P842" i="2"/>
  <c r="Q842" i="2" s="1"/>
  <c r="N842" i="2"/>
  <c r="R841" i="2"/>
  <c r="S841" i="2" s="1"/>
  <c r="P841" i="2"/>
  <c r="Q841" i="2" s="1"/>
  <c r="N841" i="2"/>
  <c r="O841" i="2" s="1"/>
  <c r="R840" i="2"/>
  <c r="S840" i="2" s="1"/>
  <c r="Q840" i="2"/>
  <c r="P840" i="2"/>
  <c r="N840" i="2"/>
  <c r="I840" i="2"/>
  <c r="D840" i="2"/>
  <c r="R839" i="2"/>
  <c r="S839" i="2" s="1"/>
  <c r="P839" i="2"/>
  <c r="Q839" i="2" s="1"/>
  <c r="N839" i="2"/>
  <c r="R838" i="2"/>
  <c r="S838" i="2" s="1"/>
  <c r="P838" i="2"/>
  <c r="Q838" i="2" s="1"/>
  <c r="N838" i="2"/>
  <c r="O838" i="2" s="1"/>
  <c r="R837" i="2"/>
  <c r="S837" i="2" s="1"/>
  <c r="Q837" i="2"/>
  <c r="P837" i="2"/>
  <c r="N837" i="2"/>
  <c r="O837" i="2" s="1"/>
  <c r="L837" i="2"/>
  <c r="S836" i="2"/>
  <c r="R836" i="2"/>
  <c r="P836" i="2"/>
  <c r="Q836" i="2" s="1"/>
  <c r="O836" i="2"/>
  <c r="N836" i="2"/>
  <c r="I836" i="2"/>
  <c r="H836" i="2"/>
  <c r="D836" i="2"/>
  <c r="R835" i="2"/>
  <c r="S835" i="2" s="1"/>
  <c r="P835" i="2"/>
  <c r="Q835" i="2" s="1"/>
  <c r="N835" i="2"/>
  <c r="R834" i="2"/>
  <c r="S834" i="2" s="1"/>
  <c r="P834" i="2"/>
  <c r="Q834" i="2" s="1"/>
  <c r="N834" i="2"/>
  <c r="O834" i="2" s="1"/>
  <c r="R833" i="2"/>
  <c r="S833" i="2" s="1"/>
  <c r="P833" i="2"/>
  <c r="Q833" i="2" s="1"/>
  <c r="N833" i="2"/>
  <c r="I832" i="2"/>
  <c r="D832" i="2"/>
  <c r="R831" i="2"/>
  <c r="S831" i="2" s="1"/>
  <c r="Q831" i="2"/>
  <c r="P831" i="2"/>
  <c r="L831" i="2" s="1"/>
  <c r="N831" i="2"/>
  <c r="O831" i="2" s="1"/>
  <c r="S830" i="2"/>
  <c r="R830" i="2"/>
  <c r="P830" i="2"/>
  <c r="Q830" i="2" s="1"/>
  <c r="N830" i="2"/>
  <c r="O830" i="2" s="1"/>
  <c r="R829" i="2"/>
  <c r="P829" i="2"/>
  <c r="Q829" i="2" s="1"/>
  <c r="N829" i="2"/>
  <c r="O829" i="2" s="1"/>
  <c r="I828" i="2"/>
  <c r="D828" i="2"/>
  <c r="R827" i="2"/>
  <c r="S827" i="2" s="1"/>
  <c r="P827" i="2"/>
  <c r="Q827" i="2" s="1"/>
  <c r="N827" i="2"/>
  <c r="R825" i="2"/>
  <c r="S825" i="2" s="1"/>
  <c r="P825" i="2"/>
  <c r="Q825" i="2" s="1"/>
  <c r="N825" i="2"/>
  <c r="I824" i="2"/>
  <c r="D824" i="2"/>
  <c r="R823" i="2"/>
  <c r="S823" i="2" s="1"/>
  <c r="Q823" i="2"/>
  <c r="P823" i="2"/>
  <c r="N823" i="2"/>
  <c r="O823" i="2" s="1"/>
  <c r="R821" i="2"/>
  <c r="S821" i="2" s="1"/>
  <c r="P821" i="2"/>
  <c r="Q821" i="2" s="1"/>
  <c r="N821" i="2"/>
  <c r="O821" i="2" s="1"/>
  <c r="I820" i="2"/>
  <c r="D820" i="2"/>
  <c r="R819" i="2"/>
  <c r="S819" i="2" s="1"/>
  <c r="P819" i="2"/>
  <c r="Q819" i="2" s="1"/>
  <c r="N819" i="2"/>
  <c r="O819" i="2" s="1"/>
  <c r="S817" i="2"/>
  <c r="R817" i="2"/>
  <c r="P817" i="2"/>
  <c r="Q817" i="2" s="1"/>
  <c r="O817" i="2"/>
  <c r="N817" i="2"/>
  <c r="I816" i="2"/>
  <c r="D816" i="2"/>
  <c r="S815" i="2"/>
  <c r="R815" i="2"/>
  <c r="P815" i="2"/>
  <c r="Q815" i="2" s="1"/>
  <c r="N815" i="2"/>
  <c r="O815" i="2" s="1"/>
  <c r="R813" i="2"/>
  <c r="S813" i="2" s="1"/>
  <c r="P813" i="2"/>
  <c r="Q813" i="2" s="1"/>
  <c r="N813" i="2"/>
  <c r="O813" i="2" s="1"/>
  <c r="R812" i="2"/>
  <c r="S812" i="2" s="1"/>
  <c r="P812" i="2"/>
  <c r="Q812" i="2" s="1"/>
  <c r="N812" i="2"/>
  <c r="I812" i="2"/>
  <c r="D812" i="2"/>
  <c r="S811" i="2"/>
  <c r="R811" i="2"/>
  <c r="P811" i="2"/>
  <c r="Q811" i="2" s="1"/>
  <c r="O811" i="2"/>
  <c r="N811" i="2"/>
  <c r="L811" i="2" s="1"/>
  <c r="R810" i="2"/>
  <c r="S810" i="2" s="1"/>
  <c r="P810" i="2"/>
  <c r="Q810" i="2" s="1"/>
  <c r="N810" i="2"/>
  <c r="R809" i="2"/>
  <c r="S809" i="2" s="1"/>
  <c r="P809" i="2"/>
  <c r="Q809" i="2" s="1"/>
  <c r="N809" i="2"/>
  <c r="O809" i="2" s="1"/>
  <c r="R808" i="2"/>
  <c r="P808" i="2"/>
  <c r="Q808" i="2" s="1"/>
  <c r="N808" i="2"/>
  <c r="O808" i="2" s="1"/>
  <c r="I808" i="2"/>
  <c r="H808" i="2"/>
  <c r="D808" i="2"/>
  <c r="R807" i="2"/>
  <c r="S807" i="2" s="1"/>
  <c r="Q807" i="2"/>
  <c r="P807" i="2"/>
  <c r="N807" i="2"/>
  <c r="R806" i="2"/>
  <c r="S806" i="2" s="1"/>
  <c r="Q806" i="2"/>
  <c r="P806" i="2"/>
  <c r="N806" i="2"/>
  <c r="R805" i="2"/>
  <c r="S805" i="2" s="1"/>
  <c r="P805" i="2"/>
  <c r="Q805" i="2" s="1"/>
  <c r="O805" i="2"/>
  <c r="N805" i="2"/>
  <c r="S804" i="2"/>
  <c r="R804" i="2"/>
  <c r="P804" i="2"/>
  <c r="Q804" i="2" s="1"/>
  <c r="N804" i="2"/>
  <c r="L804" i="2" s="1"/>
  <c r="I804" i="2"/>
  <c r="H804" i="2"/>
  <c r="D804" i="2"/>
  <c r="R803" i="2"/>
  <c r="S803" i="2" s="1"/>
  <c r="P803" i="2"/>
  <c r="Q803" i="2" s="1"/>
  <c r="N803" i="2"/>
  <c r="O803" i="2" s="1"/>
  <c r="R802" i="2"/>
  <c r="S802" i="2" s="1"/>
  <c r="P802" i="2"/>
  <c r="Q802" i="2" s="1"/>
  <c r="N802" i="2"/>
  <c r="O802" i="2" s="1"/>
  <c r="R801" i="2"/>
  <c r="S801" i="2" s="1"/>
  <c r="P801" i="2"/>
  <c r="Q801" i="2" s="1"/>
  <c r="N801" i="2"/>
  <c r="O801" i="2" s="1"/>
  <c r="R800" i="2"/>
  <c r="S800" i="2" s="1"/>
  <c r="P800" i="2"/>
  <c r="Q800" i="2" s="1"/>
  <c r="N800" i="2"/>
  <c r="O800" i="2" s="1"/>
  <c r="I800" i="2"/>
  <c r="H800" i="2"/>
  <c r="D800" i="2"/>
  <c r="R799" i="2"/>
  <c r="S799" i="2" s="1"/>
  <c r="P799" i="2"/>
  <c r="Q799" i="2" s="1"/>
  <c r="N799" i="2"/>
  <c r="S798" i="2"/>
  <c r="R798" i="2"/>
  <c r="P798" i="2"/>
  <c r="Q798" i="2" s="1"/>
  <c r="O798" i="2"/>
  <c r="N798" i="2"/>
  <c r="R797" i="2"/>
  <c r="S797" i="2" s="1"/>
  <c r="P797" i="2"/>
  <c r="Q797" i="2" s="1"/>
  <c r="N797" i="2"/>
  <c r="O797" i="2" s="1"/>
  <c r="S796" i="2"/>
  <c r="R796" i="2"/>
  <c r="P796" i="2"/>
  <c r="Q796" i="2" s="1"/>
  <c r="N796" i="2"/>
  <c r="O796" i="2" s="1"/>
  <c r="I796" i="2"/>
  <c r="H796" i="2"/>
  <c r="D796" i="2"/>
  <c r="R795" i="2"/>
  <c r="S795" i="2" s="1"/>
  <c r="P795" i="2"/>
  <c r="Q795" i="2" s="1"/>
  <c r="N795" i="2"/>
  <c r="R794" i="2"/>
  <c r="S794" i="2" s="1"/>
  <c r="P794" i="2"/>
  <c r="Q794" i="2" s="1"/>
  <c r="N794" i="2"/>
  <c r="O794" i="2" s="1"/>
  <c r="R793" i="2"/>
  <c r="S793" i="2" s="1"/>
  <c r="P793" i="2"/>
  <c r="Q793" i="2" s="1"/>
  <c r="N793" i="2"/>
  <c r="R792" i="2"/>
  <c r="S792" i="2" s="1"/>
  <c r="P792" i="2"/>
  <c r="Q792" i="2" s="1"/>
  <c r="N792" i="2"/>
  <c r="I792" i="2"/>
  <c r="H792" i="2"/>
  <c r="D792" i="2"/>
  <c r="R791" i="2"/>
  <c r="S791" i="2" s="1"/>
  <c r="P791" i="2"/>
  <c r="O791" i="2"/>
  <c r="N791" i="2"/>
  <c r="R790" i="2"/>
  <c r="S790" i="2" s="1"/>
  <c r="P790" i="2"/>
  <c r="Q790" i="2" s="1"/>
  <c r="N790" i="2"/>
  <c r="R789" i="2"/>
  <c r="S789" i="2" s="1"/>
  <c r="P789" i="2"/>
  <c r="Q789" i="2" s="1"/>
  <c r="N789" i="2"/>
  <c r="S788" i="2"/>
  <c r="R788" i="2"/>
  <c r="P788" i="2"/>
  <c r="Q788" i="2" s="1"/>
  <c r="N788" i="2"/>
  <c r="I788" i="2"/>
  <c r="D788" i="2"/>
  <c r="S787" i="2"/>
  <c r="R787" i="2"/>
  <c r="P787" i="2"/>
  <c r="Q787" i="2" s="1"/>
  <c r="N787" i="2"/>
  <c r="O787" i="2" s="1"/>
  <c r="S786" i="2"/>
  <c r="R786" i="2"/>
  <c r="P786" i="2"/>
  <c r="Q786" i="2" s="1"/>
  <c r="N786" i="2"/>
  <c r="O786" i="2" s="1"/>
  <c r="R785" i="2"/>
  <c r="S785" i="2" s="1"/>
  <c r="Q785" i="2"/>
  <c r="P785" i="2"/>
  <c r="N785" i="2"/>
  <c r="R784" i="2"/>
  <c r="S784" i="2" s="1"/>
  <c r="P784" i="2"/>
  <c r="O784" i="2"/>
  <c r="N784" i="2"/>
  <c r="I784" i="2"/>
  <c r="D784" i="2"/>
  <c r="R783" i="2"/>
  <c r="S783" i="2" s="1"/>
  <c r="P783" i="2"/>
  <c r="O783" i="2"/>
  <c r="N783" i="2"/>
  <c r="R782" i="2"/>
  <c r="S782" i="2" s="1"/>
  <c r="P782" i="2"/>
  <c r="Q782" i="2" s="1"/>
  <c r="N782" i="2"/>
  <c r="R781" i="2"/>
  <c r="S781" i="2" s="1"/>
  <c r="P781" i="2"/>
  <c r="Q781" i="2" s="1"/>
  <c r="N781" i="2"/>
  <c r="S780" i="2"/>
  <c r="R780" i="2"/>
  <c r="P780" i="2"/>
  <c r="Q780" i="2" s="1"/>
  <c r="N780" i="2"/>
  <c r="I780" i="2"/>
  <c r="H780" i="2"/>
  <c r="D780" i="2"/>
  <c r="R779" i="2"/>
  <c r="S779" i="2" s="1"/>
  <c r="P779" i="2"/>
  <c r="Q779" i="2" s="1"/>
  <c r="N779" i="2"/>
  <c r="O779" i="2" s="1"/>
  <c r="S778" i="2"/>
  <c r="R778" i="2"/>
  <c r="P778" i="2"/>
  <c r="Q778" i="2" s="1"/>
  <c r="N778" i="2"/>
  <c r="O778" i="2" s="1"/>
  <c r="R777" i="2"/>
  <c r="S777" i="2" s="1"/>
  <c r="P777" i="2"/>
  <c r="Q777" i="2" s="1"/>
  <c r="N777" i="2"/>
  <c r="O777" i="2" s="1"/>
  <c r="R776" i="2"/>
  <c r="S776" i="2" s="1"/>
  <c r="P776" i="2"/>
  <c r="Q776" i="2" s="1"/>
  <c r="N776" i="2"/>
  <c r="O776" i="2" s="1"/>
  <c r="I776" i="2"/>
  <c r="D776" i="2"/>
  <c r="R775" i="2"/>
  <c r="S775" i="2" s="1"/>
  <c r="P775" i="2"/>
  <c r="Q775" i="2" s="1"/>
  <c r="N775" i="2"/>
  <c r="O775" i="2" s="1"/>
  <c r="R774" i="2"/>
  <c r="S774" i="2" s="1"/>
  <c r="P774" i="2"/>
  <c r="Q774" i="2" s="1"/>
  <c r="N774" i="2"/>
  <c r="O774" i="2" s="1"/>
  <c r="R773" i="2"/>
  <c r="S773" i="2" s="1"/>
  <c r="P773" i="2"/>
  <c r="Q773" i="2" s="1"/>
  <c r="N773" i="2"/>
  <c r="R772" i="2"/>
  <c r="S772" i="2" s="1"/>
  <c r="P772" i="2"/>
  <c r="Q772" i="2" s="1"/>
  <c r="N772" i="2"/>
  <c r="O772" i="2" s="1"/>
  <c r="I772" i="2"/>
  <c r="D772" i="2"/>
  <c r="R771" i="2"/>
  <c r="S771" i="2" s="1"/>
  <c r="P771" i="2"/>
  <c r="Q771" i="2" s="1"/>
  <c r="M771" i="2" s="1"/>
  <c r="N771" i="2"/>
  <c r="O771" i="2" s="1"/>
  <c r="R770" i="2"/>
  <c r="S770" i="2" s="1"/>
  <c r="P770" i="2"/>
  <c r="Q770" i="2" s="1"/>
  <c r="N770" i="2"/>
  <c r="O770" i="2" s="1"/>
  <c r="R769" i="2"/>
  <c r="S769" i="2" s="1"/>
  <c r="P769" i="2"/>
  <c r="Q769" i="2" s="1"/>
  <c r="N769" i="2"/>
  <c r="L769" i="2" s="1"/>
  <c r="R768" i="2"/>
  <c r="S768" i="2" s="1"/>
  <c r="P768" i="2"/>
  <c r="Q768" i="2" s="1"/>
  <c r="M768" i="2" s="1"/>
  <c r="N768" i="2"/>
  <c r="O768" i="2" s="1"/>
  <c r="I768" i="2"/>
  <c r="D768" i="2"/>
  <c r="S767" i="2"/>
  <c r="R767" i="2"/>
  <c r="P767" i="2"/>
  <c r="Q767" i="2" s="1"/>
  <c r="N767" i="2"/>
  <c r="O767" i="2" s="1"/>
  <c r="M767" i="2" s="1"/>
  <c r="R766" i="2"/>
  <c r="S766" i="2" s="1"/>
  <c r="Q766" i="2"/>
  <c r="P766" i="2"/>
  <c r="N766" i="2"/>
  <c r="R765" i="2"/>
  <c r="S765" i="2" s="1"/>
  <c r="Q765" i="2"/>
  <c r="P765" i="2"/>
  <c r="N765" i="2"/>
  <c r="O765" i="2" s="1"/>
  <c r="S764" i="2"/>
  <c r="R764" i="2"/>
  <c r="P764" i="2"/>
  <c r="Q764" i="2" s="1"/>
  <c r="N764" i="2"/>
  <c r="O764" i="2" s="1"/>
  <c r="I764" i="2"/>
  <c r="D764" i="2"/>
  <c r="R763" i="2"/>
  <c r="S763" i="2" s="1"/>
  <c r="Q763" i="2"/>
  <c r="P763" i="2"/>
  <c r="N763" i="2"/>
  <c r="L763" i="2" s="1"/>
  <c r="R762" i="2"/>
  <c r="S762" i="2" s="1"/>
  <c r="P762" i="2"/>
  <c r="O762" i="2"/>
  <c r="N762" i="2"/>
  <c r="S761" i="2"/>
  <c r="R761" i="2"/>
  <c r="P761" i="2"/>
  <c r="Q761" i="2" s="1"/>
  <c r="N761" i="2"/>
  <c r="L761" i="2" s="1"/>
  <c r="R760" i="2"/>
  <c r="S760" i="2" s="1"/>
  <c r="Q760" i="2"/>
  <c r="P760" i="2"/>
  <c r="N760" i="2"/>
  <c r="I760" i="2"/>
  <c r="D760" i="2"/>
  <c r="R759" i="2"/>
  <c r="S759" i="2" s="1"/>
  <c r="P759" i="2"/>
  <c r="Q759" i="2" s="1"/>
  <c r="O759" i="2"/>
  <c r="N759" i="2"/>
  <c r="R758" i="2"/>
  <c r="S758" i="2" s="1"/>
  <c r="P758" i="2"/>
  <c r="Q758" i="2" s="1"/>
  <c r="N758" i="2"/>
  <c r="R757" i="2"/>
  <c r="S757" i="2" s="1"/>
  <c r="P757" i="2"/>
  <c r="Q757" i="2" s="1"/>
  <c r="N757" i="2"/>
  <c r="O757" i="2" s="1"/>
  <c r="L757" i="2"/>
  <c r="R756" i="2"/>
  <c r="S756" i="2" s="1"/>
  <c r="P756" i="2"/>
  <c r="Q756" i="2" s="1"/>
  <c r="N756" i="2"/>
  <c r="I756" i="2"/>
  <c r="G756" i="2"/>
  <c r="G758" i="2" s="1"/>
  <c r="G760" i="2" s="1"/>
  <c r="G762" i="2" s="1"/>
  <c r="G764" i="2" s="1"/>
  <c r="G766" i="2" s="1"/>
  <c r="G768" i="2" s="1"/>
  <c r="G770" i="2" s="1"/>
  <c r="G772" i="2" s="1"/>
  <c r="D756" i="2"/>
  <c r="R755" i="2"/>
  <c r="S755" i="2" s="1"/>
  <c r="Q755" i="2"/>
  <c r="P755" i="2"/>
  <c r="N755" i="2"/>
  <c r="R754" i="2"/>
  <c r="S754" i="2" s="1"/>
  <c r="P754" i="2"/>
  <c r="Q754" i="2" s="1"/>
  <c r="N754" i="2"/>
  <c r="O754" i="2" s="1"/>
  <c r="R753" i="2"/>
  <c r="S753" i="2" s="1"/>
  <c r="P753" i="2"/>
  <c r="Q753" i="2" s="1"/>
  <c r="N753" i="2"/>
  <c r="O753" i="2" s="1"/>
  <c r="R752" i="2"/>
  <c r="S752" i="2" s="1"/>
  <c r="P752" i="2"/>
  <c r="Q752" i="2" s="1"/>
  <c r="N752" i="2"/>
  <c r="O752" i="2" s="1"/>
  <c r="I752" i="2"/>
  <c r="H752" i="2"/>
  <c r="D752" i="2"/>
  <c r="R751" i="2"/>
  <c r="S751" i="2" s="1"/>
  <c r="Q751" i="2"/>
  <c r="P751" i="2"/>
  <c r="N751" i="2"/>
  <c r="R750" i="2"/>
  <c r="S750" i="2" s="1"/>
  <c r="Q750" i="2"/>
  <c r="P750" i="2"/>
  <c r="N750" i="2"/>
  <c r="R749" i="2"/>
  <c r="S749" i="2" s="1"/>
  <c r="P749" i="2"/>
  <c r="Q749" i="2" s="1"/>
  <c r="O749" i="2"/>
  <c r="N749" i="2"/>
  <c r="R748" i="2"/>
  <c r="S748" i="2" s="1"/>
  <c r="P748" i="2"/>
  <c r="Q748" i="2" s="1"/>
  <c r="N748" i="2"/>
  <c r="I748" i="2"/>
  <c r="H748" i="2"/>
  <c r="D748" i="2"/>
  <c r="R747" i="2"/>
  <c r="S747" i="2" s="1"/>
  <c r="P747" i="2"/>
  <c r="Q747" i="2" s="1"/>
  <c r="N747" i="2"/>
  <c r="O747" i="2" s="1"/>
  <c r="R746" i="2"/>
  <c r="S746" i="2" s="1"/>
  <c r="P746" i="2"/>
  <c r="Q746" i="2" s="1"/>
  <c r="N746" i="2"/>
  <c r="O746" i="2" s="1"/>
  <c r="R745" i="2"/>
  <c r="S745" i="2" s="1"/>
  <c r="P745" i="2"/>
  <c r="Q745" i="2" s="1"/>
  <c r="N745" i="2"/>
  <c r="O745" i="2" s="1"/>
  <c r="R744" i="2"/>
  <c r="S744" i="2" s="1"/>
  <c r="P744" i="2"/>
  <c r="Q744" i="2" s="1"/>
  <c r="N744" i="2"/>
  <c r="O744" i="2" s="1"/>
  <c r="I744" i="2"/>
  <c r="H744" i="2"/>
  <c r="D744" i="2"/>
  <c r="R743" i="2"/>
  <c r="S743" i="2" s="1"/>
  <c r="P743" i="2"/>
  <c r="Q743" i="2" s="1"/>
  <c r="N743" i="2"/>
  <c r="R742" i="2"/>
  <c r="S742" i="2" s="1"/>
  <c r="P742" i="2"/>
  <c r="Q742" i="2" s="1"/>
  <c r="N742" i="2"/>
  <c r="O742" i="2" s="1"/>
  <c r="R741" i="2"/>
  <c r="S741" i="2" s="1"/>
  <c r="P741" i="2"/>
  <c r="Q741" i="2" s="1"/>
  <c r="N741" i="2"/>
  <c r="O741" i="2" s="1"/>
  <c r="R740" i="2"/>
  <c r="S740" i="2" s="1"/>
  <c r="P740" i="2"/>
  <c r="Q740" i="2" s="1"/>
  <c r="N740" i="2"/>
  <c r="I740" i="2"/>
  <c r="H740" i="2"/>
  <c r="D740" i="2"/>
  <c r="R739" i="2"/>
  <c r="S739" i="2" s="1"/>
  <c r="P739" i="2"/>
  <c r="Q739" i="2" s="1"/>
  <c r="N739" i="2"/>
  <c r="R738" i="2"/>
  <c r="S738" i="2" s="1"/>
  <c r="P738" i="2"/>
  <c r="Q738" i="2" s="1"/>
  <c r="N738" i="2"/>
  <c r="O738" i="2" s="1"/>
  <c r="R737" i="2"/>
  <c r="S737" i="2" s="1"/>
  <c r="P737" i="2"/>
  <c r="Q737" i="2" s="1"/>
  <c r="N737" i="2"/>
  <c r="O737" i="2" s="1"/>
  <c r="R736" i="2"/>
  <c r="S736" i="2" s="1"/>
  <c r="P736" i="2"/>
  <c r="Q736" i="2" s="1"/>
  <c r="N736" i="2"/>
  <c r="O736" i="2" s="1"/>
  <c r="I736" i="2"/>
  <c r="H736" i="2"/>
  <c r="G736" i="2"/>
  <c r="G738" i="2" s="1"/>
  <c r="G740" i="2" s="1"/>
  <c r="G742" i="2" s="1"/>
  <c r="G744" i="2" s="1"/>
  <c r="G746" i="2" s="1"/>
  <c r="G748" i="2" s="1"/>
  <c r="G750" i="2" s="1"/>
  <c r="G752" i="2" s="1"/>
  <c r="D736" i="2"/>
  <c r="R735" i="2"/>
  <c r="S735" i="2" s="1"/>
  <c r="P735" i="2"/>
  <c r="Q735" i="2" s="1"/>
  <c r="N735" i="2"/>
  <c r="O735" i="2" s="1"/>
  <c r="M735" i="2" s="1"/>
  <c r="R734" i="2"/>
  <c r="S734" i="2" s="1"/>
  <c r="P734" i="2"/>
  <c r="Q734" i="2" s="1"/>
  <c r="N734" i="2"/>
  <c r="R733" i="2"/>
  <c r="S733" i="2" s="1"/>
  <c r="P733" i="2"/>
  <c r="Q733" i="2" s="1"/>
  <c r="N733" i="2"/>
  <c r="O733" i="2" s="1"/>
  <c r="R732" i="2"/>
  <c r="S732" i="2" s="1"/>
  <c r="P732" i="2"/>
  <c r="Q732" i="2" s="1"/>
  <c r="N732" i="2"/>
  <c r="I732" i="2"/>
  <c r="D732" i="2"/>
  <c r="R731" i="2"/>
  <c r="S731" i="2" s="1"/>
  <c r="P731" i="2"/>
  <c r="Q731" i="2" s="1"/>
  <c r="N731" i="2"/>
  <c r="O731" i="2" s="1"/>
  <c r="R730" i="2"/>
  <c r="S730" i="2" s="1"/>
  <c r="P730" i="2"/>
  <c r="Q730" i="2" s="1"/>
  <c r="N730" i="2"/>
  <c r="O730" i="2" s="1"/>
  <c r="R729" i="2"/>
  <c r="S729" i="2" s="1"/>
  <c r="P729" i="2"/>
  <c r="Q729" i="2" s="1"/>
  <c r="N729" i="2"/>
  <c r="O729" i="2" s="1"/>
  <c r="R728" i="2"/>
  <c r="S728" i="2" s="1"/>
  <c r="P728" i="2"/>
  <c r="Q728" i="2" s="1"/>
  <c r="N728" i="2"/>
  <c r="I728" i="2"/>
  <c r="D728" i="2"/>
  <c r="R727" i="2"/>
  <c r="P727" i="2"/>
  <c r="Q727" i="2" s="1"/>
  <c r="N727" i="2"/>
  <c r="O727" i="2" s="1"/>
  <c r="R726" i="2"/>
  <c r="S726" i="2" s="1"/>
  <c r="P726" i="2"/>
  <c r="Q726" i="2" s="1"/>
  <c r="N726" i="2"/>
  <c r="O726" i="2" s="1"/>
  <c r="R725" i="2"/>
  <c r="S725" i="2" s="1"/>
  <c r="P725" i="2"/>
  <c r="Q725" i="2" s="1"/>
  <c r="N725" i="2"/>
  <c r="O725" i="2" s="1"/>
  <c r="R724" i="2"/>
  <c r="S724" i="2" s="1"/>
  <c r="P724" i="2"/>
  <c r="Q724" i="2" s="1"/>
  <c r="N724" i="2"/>
  <c r="I724" i="2"/>
  <c r="H724" i="2"/>
  <c r="D724" i="2"/>
  <c r="R723" i="2"/>
  <c r="S723" i="2" s="1"/>
  <c r="P723" i="2"/>
  <c r="Q723" i="2" s="1"/>
  <c r="N723" i="2"/>
  <c r="O723" i="2" s="1"/>
  <c r="M723" i="2" s="1"/>
  <c r="R722" i="2"/>
  <c r="S722" i="2" s="1"/>
  <c r="P722" i="2"/>
  <c r="Q722" i="2" s="1"/>
  <c r="N722" i="2"/>
  <c r="R721" i="2"/>
  <c r="S721" i="2" s="1"/>
  <c r="P721" i="2"/>
  <c r="Q721" i="2" s="1"/>
  <c r="N721" i="2"/>
  <c r="I720" i="2"/>
  <c r="D720" i="2"/>
  <c r="R719" i="2"/>
  <c r="S719" i="2" s="1"/>
  <c r="P719" i="2"/>
  <c r="Q719" i="2" s="1"/>
  <c r="N719" i="2"/>
  <c r="R718" i="2"/>
  <c r="S718" i="2" s="1"/>
  <c r="P718" i="2"/>
  <c r="Q718" i="2" s="1"/>
  <c r="N718" i="2"/>
  <c r="R717" i="2"/>
  <c r="S717" i="2" s="1"/>
  <c r="P717" i="2"/>
  <c r="Q717" i="2" s="1"/>
  <c r="N717" i="2"/>
  <c r="I716" i="2"/>
  <c r="D716" i="2"/>
  <c r="R715" i="2"/>
  <c r="S715" i="2" s="1"/>
  <c r="P715" i="2"/>
  <c r="Q715" i="2" s="1"/>
  <c r="N715" i="2"/>
  <c r="O715" i="2" s="1"/>
  <c r="L715" i="2"/>
  <c r="R713" i="2"/>
  <c r="S713" i="2" s="1"/>
  <c r="P713" i="2"/>
  <c r="Q713" i="2" s="1"/>
  <c r="N713" i="2"/>
  <c r="I712" i="2"/>
  <c r="D712" i="2"/>
  <c r="S711" i="2"/>
  <c r="R711" i="2"/>
  <c r="P711" i="2"/>
  <c r="Q711" i="2" s="1"/>
  <c r="N711" i="2"/>
  <c r="O711" i="2" s="1"/>
  <c r="R709" i="2"/>
  <c r="S709" i="2" s="1"/>
  <c r="P709" i="2"/>
  <c r="Q709" i="2" s="1"/>
  <c r="O709" i="2"/>
  <c r="N709" i="2"/>
  <c r="I708" i="2"/>
  <c r="D708" i="2"/>
  <c r="S707" i="2"/>
  <c r="R707" i="2"/>
  <c r="P707" i="2"/>
  <c r="Q707" i="2" s="1"/>
  <c r="N707" i="2"/>
  <c r="O707" i="2" s="1"/>
  <c r="S705" i="2"/>
  <c r="R705" i="2"/>
  <c r="P705" i="2"/>
  <c r="Q705" i="2" s="1"/>
  <c r="N705" i="2"/>
  <c r="O705" i="2" s="1"/>
  <c r="I704" i="2"/>
  <c r="D704" i="2"/>
  <c r="R703" i="2"/>
  <c r="S703" i="2" s="1"/>
  <c r="P703" i="2"/>
  <c r="Q703" i="2" s="1"/>
  <c r="O703" i="2"/>
  <c r="N703" i="2"/>
  <c r="L703" i="2"/>
  <c r="R701" i="2"/>
  <c r="S701" i="2" s="1"/>
  <c r="Q701" i="2"/>
  <c r="P701" i="2"/>
  <c r="N701" i="2"/>
  <c r="L701" i="2" s="1"/>
  <c r="S700" i="2"/>
  <c r="R700" i="2"/>
  <c r="P700" i="2"/>
  <c r="Q700" i="2" s="1"/>
  <c r="O700" i="2"/>
  <c r="N700" i="2"/>
  <c r="L700" i="2" s="1"/>
  <c r="I700" i="2"/>
  <c r="G700" i="2"/>
  <c r="G702" i="2" s="1"/>
  <c r="G704" i="2" s="1"/>
  <c r="G706" i="2" s="1"/>
  <c r="G708" i="2" s="1"/>
  <c r="G710" i="2" s="1"/>
  <c r="G712" i="2" s="1"/>
  <c r="G714" i="2" s="1"/>
  <c r="G716" i="2" s="1"/>
  <c r="D700" i="2"/>
  <c r="R699" i="2"/>
  <c r="S699" i="2" s="1"/>
  <c r="P699" i="2"/>
  <c r="Q699" i="2" s="1"/>
  <c r="N699" i="2"/>
  <c r="R698" i="2"/>
  <c r="S698" i="2" s="1"/>
  <c r="P698" i="2"/>
  <c r="Q698" i="2" s="1"/>
  <c r="N698" i="2"/>
  <c r="R697" i="2"/>
  <c r="S697" i="2" s="1"/>
  <c r="P697" i="2"/>
  <c r="Q697" i="2" s="1"/>
  <c r="N697" i="2"/>
  <c r="O697" i="2" s="1"/>
  <c r="R696" i="2"/>
  <c r="S696" i="2" s="1"/>
  <c r="P696" i="2"/>
  <c r="Q696" i="2" s="1"/>
  <c r="N696" i="2"/>
  <c r="O696" i="2" s="1"/>
  <c r="I696" i="2"/>
  <c r="H696" i="2"/>
  <c r="D696" i="2"/>
  <c r="R695" i="2"/>
  <c r="S695" i="2" s="1"/>
  <c r="Q695" i="2"/>
  <c r="P695" i="2"/>
  <c r="N695" i="2"/>
  <c r="R694" i="2"/>
  <c r="S694" i="2" s="1"/>
  <c r="P694" i="2"/>
  <c r="Q694" i="2" s="1"/>
  <c r="N694" i="2"/>
  <c r="R693" i="2"/>
  <c r="S693" i="2" s="1"/>
  <c r="P693" i="2"/>
  <c r="Q693" i="2" s="1"/>
  <c r="N693" i="2"/>
  <c r="R692" i="2"/>
  <c r="S692" i="2" s="1"/>
  <c r="P692" i="2"/>
  <c r="Q692" i="2" s="1"/>
  <c r="N692" i="2"/>
  <c r="I692" i="2"/>
  <c r="H692" i="2"/>
  <c r="D692" i="2"/>
  <c r="R691" i="2"/>
  <c r="S691" i="2" s="1"/>
  <c r="P691" i="2"/>
  <c r="Q691" i="2" s="1"/>
  <c r="N691" i="2"/>
  <c r="O691" i="2" s="1"/>
  <c r="R690" i="2"/>
  <c r="S690" i="2" s="1"/>
  <c r="P690" i="2"/>
  <c r="Q690" i="2" s="1"/>
  <c r="N690" i="2"/>
  <c r="O690" i="2" s="1"/>
  <c r="R689" i="2"/>
  <c r="S689" i="2" s="1"/>
  <c r="P689" i="2"/>
  <c r="Q689" i="2" s="1"/>
  <c r="N689" i="2"/>
  <c r="O689" i="2" s="1"/>
  <c r="R688" i="2"/>
  <c r="S688" i="2" s="1"/>
  <c r="P688" i="2"/>
  <c r="Q688" i="2" s="1"/>
  <c r="N688" i="2"/>
  <c r="O688" i="2" s="1"/>
  <c r="I688" i="2"/>
  <c r="H688" i="2"/>
  <c r="D688" i="2"/>
  <c r="R687" i="2"/>
  <c r="S687" i="2" s="1"/>
  <c r="P687" i="2"/>
  <c r="Q687" i="2" s="1"/>
  <c r="N687" i="2"/>
  <c r="R686" i="2"/>
  <c r="S686" i="2" s="1"/>
  <c r="P686" i="2"/>
  <c r="Q686" i="2" s="1"/>
  <c r="N686" i="2"/>
  <c r="O686" i="2" s="1"/>
  <c r="R685" i="2"/>
  <c r="S685" i="2" s="1"/>
  <c r="P685" i="2"/>
  <c r="Q685" i="2" s="1"/>
  <c r="N685" i="2"/>
  <c r="O685" i="2" s="1"/>
  <c r="R684" i="2"/>
  <c r="S684" i="2" s="1"/>
  <c r="P684" i="2"/>
  <c r="Q684" i="2" s="1"/>
  <c r="N684" i="2"/>
  <c r="I684" i="2"/>
  <c r="H684" i="2"/>
  <c r="D684" i="2"/>
  <c r="R683" i="2"/>
  <c r="S683" i="2" s="1"/>
  <c r="P683" i="2"/>
  <c r="Q683" i="2" s="1"/>
  <c r="N683" i="2"/>
  <c r="R682" i="2"/>
  <c r="S682" i="2" s="1"/>
  <c r="P682" i="2"/>
  <c r="Q682" i="2" s="1"/>
  <c r="N682" i="2"/>
  <c r="O682" i="2" s="1"/>
  <c r="M682" i="2" s="1"/>
  <c r="R681" i="2"/>
  <c r="S681" i="2" s="1"/>
  <c r="P681" i="2"/>
  <c r="Q681" i="2" s="1"/>
  <c r="N681" i="2"/>
  <c r="O681" i="2" s="1"/>
  <c r="R680" i="2"/>
  <c r="S680" i="2" s="1"/>
  <c r="P680" i="2"/>
  <c r="Q680" i="2" s="1"/>
  <c r="N680" i="2"/>
  <c r="O680" i="2" s="1"/>
  <c r="I680" i="2"/>
  <c r="H680" i="2"/>
  <c r="D680" i="2"/>
  <c r="R679" i="2"/>
  <c r="S679" i="2" s="1"/>
  <c r="P679" i="2"/>
  <c r="Q679" i="2" s="1"/>
  <c r="N679" i="2"/>
  <c r="R678" i="2"/>
  <c r="S678" i="2" s="1"/>
  <c r="P678" i="2"/>
  <c r="Q678" i="2" s="1"/>
  <c r="N678" i="2"/>
  <c r="R677" i="2"/>
  <c r="S677" i="2" s="1"/>
  <c r="P677" i="2"/>
  <c r="Q677" i="2" s="1"/>
  <c r="N677" i="2"/>
  <c r="R676" i="2"/>
  <c r="S676" i="2" s="1"/>
  <c r="P676" i="2"/>
  <c r="Q676" i="2" s="1"/>
  <c r="N676" i="2"/>
  <c r="I676" i="2"/>
  <c r="D676" i="2"/>
  <c r="R675" i="2"/>
  <c r="S675" i="2" s="1"/>
  <c r="P675" i="2"/>
  <c r="Q675" i="2" s="1"/>
  <c r="N675" i="2"/>
  <c r="O675" i="2" s="1"/>
  <c r="R674" i="2"/>
  <c r="S674" i="2" s="1"/>
  <c r="P674" i="2"/>
  <c r="Q674" i="2" s="1"/>
  <c r="N674" i="2"/>
  <c r="R673" i="2"/>
  <c r="S673" i="2" s="1"/>
  <c r="P673" i="2"/>
  <c r="Q673" i="2" s="1"/>
  <c r="N673" i="2"/>
  <c r="R672" i="2"/>
  <c r="S672" i="2" s="1"/>
  <c r="P672" i="2"/>
  <c r="Q672" i="2" s="1"/>
  <c r="N672" i="2"/>
  <c r="O672" i="2" s="1"/>
  <c r="I672" i="2"/>
  <c r="D672" i="2"/>
  <c r="R671" i="2"/>
  <c r="S671" i="2" s="1"/>
  <c r="P671" i="2"/>
  <c r="Q671" i="2" s="1"/>
  <c r="N671" i="2"/>
  <c r="R670" i="2"/>
  <c r="S670" i="2" s="1"/>
  <c r="P670" i="2"/>
  <c r="Q670" i="2" s="1"/>
  <c r="N670" i="2"/>
  <c r="R669" i="2"/>
  <c r="S669" i="2" s="1"/>
  <c r="P669" i="2"/>
  <c r="Q669" i="2" s="1"/>
  <c r="N669" i="2"/>
  <c r="R668" i="2"/>
  <c r="S668" i="2" s="1"/>
  <c r="P668" i="2"/>
  <c r="Q668" i="2" s="1"/>
  <c r="N668" i="2"/>
  <c r="I668" i="2"/>
  <c r="D668" i="2"/>
  <c r="R667" i="2"/>
  <c r="S667" i="2" s="1"/>
  <c r="P667" i="2"/>
  <c r="Q667" i="2" s="1"/>
  <c r="N667" i="2"/>
  <c r="O667" i="2" s="1"/>
  <c r="R666" i="2"/>
  <c r="S666" i="2" s="1"/>
  <c r="P666" i="2"/>
  <c r="Q666" i="2" s="1"/>
  <c r="N666" i="2"/>
  <c r="R665" i="2"/>
  <c r="S665" i="2" s="1"/>
  <c r="P665" i="2"/>
  <c r="Q665" i="2" s="1"/>
  <c r="N665" i="2"/>
  <c r="R664" i="2"/>
  <c r="S664" i="2" s="1"/>
  <c r="P664" i="2"/>
  <c r="Q664" i="2" s="1"/>
  <c r="N664" i="2"/>
  <c r="O664" i="2" s="1"/>
  <c r="L664" i="2"/>
  <c r="I664" i="2"/>
  <c r="D664" i="2"/>
  <c r="R663" i="2"/>
  <c r="S663" i="2" s="1"/>
  <c r="P663" i="2"/>
  <c r="Q663" i="2" s="1"/>
  <c r="N663" i="2"/>
  <c r="R662" i="2"/>
  <c r="S662" i="2" s="1"/>
  <c r="P662" i="2"/>
  <c r="Q662" i="2" s="1"/>
  <c r="N662" i="2"/>
  <c r="R661" i="2"/>
  <c r="S661" i="2" s="1"/>
  <c r="P661" i="2"/>
  <c r="Q661" i="2" s="1"/>
  <c r="N661" i="2"/>
  <c r="R660" i="2"/>
  <c r="S660" i="2" s="1"/>
  <c r="P660" i="2"/>
  <c r="Q660" i="2" s="1"/>
  <c r="N660" i="2"/>
  <c r="I660" i="2"/>
  <c r="D660" i="2"/>
  <c r="R659" i="2"/>
  <c r="S659" i="2" s="1"/>
  <c r="P659" i="2"/>
  <c r="Q659" i="2" s="1"/>
  <c r="N659" i="2"/>
  <c r="O659" i="2" s="1"/>
  <c r="L659" i="2"/>
  <c r="R658" i="2"/>
  <c r="S658" i="2" s="1"/>
  <c r="P658" i="2"/>
  <c r="Q658" i="2" s="1"/>
  <c r="N658" i="2"/>
  <c r="R657" i="2"/>
  <c r="S657" i="2" s="1"/>
  <c r="P657" i="2"/>
  <c r="Q657" i="2" s="1"/>
  <c r="N657" i="2"/>
  <c r="R656" i="2"/>
  <c r="S656" i="2" s="1"/>
  <c r="P656" i="2"/>
  <c r="Q656" i="2" s="1"/>
  <c r="N656" i="2"/>
  <c r="O656" i="2" s="1"/>
  <c r="I656" i="2"/>
  <c r="D656" i="2"/>
  <c r="R655" i="2"/>
  <c r="S655" i="2" s="1"/>
  <c r="P655" i="2"/>
  <c r="Q655" i="2" s="1"/>
  <c r="N655" i="2"/>
  <c r="R654" i="2"/>
  <c r="S654" i="2" s="1"/>
  <c r="P654" i="2"/>
  <c r="Q654" i="2" s="1"/>
  <c r="N654" i="2"/>
  <c r="R653" i="2"/>
  <c r="S653" i="2" s="1"/>
  <c r="P653" i="2"/>
  <c r="Q653" i="2" s="1"/>
  <c r="N653" i="2"/>
  <c r="R652" i="2"/>
  <c r="S652" i="2" s="1"/>
  <c r="P652" i="2"/>
  <c r="Q652" i="2" s="1"/>
  <c r="N652" i="2"/>
  <c r="I652" i="2"/>
  <c r="D652" i="2"/>
  <c r="R651" i="2"/>
  <c r="S651" i="2" s="1"/>
  <c r="P651" i="2"/>
  <c r="Q651" i="2" s="1"/>
  <c r="N651" i="2"/>
  <c r="O651" i="2" s="1"/>
  <c r="R650" i="2"/>
  <c r="S650" i="2" s="1"/>
  <c r="P650" i="2"/>
  <c r="Q650" i="2" s="1"/>
  <c r="N650" i="2"/>
  <c r="R649" i="2"/>
  <c r="S649" i="2" s="1"/>
  <c r="P649" i="2"/>
  <c r="Q649" i="2" s="1"/>
  <c r="N649" i="2"/>
  <c r="R648" i="2"/>
  <c r="S648" i="2" s="1"/>
  <c r="P648" i="2"/>
  <c r="Q648" i="2" s="1"/>
  <c r="N648" i="2"/>
  <c r="O648" i="2" s="1"/>
  <c r="I648" i="2"/>
  <c r="D648" i="2"/>
  <c r="R647" i="2"/>
  <c r="S647" i="2" s="1"/>
  <c r="P647" i="2"/>
  <c r="Q647" i="2" s="1"/>
  <c r="N647" i="2"/>
  <c r="R646" i="2"/>
  <c r="S646" i="2" s="1"/>
  <c r="P646" i="2"/>
  <c r="Q646" i="2" s="1"/>
  <c r="N646" i="2"/>
  <c r="R645" i="2"/>
  <c r="S645" i="2" s="1"/>
  <c r="Q645" i="2"/>
  <c r="P645" i="2"/>
  <c r="N645" i="2"/>
  <c r="L645" i="2" s="1"/>
  <c r="S644" i="2"/>
  <c r="R644" i="2"/>
  <c r="P644" i="2"/>
  <c r="Q644" i="2" s="1"/>
  <c r="O644" i="2"/>
  <c r="N644" i="2"/>
  <c r="I644" i="2"/>
  <c r="G644" i="2"/>
  <c r="G646" i="2" s="1"/>
  <c r="G648" i="2" s="1"/>
  <c r="G650" i="2" s="1"/>
  <c r="G652" i="2" s="1"/>
  <c r="G654" i="2" s="1"/>
  <c r="G656" i="2" s="1"/>
  <c r="G658" i="2" s="1"/>
  <c r="G660" i="2" s="1"/>
  <c r="D644" i="2"/>
  <c r="R643" i="2"/>
  <c r="S643" i="2" s="1"/>
  <c r="P643" i="2"/>
  <c r="Q643" i="2" s="1"/>
  <c r="N643" i="2"/>
  <c r="R642" i="2"/>
  <c r="S642" i="2" s="1"/>
  <c r="P642" i="2"/>
  <c r="Q642" i="2" s="1"/>
  <c r="N642" i="2"/>
  <c r="R641" i="2"/>
  <c r="S641" i="2" s="1"/>
  <c r="P641" i="2"/>
  <c r="Q641" i="2" s="1"/>
  <c r="N641" i="2"/>
  <c r="O641" i="2" s="1"/>
  <c r="R640" i="2"/>
  <c r="S640" i="2" s="1"/>
  <c r="P640" i="2"/>
  <c r="Q640" i="2" s="1"/>
  <c r="N640" i="2"/>
  <c r="O640" i="2" s="1"/>
  <c r="I640" i="2"/>
  <c r="H640" i="2"/>
  <c r="D640" i="2"/>
  <c r="R639" i="2"/>
  <c r="S639" i="2" s="1"/>
  <c r="P639" i="2"/>
  <c r="Q639" i="2" s="1"/>
  <c r="N639" i="2"/>
  <c r="R638" i="2"/>
  <c r="S638" i="2" s="1"/>
  <c r="P638" i="2"/>
  <c r="Q638" i="2" s="1"/>
  <c r="N638" i="2"/>
  <c r="R637" i="2"/>
  <c r="S637" i="2" s="1"/>
  <c r="P637" i="2"/>
  <c r="Q637" i="2" s="1"/>
  <c r="N637" i="2"/>
  <c r="R636" i="2"/>
  <c r="S636" i="2" s="1"/>
  <c r="P636" i="2"/>
  <c r="Q636" i="2" s="1"/>
  <c r="N636" i="2"/>
  <c r="I636" i="2"/>
  <c r="H636" i="2"/>
  <c r="D636" i="2"/>
  <c r="R635" i="2"/>
  <c r="S635" i="2" s="1"/>
  <c r="P635" i="2"/>
  <c r="Q635" i="2" s="1"/>
  <c r="N635" i="2"/>
  <c r="O635" i="2" s="1"/>
  <c r="R634" i="2"/>
  <c r="S634" i="2" s="1"/>
  <c r="P634" i="2"/>
  <c r="Q634" i="2" s="1"/>
  <c r="N634" i="2"/>
  <c r="O634" i="2" s="1"/>
  <c r="R633" i="2"/>
  <c r="S633" i="2" s="1"/>
  <c r="P633" i="2"/>
  <c r="Q633" i="2" s="1"/>
  <c r="N633" i="2"/>
  <c r="O633" i="2" s="1"/>
  <c r="R632" i="2"/>
  <c r="S632" i="2" s="1"/>
  <c r="P632" i="2"/>
  <c r="Q632" i="2" s="1"/>
  <c r="N632" i="2"/>
  <c r="O632" i="2" s="1"/>
  <c r="I632" i="2"/>
  <c r="H632" i="2"/>
  <c r="D632" i="2"/>
  <c r="R631" i="2"/>
  <c r="S631" i="2" s="1"/>
  <c r="P631" i="2"/>
  <c r="Q631" i="2" s="1"/>
  <c r="O631" i="2"/>
  <c r="N631" i="2"/>
  <c r="R630" i="2"/>
  <c r="S630" i="2" s="1"/>
  <c r="Q630" i="2"/>
  <c r="P630" i="2"/>
  <c r="N630" i="2"/>
  <c r="O630" i="2" s="1"/>
  <c r="L630" i="2"/>
  <c r="R629" i="2"/>
  <c r="S629" i="2" s="1"/>
  <c r="Q629" i="2"/>
  <c r="P629" i="2"/>
  <c r="N629" i="2"/>
  <c r="O629" i="2" s="1"/>
  <c r="M629" i="2" s="1"/>
  <c r="L629" i="2"/>
  <c r="R628" i="2"/>
  <c r="S628" i="2" s="1"/>
  <c r="P628" i="2"/>
  <c r="Q628" i="2" s="1"/>
  <c r="N628" i="2"/>
  <c r="L628" i="2" s="1"/>
  <c r="I628" i="2"/>
  <c r="H628" i="2"/>
  <c r="D628" i="2"/>
  <c r="R627" i="2"/>
  <c r="S627" i="2" s="1"/>
  <c r="P627" i="2"/>
  <c r="Q627" i="2" s="1"/>
  <c r="N627" i="2"/>
  <c r="O627" i="2" s="1"/>
  <c r="R626" i="2"/>
  <c r="S626" i="2" s="1"/>
  <c r="P626" i="2"/>
  <c r="Q626" i="2" s="1"/>
  <c r="N626" i="2"/>
  <c r="O626" i="2" s="1"/>
  <c r="R625" i="2"/>
  <c r="S625" i="2" s="1"/>
  <c r="P625" i="2"/>
  <c r="Q625" i="2" s="1"/>
  <c r="N625" i="2"/>
  <c r="O625" i="2" s="1"/>
  <c r="R624" i="2"/>
  <c r="S624" i="2" s="1"/>
  <c r="P624" i="2"/>
  <c r="Q624" i="2" s="1"/>
  <c r="N624" i="2"/>
  <c r="I624" i="2"/>
  <c r="H624" i="2"/>
  <c r="G624" i="2"/>
  <c r="G626" i="2" s="1"/>
  <c r="G628" i="2" s="1"/>
  <c r="G630" i="2" s="1"/>
  <c r="G632" i="2" s="1"/>
  <c r="G634" i="2" s="1"/>
  <c r="G636" i="2" s="1"/>
  <c r="G638" i="2" s="1"/>
  <c r="G640" i="2" s="1"/>
  <c r="D624" i="2"/>
  <c r="R623" i="2"/>
  <c r="S623" i="2" s="1"/>
  <c r="P623" i="2"/>
  <c r="Q623" i="2" s="1"/>
  <c r="N623" i="2"/>
  <c r="R622" i="2"/>
  <c r="S622" i="2" s="1"/>
  <c r="P622" i="2"/>
  <c r="Q622" i="2" s="1"/>
  <c r="N622" i="2"/>
  <c r="L622" i="2" s="1"/>
  <c r="R621" i="2"/>
  <c r="S621" i="2" s="1"/>
  <c r="P621" i="2"/>
  <c r="Q621" i="2" s="1"/>
  <c r="N621" i="2"/>
  <c r="O621" i="2" s="1"/>
  <c r="R620" i="2"/>
  <c r="S620" i="2" s="1"/>
  <c r="P620" i="2"/>
  <c r="Q620" i="2" s="1"/>
  <c r="N620" i="2"/>
  <c r="O620" i="2" s="1"/>
  <c r="I620" i="2"/>
  <c r="D620" i="2"/>
  <c r="R619" i="2"/>
  <c r="S619" i="2" s="1"/>
  <c r="P619" i="2"/>
  <c r="Q619" i="2" s="1"/>
  <c r="N619" i="2"/>
  <c r="O619" i="2" s="1"/>
  <c r="R618" i="2"/>
  <c r="S618" i="2" s="1"/>
  <c r="P618" i="2"/>
  <c r="Q618" i="2" s="1"/>
  <c r="N618" i="2"/>
  <c r="O618" i="2" s="1"/>
  <c r="R617" i="2"/>
  <c r="S617" i="2" s="1"/>
  <c r="P617" i="2"/>
  <c r="Q617" i="2" s="1"/>
  <c r="N617" i="2"/>
  <c r="O617" i="2" s="1"/>
  <c r="R616" i="2"/>
  <c r="S616" i="2" s="1"/>
  <c r="P616" i="2"/>
  <c r="Q616" i="2" s="1"/>
  <c r="N616" i="2"/>
  <c r="O616" i="2" s="1"/>
  <c r="M616" i="2" s="1"/>
  <c r="I616" i="2"/>
  <c r="D616" i="2"/>
  <c r="R615" i="2"/>
  <c r="S615" i="2" s="1"/>
  <c r="P615" i="2"/>
  <c r="Q615" i="2" s="1"/>
  <c r="N615" i="2"/>
  <c r="O615" i="2" s="1"/>
  <c r="R614" i="2"/>
  <c r="S614" i="2" s="1"/>
  <c r="P614" i="2"/>
  <c r="Q614" i="2" s="1"/>
  <c r="N614" i="2"/>
  <c r="O614" i="2" s="1"/>
  <c r="R613" i="2"/>
  <c r="S613" i="2" s="1"/>
  <c r="P613" i="2"/>
  <c r="Q613" i="2" s="1"/>
  <c r="N613" i="2"/>
  <c r="O613" i="2" s="1"/>
  <c r="R612" i="2"/>
  <c r="S612" i="2" s="1"/>
  <c r="P612" i="2"/>
  <c r="Q612" i="2" s="1"/>
  <c r="N612" i="2"/>
  <c r="O612" i="2" s="1"/>
  <c r="I612" i="2"/>
  <c r="D612" i="2"/>
  <c r="R611" i="2"/>
  <c r="S611" i="2" s="1"/>
  <c r="P611" i="2"/>
  <c r="Q611" i="2" s="1"/>
  <c r="N611" i="2"/>
  <c r="O611" i="2" s="1"/>
  <c r="R610" i="2"/>
  <c r="S610" i="2" s="1"/>
  <c r="P610" i="2"/>
  <c r="Q610" i="2" s="1"/>
  <c r="N610" i="2"/>
  <c r="O610" i="2" s="1"/>
  <c r="R609" i="2"/>
  <c r="S609" i="2" s="1"/>
  <c r="P609" i="2"/>
  <c r="Q609" i="2" s="1"/>
  <c r="N609" i="2"/>
  <c r="O609" i="2" s="1"/>
  <c r="R608" i="2"/>
  <c r="S608" i="2" s="1"/>
  <c r="P608" i="2"/>
  <c r="Q608" i="2" s="1"/>
  <c r="N608" i="2"/>
  <c r="O608" i="2" s="1"/>
  <c r="I608" i="2"/>
  <c r="D608" i="2"/>
  <c r="R607" i="2"/>
  <c r="S607" i="2" s="1"/>
  <c r="P607" i="2"/>
  <c r="Q607" i="2" s="1"/>
  <c r="N607" i="2"/>
  <c r="O607" i="2" s="1"/>
  <c r="R606" i="2"/>
  <c r="S606" i="2" s="1"/>
  <c r="P606" i="2"/>
  <c r="Q606" i="2" s="1"/>
  <c r="N606" i="2"/>
  <c r="O606" i="2" s="1"/>
  <c r="M606" i="2" s="1"/>
  <c r="R605" i="2"/>
  <c r="S605" i="2" s="1"/>
  <c r="P605" i="2"/>
  <c r="Q605" i="2" s="1"/>
  <c r="N605" i="2"/>
  <c r="O605" i="2" s="1"/>
  <c r="I604" i="2"/>
  <c r="D604" i="2"/>
  <c r="R603" i="2"/>
  <c r="S603" i="2" s="1"/>
  <c r="P603" i="2"/>
  <c r="Q603" i="2" s="1"/>
  <c r="N603" i="2"/>
  <c r="O603" i="2" s="1"/>
  <c r="R601" i="2"/>
  <c r="S601" i="2" s="1"/>
  <c r="P601" i="2"/>
  <c r="Q601" i="2" s="1"/>
  <c r="N601" i="2"/>
  <c r="O601" i="2" s="1"/>
  <c r="I600" i="2"/>
  <c r="D600" i="2"/>
  <c r="R599" i="2"/>
  <c r="S599" i="2" s="1"/>
  <c r="P599" i="2"/>
  <c r="Q599" i="2" s="1"/>
  <c r="N599" i="2"/>
  <c r="O599" i="2" s="1"/>
  <c r="R597" i="2"/>
  <c r="S597" i="2" s="1"/>
  <c r="P597" i="2"/>
  <c r="Q597" i="2" s="1"/>
  <c r="N597" i="2"/>
  <c r="O597" i="2" s="1"/>
  <c r="I596" i="2"/>
  <c r="D596" i="2"/>
  <c r="R595" i="2"/>
  <c r="S595" i="2" s="1"/>
  <c r="P595" i="2"/>
  <c r="Q595" i="2" s="1"/>
  <c r="N595" i="2"/>
  <c r="O595" i="2" s="1"/>
  <c r="R593" i="2"/>
  <c r="S593" i="2" s="1"/>
  <c r="P593" i="2"/>
  <c r="Q593" i="2" s="1"/>
  <c r="N593" i="2"/>
  <c r="O593" i="2" s="1"/>
  <c r="I592" i="2"/>
  <c r="D592" i="2"/>
  <c r="R591" i="2"/>
  <c r="S591" i="2" s="1"/>
  <c r="P591" i="2"/>
  <c r="Q591" i="2" s="1"/>
  <c r="N591" i="2"/>
  <c r="O591" i="2" s="1"/>
  <c r="R589" i="2"/>
  <c r="S589" i="2" s="1"/>
  <c r="P589" i="2"/>
  <c r="Q589" i="2" s="1"/>
  <c r="N589" i="2"/>
  <c r="O589" i="2" s="1"/>
  <c r="R588" i="2"/>
  <c r="S588" i="2" s="1"/>
  <c r="P588" i="2"/>
  <c r="Q588" i="2" s="1"/>
  <c r="N588" i="2"/>
  <c r="O588" i="2" s="1"/>
  <c r="M588" i="2" s="1"/>
  <c r="I588" i="2"/>
  <c r="G588" i="2"/>
  <c r="G590" i="2" s="1"/>
  <c r="G592" i="2" s="1"/>
  <c r="G594" i="2" s="1"/>
  <c r="G596" i="2" s="1"/>
  <c r="G598" i="2" s="1"/>
  <c r="G600" i="2" s="1"/>
  <c r="G602" i="2" s="1"/>
  <c r="G604" i="2" s="1"/>
  <c r="D588" i="2"/>
  <c r="R587" i="2"/>
  <c r="S587" i="2" s="1"/>
  <c r="P587" i="2"/>
  <c r="Q587" i="2" s="1"/>
  <c r="N587" i="2"/>
  <c r="O587" i="2" s="1"/>
  <c r="R586" i="2"/>
  <c r="S586" i="2" s="1"/>
  <c r="P586" i="2"/>
  <c r="Q586" i="2" s="1"/>
  <c r="N586" i="2"/>
  <c r="O586" i="2" s="1"/>
  <c r="R585" i="2"/>
  <c r="S585" i="2" s="1"/>
  <c r="P585" i="2"/>
  <c r="Q585" i="2" s="1"/>
  <c r="N585" i="2"/>
  <c r="L585" i="2" s="1"/>
  <c r="E584" i="2"/>
  <c r="E583" i="2"/>
  <c r="E582" i="2"/>
  <c r="E580" i="2" s="1"/>
  <c r="B582" i="2"/>
  <c r="E581" i="2"/>
  <c r="E579" i="2" s="1"/>
  <c r="R577" i="2"/>
  <c r="S577" i="2" s="1"/>
  <c r="P577" i="2"/>
  <c r="Q577" i="2" s="1"/>
  <c r="N577" i="2"/>
  <c r="O577" i="2" s="1"/>
  <c r="R576" i="2"/>
  <c r="S576" i="2" s="1"/>
  <c r="P576" i="2"/>
  <c r="Q576" i="2" s="1"/>
  <c r="N576" i="2"/>
  <c r="I576" i="2"/>
  <c r="G576" i="2"/>
  <c r="D576" i="2"/>
  <c r="R575" i="2"/>
  <c r="S575" i="2" s="1"/>
  <c r="P575" i="2"/>
  <c r="Q575" i="2" s="1"/>
  <c r="N575" i="2"/>
  <c r="O575" i="2" s="1"/>
  <c r="R574" i="2"/>
  <c r="S574" i="2" s="1"/>
  <c r="P574" i="2"/>
  <c r="Q574" i="2" s="1"/>
  <c r="N574" i="2"/>
  <c r="R573" i="2"/>
  <c r="S573" i="2" s="1"/>
  <c r="P573" i="2"/>
  <c r="Q573" i="2" s="1"/>
  <c r="N573" i="2"/>
  <c r="L573" i="2" s="1"/>
  <c r="R572" i="2"/>
  <c r="S572" i="2" s="1"/>
  <c r="P572" i="2"/>
  <c r="Q572" i="2" s="1"/>
  <c r="N572" i="2"/>
  <c r="O572" i="2" s="1"/>
  <c r="I572" i="2"/>
  <c r="H572" i="2"/>
  <c r="H574" i="2" s="1"/>
  <c r="H576" i="2" s="1"/>
  <c r="G572" i="2"/>
  <c r="D572" i="2"/>
  <c r="R571" i="2"/>
  <c r="S571" i="2" s="1"/>
  <c r="Q571" i="2"/>
  <c r="P571" i="2"/>
  <c r="N571" i="2"/>
  <c r="O571" i="2" s="1"/>
  <c r="S570" i="2"/>
  <c r="R570" i="2"/>
  <c r="P570" i="2"/>
  <c r="Q570" i="2" s="1"/>
  <c r="N570" i="2"/>
  <c r="R569" i="2"/>
  <c r="S569" i="2" s="1"/>
  <c r="P569" i="2"/>
  <c r="Q569" i="2" s="1"/>
  <c r="N569" i="2"/>
  <c r="L569" i="2" s="1"/>
  <c r="R568" i="2"/>
  <c r="S568" i="2" s="1"/>
  <c r="P568" i="2"/>
  <c r="Q568" i="2" s="1"/>
  <c r="N568" i="2"/>
  <c r="L568" i="2" s="1"/>
  <c r="I568" i="2"/>
  <c r="G568" i="2"/>
  <c r="D568" i="2"/>
  <c r="R567" i="2"/>
  <c r="S567" i="2" s="1"/>
  <c r="P567" i="2"/>
  <c r="Q567" i="2" s="1"/>
  <c r="N567" i="2"/>
  <c r="O567" i="2" s="1"/>
  <c r="R566" i="2"/>
  <c r="S566" i="2" s="1"/>
  <c r="P566" i="2"/>
  <c r="Q566" i="2" s="1"/>
  <c r="N566" i="2"/>
  <c r="O566" i="2" s="1"/>
  <c r="S565" i="2"/>
  <c r="R565" i="2"/>
  <c r="P565" i="2"/>
  <c r="Q565" i="2" s="1"/>
  <c r="O565" i="2"/>
  <c r="N565" i="2"/>
  <c r="R564" i="2"/>
  <c r="S564" i="2" s="1"/>
  <c r="P564" i="2"/>
  <c r="Q564" i="2" s="1"/>
  <c r="M564" i="2" s="1"/>
  <c r="N564" i="2"/>
  <c r="O564" i="2" s="1"/>
  <c r="I564" i="2"/>
  <c r="H564" i="2"/>
  <c r="H566" i="2" s="1"/>
  <c r="H568" i="2" s="1"/>
  <c r="G564" i="2"/>
  <c r="D564" i="2"/>
  <c r="R563" i="2"/>
  <c r="S563" i="2" s="1"/>
  <c r="P563" i="2"/>
  <c r="Q563" i="2" s="1"/>
  <c r="N563" i="2"/>
  <c r="R562" i="2"/>
  <c r="S562" i="2" s="1"/>
  <c r="P562" i="2"/>
  <c r="Q562" i="2" s="1"/>
  <c r="N562" i="2"/>
  <c r="O562" i="2" s="1"/>
  <c r="R561" i="2"/>
  <c r="S561" i="2" s="1"/>
  <c r="P561" i="2"/>
  <c r="Q561" i="2" s="1"/>
  <c r="N561" i="2"/>
  <c r="L561" i="2" s="1"/>
  <c r="R560" i="2"/>
  <c r="S560" i="2" s="1"/>
  <c r="P560" i="2"/>
  <c r="Q560" i="2" s="1"/>
  <c r="N560" i="2"/>
  <c r="O560" i="2" s="1"/>
  <c r="I560" i="2"/>
  <c r="G560" i="2"/>
  <c r="D560" i="2"/>
  <c r="R559" i="2"/>
  <c r="S559" i="2" s="1"/>
  <c r="P559" i="2"/>
  <c r="Q559" i="2" s="1"/>
  <c r="N559" i="2"/>
  <c r="R558" i="2"/>
  <c r="S558" i="2" s="1"/>
  <c r="P558" i="2"/>
  <c r="Q558" i="2" s="1"/>
  <c r="N558" i="2"/>
  <c r="O558" i="2" s="1"/>
  <c r="R557" i="2"/>
  <c r="S557" i="2" s="1"/>
  <c r="P557" i="2"/>
  <c r="Q557" i="2" s="1"/>
  <c r="N557" i="2"/>
  <c r="O557" i="2" s="1"/>
  <c r="R556" i="2"/>
  <c r="S556" i="2" s="1"/>
  <c r="P556" i="2"/>
  <c r="Q556" i="2" s="1"/>
  <c r="N556" i="2"/>
  <c r="I556" i="2"/>
  <c r="H556" i="2"/>
  <c r="H558" i="2" s="1"/>
  <c r="H560" i="2" s="1"/>
  <c r="G556" i="2"/>
  <c r="D556" i="2"/>
  <c r="R555" i="2"/>
  <c r="S555" i="2" s="1"/>
  <c r="P555" i="2"/>
  <c r="Q555" i="2" s="1"/>
  <c r="N555" i="2"/>
  <c r="O555" i="2" s="1"/>
  <c r="R554" i="2"/>
  <c r="S554" i="2" s="1"/>
  <c r="P554" i="2"/>
  <c r="Q554" i="2" s="1"/>
  <c r="N554" i="2"/>
  <c r="O554" i="2" s="1"/>
  <c r="R553" i="2"/>
  <c r="S553" i="2" s="1"/>
  <c r="P553" i="2"/>
  <c r="Q553" i="2" s="1"/>
  <c r="N553" i="2"/>
  <c r="O553" i="2" s="1"/>
  <c r="R552" i="2"/>
  <c r="S552" i="2" s="1"/>
  <c r="P552" i="2"/>
  <c r="Q552" i="2" s="1"/>
  <c r="N552" i="2"/>
  <c r="I552" i="2"/>
  <c r="G552" i="2"/>
  <c r="D552" i="2"/>
  <c r="R551" i="2"/>
  <c r="S551" i="2" s="1"/>
  <c r="P551" i="2"/>
  <c r="Q551" i="2" s="1"/>
  <c r="N551" i="2"/>
  <c r="O551" i="2" s="1"/>
  <c r="R550" i="2"/>
  <c r="S550" i="2" s="1"/>
  <c r="P550" i="2"/>
  <c r="Q550" i="2" s="1"/>
  <c r="N550" i="2"/>
  <c r="O550" i="2" s="1"/>
  <c r="R549" i="2"/>
  <c r="S549" i="2" s="1"/>
  <c r="P549" i="2"/>
  <c r="Q549" i="2" s="1"/>
  <c r="N549" i="2"/>
  <c r="O549" i="2" s="1"/>
  <c r="R548" i="2"/>
  <c r="S548" i="2" s="1"/>
  <c r="P548" i="2"/>
  <c r="Q548" i="2" s="1"/>
  <c r="N548" i="2"/>
  <c r="O548" i="2" s="1"/>
  <c r="I548" i="2"/>
  <c r="H548" i="2"/>
  <c r="H550" i="2" s="1"/>
  <c r="H552" i="2" s="1"/>
  <c r="G548" i="2"/>
  <c r="D548" i="2"/>
  <c r="R547" i="2"/>
  <c r="S547" i="2" s="1"/>
  <c r="P547" i="2"/>
  <c r="Q547" i="2" s="1"/>
  <c r="N547" i="2"/>
  <c r="O547" i="2" s="1"/>
  <c r="R546" i="2"/>
  <c r="S546" i="2" s="1"/>
  <c r="P546" i="2"/>
  <c r="Q546" i="2" s="1"/>
  <c r="N546" i="2"/>
  <c r="R545" i="2"/>
  <c r="S545" i="2" s="1"/>
  <c r="P545" i="2"/>
  <c r="Q545" i="2" s="1"/>
  <c r="N545" i="2"/>
  <c r="O545" i="2" s="1"/>
  <c r="R544" i="2"/>
  <c r="S544" i="2" s="1"/>
  <c r="P544" i="2"/>
  <c r="Q544" i="2" s="1"/>
  <c r="N544" i="2"/>
  <c r="O544" i="2" s="1"/>
  <c r="I544" i="2"/>
  <c r="G544" i="2"/>
  <c r="D544" i="2"/>
  <c r="R543" i="2"/>
  <c r="S543" i="2" s="1"/>
  <c r="P543" i="2"/>
  <c r="Q543" i="2" s="1"/>
  <c r="O543" i="2"/>
  <c r="N543" i="2"/>
  <c r="R542" i="2"/>
  <c r="S542" i="2" s="1"/>
  <c r="P542" i="2"/>
  <c r="Q542" i="2" s="1"/>
  <c r="N542" i="2"/>
  <c r="R541" i="2"/>
  <c r="S541" i="2" s="1"/>
  <c r="P541" i="2"/>
  <c r="Q541" i="2" s="1"/>
  <c r="N541" i="2"/>
  <c r="R540" i="2"/>
  <c r="S540" i="2" s="1"/>
  <c r="P540" i="2"/>
  <c r="Q540" i="2" s="1"/>
  <c r="N540" i="2"/>
  <c r="L540" i="2" s="1"/>
  <c r="I540" i="2"/>
  <c r="H540" i="2"/>
  <c r="H542" i="2" s="1"/>
  <c r="H544" i="2" s="1"/>
  <c r="G540" i="2"/>
  <c r="D540" i="2"/>
  <c r="R539" i="2"/>
  <c r="S539" i="2" s="1"/>
  <c r="Q539" i="2"/>
  <c r="P539" i="2"/>
  <c r="N539" i="2"/>
  <c r="O539" i="2" s="1"/>
  <c r="L539" i="2"/>
  <c r="S538" i="2"/>
  <c r="R538" i="2"/>
  <c r="P538" i="2"/>
  <c r="Q538" i="2" s="1"/>
  <c r="N538" i="2"/>
  <c r="L538" i="2" s="1"/>
  <c r="R537" i="2"/>
  <c r="S537" i="2" s="1"/>
  <c r="P537" i="2"/>
  <c r="Q537" i="2" s="1"/>
  <c r="N537" i="2"/>
  <c r="S536" i="2"/>
  <c r="R536" i="2"/>
  <c r="P536" i="2"/>
  <c r="Q536" i="2" s="1"/>
  <c r="N536" i="2"/>
  <c r="O536" i="2" s="1"/>
  <c r="M536" i="2" s="1"/>
  <c r="I536" i="2"/>
  <c r="G536" i="2"/>
  <c r="D536" i="2"/>
  <c r="R535" i="2"/>
  <c r="S535" i="2" s="1"/>
  <c r="P535" i="2"/>
  <c r="Q535" i="2" s="1"/>
  <c r="N535" i="2"/>
  <c r="O535" i="2" s="1"/>
  <c r="R534" i="2"/>
  <c r="S534" i="2" s="1"/>
  <c r="P534" i="2"/>
  <c r="Q534" i="2" s="1"/>
  <c r="N534" i="2"/>
  <c r="O534" i="2" s="1"/>
  <c r="R533" i="2"/>
  <c r="S533" i="2" s="1"/>
  <c r="P533" i="2"/>
  <c r="Q533" i="2" s="1"/>
  <c r="O533" i="2"/>
  <c r="N533" i="2"/>
  <c r="R532" i="2"/>
  <c r="S532" i="2" s="1"/>
  <c r="P532" i="2"/>
  <c r="Q532" i="2" s="1"/>
  <c r="M532" i="2" s="1"/>
  <c r="N532" i="2"/>
  <c r="O532" i="2" s="1"/>
  <c r="I532" i="2"/>
  <c r="H532" i="2"/>
  <c r="H534" i="2" s="1"/>
  <c r="H536" i="2" s="1"/>
  <c r="G532" i="2"/>
  <c r="D532" i="2"/>
  <c r="R531" i="2"/>
  <c r="S531" i="2" s="1"/>
  <c r="Q531" i="2"/>
  <c r="P531" i="2"/>
  <c r="N531" i="2"/>
  <c r="R530" i="2"/>
  <c r="S530" i="2" s="1"/>
  <c r="P530" i="2"/>
  <c r="Q530" i="2" s="1"/>
  <c r="N530" i="2"/>
  <c r="O530" i="2" s="1"/>
  <c r="R529" i="2"/>
  <c r="S529" i="2" s="1"/>
  <c r="P529" i="2"/>
  <c r="Q529" i="2" s="1"/>
  <c r="O529" i="2"/>
  <c r="N529" i="2"/>
  <c r="R528" i="2"/>
  <c r="S528" i="2" s="1"/>
  <c r="P528" i="2"/>
  <c r="Q528" i="2" s="1"/>
  <c r="N528" i="2"/>
  <c r="O528" i="2" s="1"/>
  <c r="I528" i="2"/>
  <c r="G528" i="2"/>
  <c r="D528" i="2"/>
  <c r="R527" i="2"/>
  <c r="S527" i="2" s="1"/>
  <c r="P527" i="2"/>
  <c r="Q527" i="2" s="1"/>
  <c r="N527" i="2"/>
  <c r="R526" i="2"/>
  <c r="S526" i="2" s="1"/>
  <c r="P526" i="2"/>
  <c r="Q526" i="2" s="1"/>
  <c r="N526" i="2"/>
  <c r="O526" i="2" s="1"/>
  <c r="R525" i="2"/>
  <c r="S525" i="2" s="1"/>
  <c r="P525" i="2"/>
  <c r="Q525" i="2" s="1"/>
  <c r="N525" i="2"/>
  <c r="O525" i="2" s="1"/>
  <c r="R524" i="2"/>
  <c r="S524" i="2" s="1"/>
  <c r="P524" i="2"/>
  <c r="Q524" i="2" s="1"/>
  <c r="N524" i="2"/>
  <c r="I524" i="2"/>
  <c r="H524" i="2"/>
  <c r="H526" i="2" s="1"/>
  <c r="H528" i="2" s="1"/>
  <c r="G524" i="2"/>
  <c r="D524" i="2"/>
  <c r="R523" i="2"/>
  <c r="S523" i="2" s="1"/>
  <c r="P523" i="2"/>
  <c r="Q523" i="2" s="1"/>
  <c r="N523" i="2"/>
  <c r="O523" i="2" s="1"/>
  <c r="R522" i="2"/>
  <c r="S522" i="2" s="1"/>
  <c r="P522" i="2"/>
  <c r="Q522" i="2" s="1"/>
  <c r="M522" i="2" s="1"/>
  <c r="N522" i="2"/>
  <c r="O522" i="2" s="1"/>
  <c r="R521" i="2"/>
  <c r="S521" i="2" s="1"/>
  <c r="P521" i="2"/>
  <c r="Q521" i="2" s="1"/>
  <c r="N521" i="2"/>
  <c r="O521" i="2" s="1"/>
  <c r="R520" i="2"/>
  <c r="S520" i="2" s="1"/>
  <c r="P520" i="2"/>
  <c r="Q520" i="2" s="1"/>
  <c r="N520" i="2"/>
  <c r="I520" i="2"/>
  <c r="G520" i="2"/>
  <c r="D520" i="2"/>
  <c r="R519" i="2"/>
  <c r="S519" i="2" s="1"/>
  <c r="P519" i="2"/>
  <c r="Q519" i="2" s="1"/>
  <c r="N519" i="2"/>
  <c r="O519" i="2" s="1"/>
  <c r="R518" i="2"/>
  <c r="S518" i="2" s="1"/>
  <c r="P518" i="2"/>
  <c r="Q518" i="2" s="1"/>
  <c r="N518" i="2"/>
  <c r="O518" i="2" s="1"/>
  <c r="R517" i="2"/>
  <c r="S517" i="2" s="1"/>
  <c r="P517" i="2"/>
  <c r="Q517" i="2" s="1"/>
  <c r="N517" i="2"/>
  <c r="O517" i="2" s="1"/>
  <c r="R516" i="2"/>
  <c r="S516" i="2" s="1"/>
  <c r="P516" i="2"/>
  <c r="Q516" i="2" s="1"/>
  <c r="N516" i="2"/>
  <c r="I516" i="2"/>
  <c r="H516" i="2"/>
  <c r="H518" i="2" s="1"/>
  <c r="H520" i="2" s="1"/>
  <c r="G516" i="2"/>
  <c r="D516" i="2"/>
  <c r="R515" i="2"/>
  <c r="S515" i="2" s="1"/>
  <c r="P515" i="2"/>
  <c r="Q515" i="2" s="1"/>
  <c r="N515" i="2"/>
  <c r="O515" i="2" s="1"/>
  <c r="R514" i="2"/>
  <c r="S514" i="2" s="1"/>
  <c r="P514" i="2"/>
  <c r="Q514" i="2" s="1"/>
  <c r="N514" i="2"/>
  <c r="R513" i="2"/>
  <c r="S513" i="2" s="1"/>
  <c r="P513" i="2"/>
  <c r="Q513" i="2" s="1"/>
  <c r="N513" i="2"/>
  <c r="O513" i="2" s="1"/>
  <c r="R512" i="2"/>
  <c r="S512" i="2" s="1"/>
  <c r="P512" i="2"/>
  <c r="Q512" i="2" s="1"/>
  <c r="N512" i="2"/>
  <c r="I512" i="2"/>
  <c r="H512" i="2"/>
  <c r="D512" i="2"/>
  <c r="R511" i="2"/>
  <c r="S511" i="2" s="1"/>
  <c r="P511" i="2"/>
  <c r="Q511" i="2" s="1"/>
  <c r="N511" i="2"/>
  <c r="R510" i="2"/>
  <c r="S510" i="2" s="1"/>
  <c r="P510" i="2"/>
  <c r="Q510" i="2" s="1"/>
  <c r="M510" i="2" s="1"/>
  <c r="N510" i="2"/>
  <c r="O510" i="2" s="1"/>
  <c r="L510" i="2"/>
  <c r="R509" i="2"/>
  <c r="S509" i="2" s="1"/>
  <c r="P509" i="2"/>
  <c r="Q509" i="2" s="1"/>
  <c r="N509" i="2"/>
  <c r="O509" i="2" s="1"/>
  <c r="R508" i="2"/>
  <c r="S508" i="2" s="1"/>
  <c r="P508" i="2"/>
  <c r="Q508" i="2" s="1"/>
  <c r="N508" i="2"/>
  <c r="I508" i="2"/>
  <c r="H508" i="2"/>
  <c r="D508" i="2"/>
  <c r="R507" i="2"/>
  <c r="S507" i="2" s="1"/>
  <c r="P507" i="2"/>
  <c r="Q507" i="2" s="1"/>
  <c r="N507" i="2"/>
  <c r="R506" i="2"/>
  <c r="S506" i="2" s="1"/>
  <c r="P506" i="2"/>
  <c r="Q506" i="2" s="1"/>
  <c r="N506" i="2"/>
  <c r="O506" i="2" s="1"/>
  <c r="R505" i="2"/>
  <c r="S505" i="2" s="1"/>
  <c r="P505" i="2"/>
  <c r="Q505" i="2" s="1"/>
  <c r="N505" i="2"/>
  <c r="O505" i="2" s="1"/>
  <c r="R504" i="2"/>
  <c r="S504" i="2" s="1"/>
  <c r="P504" i="2"/>
  <c r="Q504" i="2" s="1"/>
  <c r="M504" i="2" s="1"/>
  <c r="N504" i="2"/>
  <c r="O504" i="2" s="1"/>
  <c r="I504" i="2"/>
  <c r="D504" i="2"/>
  <c r="R503" i="2"/>
  <c r="S503" i="2" s="1"/>
  <c r="P503" i="2"/>
  <c r="Q503" i="2" s="1"/>
  <c r="M503" i="2" s="1"/>
  <c r="N503" i="2"/>
  <c r="O503" i="2" s="1"/>
  <c r="R502" i="2"/>
  <c r="S502" i="2" s="1"/>
  <c r="P502" i="2"/>
  <c r="Q502" i="2" s="1"/>
  <c r="N502" i="2"/>
  <c r="R501" i="2"/>
  <c r="S501" i="2" s="1"/>
  <c r="P501" i="2"/>
  <c r="Q501" i="2" s="1"/>
  <c r="N501" i="2"/>
  <c r="O501" i="2" s="1"/>
  <c r="R500" i="2"/>
  <c r="S500" i="2" s="1"/>
  <c r="P500" i="2"/>
  <c r="Q500" i="2" s="1"/>
  <c r="M500" i="2" s="1"/>
  <c r="N500" i="2"/>
  <c r="O500" i="2" s="1"/>
  <c r="I500" i="2"/>
  <c r="H500" i="2"/>
  <c r="H502" i="2" s="1"/>
  <c r="H504" i="2" s="1"/>
  <c r="D500" i="2"/>
  <c r="R499" i="2"/>
  <c r="S499" i="2" s="1"/>
  <c r="P499" i="2"/>
  <c r="Q499" i="2" s="1"/>
  <c r="N499" i="2"/>
  <c r="O499" i="2" s="1"/>
  <c r="R498" i="2"/>
  <c r="S498" i="2" s="1"/>
  <c r="P498" i="2"/>
  <c r="Q498" i="2" s="1"/>
  <c r="N498" i="2"/>
  <c r="R497" i="2"/>
  <c r="S497" i="2" s="1"/>
  <c r="Q497" i="2"/>
  <c r="P497" i="2"/>
  <c r="N497" i="2"/>
  <c r="R496" i="2"/>
  <c r="S496" i="2" s="1"/>
  <c r="P496" i="2"/>
  <c r="Q496" i="2" s="1"/>
  <c r="N496" i="2"/>
  <c r="O496" i="2" s="1"/>
  <c r="I496" i="2"/>
  <c r="D496" i="2"/>
  <c r="R495" i="2"/>
  <c r="S495" i="2" s="1"/>
  <c r="P495" i="2"/>
  <c r="Q495" i="2" s="1"/>
  <c r="N495" i="2"/>
  <c r="O495" i="2" s="1"/>
  <c r="M495" i="2" s="1"/>
  <c r="L495" i="2"/>
  <c r="R494" i="2"/>
  <c r="S494" i="2" s="1"/>
  <c r="P494" i="2"/>
  <c r="Q494" i="2" s="1"/>
  <c r="N494" i="2"/>
  <c r="R493" i="2"/>
  <c r="S493" i="2" s="1"/>
  <c r="P493" i="2"/>
  <c r="Q493" i="2" s="1"/>
  <c r="N493" i="2"/>
  <c r="R492" i="2"/>
  <c r="S492" i="2" s="1"/>
  <c r="P492" i="2"/>
  <c r="Q492" i="2" s="1"/>
  <c r="N492" i="2"/>
  <c r="O492" i="2" s="1"/>
  <c r="I492" i="2"/>
  <c r="H492" i="2"/>
  <c r="H494" i="2" s="1"/>
  <c r="H496" i="2" s="1"/>
  <c r="D492" i="2"/>
  <c r="R491" i="2"/>
  <c r="S491" i="2" s="1"/>
  <c r="P491" i="2"/>
  <c r="Q491" i="2" s="1"/>
  <c r="N491" i="2"/>
  <c r="O491" i="2" s="1"/>
  <c r="M491" i="2" s="1"/>
  <c r="R490" i="2"/>
  <c r="S490" i="2" s="1"/>
  <c r="P490" i="2"/>
  <c r="Q490" i="2" s="1"/>
  <c r="N490" i="2"/>
  <c r="R489" i="2"/>
  <c r="S489" i="2" s="1"/>
  <c r="P489" i="2"/>
  <c r="Q489" i="2" s="1"/>
  <c r="N489" i="2"/>
  <c r="O489" i="2" s="1"/>
  <c r="R488" i="2"/>
  <c r="S488" i="2" s="1"/>
  <c r="P488" i="2"/>
  <c r="Q488" i="2" s="1"/>
  <c r="N488" i="2"/>
  <c r="I488" i="2"/>
  <c r="D488" i="2"/>
  <c r="R487" i="2"/>
  <c r="S487" i="2" s="1"/>
  <c r="P487" i="2"/>
  <c r="Q487" i="2" s="1"/>
  <c r="N487" i="2"/>
  <c r="O487" i="2" s="1"/>
  <c r="R486" i="2"/>
  <c r="S486" i="2" s="1"/>
  <c r="P486" i="2"/>
  <c r="Q486" i="2" s="1"/>
  <c r="N486" i="2"/>
  <c r="O486" i="2" s="1"/>
  <c r="R485" i="2"/>
  <c r="S485" i="2" s="1"/>
  <c r="Q485" i="2"/>
  <c r="M485" i="2" s="1"/>
  <c r="P485" i="2"/>
  <c r="N485" i="2"/>
  <c r="O485" i="2" s="1"/>
  <c r="L485" i="2"/>
  <c r="S484" i="2"/>
  <c r="R484" i="2"/>
  <c r="P484" i="2"/>
  <c r="Q484" i="2" s="1"/>
  <c r="N484" i="2"/>
  <c r="L484" i="2" s="1"/>
  <c r="I484" i="2"/>
  <c r="H484" i="2"/>
  <c r="H486" i="2" s="1"/>
  <c r="H488" i="2" s="1"/>
  <c r="D484" i="2"/>
  <c r="R483" i="2"/>
  <c r="S483" i="2" s="1"/>
  <c r="P483" i="2"/>
  <c r="Q483" i="2" s="1"/>
  <c r="N483" i="2"/>
  <c r="R482" i="2"/>
  <c r="S482" i="2" s="1"/>
  <c r="P482" i="2"/>
  <c r="Q482" i="2" s="1"/>
  <c r="M482" i="2" s="1"/>
  <c r="N482" i="2"/>
  <c r="O482" i="2" s="1"/>
  <c r="R481" i="2"/>
  <c r="S481" i="2" s="1"/>
  <c r="P481" i="2"/>
  <c r="Q481" i="2" s="1"/>
  <c r="N481" i="2"/>
  <c r="O481" i="2" s="1"/>
  <c r="M481" i="2" s="1"/>
  <c r="R480" i="2"/>
  <c r="S480" i="2" s="1"/>
  <c r="P480" i="2"/>
  <c r="Q480" i="2" s="1"/>
  <c r="N480" i="2"/>
  <c r="I480" i="2"/>
  <c r="D480" i="2"/>
  <c r="R479" i="2"/>
  <c r="S479" i="2" s="1"/>
  <c r="P479" i="2"/>
  <c r="Q479" i="2" s="1"/>
  <c r="N479" i="2"/>
  <c r="O479" i="2" s="1"/>
  <c r="R478" i="2"/>
  <c r="S478" i="2" s="1"/>
  <c r="P478" i="2"/>
  <c r="Q478" i="2" s="1"/>
  <c r="O478" i="2"/>
  <c r="N478" i="2"/>
  <c r="R477" i="2"/>
  <c r="S477" i="2" s="1"/>
  <c r="P477" i="2"/>
  <c r="Q477" i="2" s="1"/>
  <c r="N477" i="2"/>
  <c r="R476" i="2"/>
  <c r="S476" i="2" s="1"/>
  <c r="P476" i="2"/>
  <c r="Q476" i="2" s="1"/>
  <c r="N476" i="2"/>
  <c r="O476" i="2" s="1"/>
  <c r="I476" i="2"/>
  <c r="D476" i="2"/>
  <c r="R475" i="2"/>
  <c r="S475" i="2" s="1"/>
  <c r="P475" i="2"/>
  <c r="Q475" i="2" s="1"/>
  <c r="N475" i="2"/>
  <c r="O475" i="2" s="1"/>
  <c r="R474" i="2"/>
  <c r="S474" i="2" s="1"/>
  <c r="Q474" i="2"/>
  <c r="P474" i="2"/>
  <c r="N474" i="2"/>
  <c r="O474" i="2" s="1"/>
  <c r="L474" i="2"/>
  <c r="S473" i="2"/>
  <c r="R473" i="2"/>
  <c r="P473" i="2"/>
  <c r="Q473" i="2" s="1"/>
  <c r="N473" i="2"/>
  <c r="O473" i="2" s="1"/>
  <c r="M473" i="2" s="1"/>
  <c r="R472" i="2"/>
  <c r="S472" i="2" s="1"/>
  <c r="P472" i="2"/>
  <c r="Q472" i="2" s="1"/>
  <c r="N472" i="2"/>
  <c r="I472" i="2"/>
  <c r="H472" i="2"/>
  <c r="G472" i="2"/>
  <c r="D472" i="2"/>
  <c r="R471" i="2"/>
  <c r="S471" i="2" s="1"/>
  <c r="P471" i="2"/>
  <c r="Q471" i="2" s="1"/>
  <c r="N471" i="2"/>
  <c r="O471" i="2" s="1"/>
  <c r="R470" i="2"/>
  <c r="S470" i="2" s="1"/>
  <c r="P470" i="2"/>
  <c r="Q470" i="2" s="1"/>
  <c r="N470" i="2"/>
  <c r="O470" i="2" s="1"/>
  <c r="R469" i="2"/>
  <c r="S469" i="2" s="1"/>
  <c r="P469" i="2"/>
  <c r="Q469" i="2" s="1"/>
  <c r="N469" i="2"/>
  <c r="O469" i="2" s="1"/>
  <c r="R468" i="2"/>
  <c r="S468" i="2" s="1"/>
  <c r="P468" i="2"/>
  <c r="Q468" i="2" s="1"/>
  <c r="N468" i="2"/>
  <c r="I468" i="2"/>
  <c r="G468" i="2"/>
  <c r="D468" i="2"/>
  <c r="R467" i="2"/>
  <c r="S467" i="2" s="1"/>
  <c r="P467" i="2"/>
  <c r="Q467" i="2" s="1"/>
  <c r="N467" i="2"/>
  <c r="R466" i="2"/>
  <c r="S466" i="2" s="1"/>
  <c r="P466" i="2"/>
  <c r="Q466" i="2" s="1"/>
  <c r="M466" i="2" s="1"/>
  <c r="N466" i="2"/>
  <c r="O466" i="2" s="1"/>
  <c r="L466" i="2"/>
  <c r="H466" i="2"/>
  <c r="H468" i="2" s="1"/>
  <c r="R465" i="2"/>
  <c r="S465" i="2" s="1"/>
  <c r="P465" i="2"/>
  <c r="Q465" i="2" s="1"/>
  <c r="N465" i="2"/>
  <c r="O465" i="2" s="1"/>
  <c r="R464" i="2"/>
  <c r="S464" i="2" s="1"/>
  <c r="P464" i="2"/>
  <c r="Q464" i="2" s="1"/>
  <c r="N464" i="2"/>
  <c r="I464" i="2"/>
  <c r="D464" i="2"/>
  <c r="R463" i="2"/>
  <c r="S463" i="2" s="1"/>
  <c r="P463" i="2"/>
  <c r="Q463" i="2" s="1"/>
  <c r="N463" i="2"/>
  <c r="O463" i="2" s="1"/>
  <c r="R462" i="2"/>
  <c r="S462" i="2" s="1"/>
  <c r="P462" i="2"/>
  <c r="Q462" i="2" s="1"/>
  <c r="N462" i="2"/>
  <c r="H462" i="2"/>
  <c r="R461" i="2"/>
  <c r="S461" i="2" s="1"/>
  <c r="P461" i="2"/>
  <c r="Q461" i="2" s="1"/>
  <c r="N461" i="2"/>
  <c r="O461" i="2" s="1"/>
  <c r="R460" i="2"/>
  <c r="S460" i="2" s="1"/>
  <c r="P460" i="2"/>
  <c r="Q460" i="2" s="1"/>
  <c r="N460" i="2"/>
  <c r="O460" i="2" s="1"/>
  <c r="I460" i="2"/>
  <c r="D460" i="2"/>
  <c r="R459" i="2"/>
  <c r="S459" i="2" s="1"/>
  <c r="P459" i="2"/>
  <c r="Q459" i="2" s="1"/>
  <c r="N459" i="2"/>
  <c r="O459" i="2" s="1"/>
  <c r="R458" i="2"/>
  <c r="S458" i="2" s="1"/>
  <c r="P458" i="2"/>
  <c r="Q458" i="2" s="1"/>
  <c r="N458" i="2"/>
  <c r="H458" i="2"/>
  <c r="R457" i="2"/>
  <c r="S457" i="2" s="1"/>
  <c r="P457" i="2"/>
  <c r="Q457" i="2" s="1"/>
  <c r="N457" i="2"/>
  <c r="O457" i="2" s="1"/>
  <c r="M457" i="2" s="1"/>
  <c r="R456" i="2"/>
  <c r="S456" i="2" s="1"/>
  <c r="P456" i="2"/>
  <c r="Q456" i="2" s="1"/>
  <c r="M456" i="2" s="1"/>
  <c r="N456" i="2"/>
  <c r="O456" i="2" s="1"/>
  <c r="I456" i="2"/>
  <c r="D456" i="2"/>
  <c r="R455" i="2"/>
  <c r="S455" i="2" s="1"/>
  <c r="P455" i="2"/>
  <c r="N455" i="2"/>
  <c r="O455" i="2" s="1"/>
  <c r="R454" i="2"/>
  <c r="S454" i="2" s="1"/>
  <c r="P454" i="2"/>
  <c r="Q454" i="2" s="1"/>
  <c r="N454" i="2"/>
  <c r="O454" i="2" s="1"/>
  <c r="G454" i="2"/>
  <c r="R453" i="2"/>
  <c r="S453" i="2" s="1"/>
  <c r="P453" i="2"/>
  <c r="Q453" i="2" s="1"/>
  <c r="N453" i="2"/>
  <c r="O453" i="2" s="1"/>
  <c r="R452" i="2"/>
  <c r="S452" i="2" s="1"/>
  <c r="P452" i="2"/>
  <c r="Q452" i="2" s="1"/>
  <c r="N452" i="2"/>
  <c r="O452" i="2" s="1"/>
  <c r="I452" i="2"/>
  <c r="H452" i="2"/>
  <c r="D452" i="2"/>
  <c r="R451" i="2"/>
  <c r="S451" i="2" s="1"/>
  <c r="P451" i="2"/>
  <c r="Q451" i="2" s="1"/>
  <c r="N451" i="2"/>
  <c r="O451" i="2" s="1"/>
  <c r="R450" i="2"/>
  <c r="S450" i="2" s="1"/>
  <c r="P450" i="2"/>
  <c r="Q450" i="2" s="1"/>
  <c r="N450" i="2"/>
  <c r="O450" i="2" s="1"/>
  <c r="R449" i="2"/>
  <c r="S449" i="2" s="1"/>
  <c r="P449" i="2"/>
  <c r="Q449" i="2" s="1"/>
  <c r="N449" i="2"/>
  <c r="O449" i="2" s="1"/>
  <c r="R448" i="2"/>
  <c r="S448" i="2" s="1"/>
  <c r="P448" i="2"/>
  <c r="Q448" i="2" s="1"/>
  <c r="N448" i="2"/>
  <c r="O448" i="2" s="1"/>
  <c r="I448" i="2"/>
  <c r="H448" i="2"/>
  <c r="D448" i="2"/>
  <c r="R447" i="2"/>
  <c r="S447" i="2" s="1"/>
  <c r="P447" i="2"/>
  <c r="Q447" i="2" s="1"/>
  <c r="N447" i="2"/>
  <c r="R446" i="2"/>
  <c r="S446" i="2" s="1"/>
  <c r="P446" i="2"/>
  <c r="Q446" i="2" s="1"/>
  <c r="N446" i="2"/>
  <c r="O446" i="2" s="1"/>
  <c r="R445" i="2"/>
  <c r="S445" i="2" s="1"/>
  <c r="P445" i="2"/>
  <c r="N445" i="2"/>
  <c r="O445" i="2" s="1"/>
  <c r="R444" i="2"/>
  <c r="S444" i="2" s="1"/>
  <c r="P444" i="2"/>
  <c r="N444" i="2"/>
  <c r="O444" i="2" s="1"/>
  <c r="I444" i="2"/>
  <c r="H444" i="2"/>
  <c r="D444" i="2"/>
  <c r="R443" i="2"/>
  <c r="S443" i="2" s="1"/>
  <c r="P443" i="2"/>
  <c r="O443" i="2"/>
  <c r="N443" i="2"/>
  <c r="R442" i="2"/>
  <c r="S442" i="2" s="1"/>
  <c r="P442" i="2"/>
  <c r="Q442" i="2" s="1"/>
  <c r="N442" i="2"/>
  <c r="R441" i="2"/>
  <c r="S441" i="2" s="1"/>
  <c r="P441" i="2"/>
  <c r="Q441" i="2" s="1"/>
  <c r="N441" i="2"/>
  <c r="S440" i="2"/>
  <c r="R440" i="2"/>
  <c r="P440" i="2"/>
  <c r="Q440" i="2" s="1"/>
  <c r="N440" i="2"/>
  <c r="I440" i="2"/>
  <c r="H440" i="2"/>
  <c r="D440" i="2"/>
  <c r="R439" i="2"/>
  <c r="S439" i="2" s="1"/>
  <c r="P439" i="2"/>
  <c r="Q439" i="2" s="1"/>
  <c r="N439" i="2"/>
  <c r="O439" i="2" s="1"/>
  <c r="R438" i="2"/>
  <c r="S438" i="2" s="1"/>
  <c r="P438" i="2"/>
  <c r="Q438" i="2" s="1"/>
  <c r="N438" i="2"/>
  <c r="O438" i="2" s="1"/>
  <c r="R437" i="2"/>
  <c r="S437" i="2" s="1"/>
  <c r="P437" i="2"/>
  <c r="N437" i="2"/>
  <c r="O437" i="2" s="1"/>
  <c r="I436" i="2"/>
  <c r="H436" i="2"/>
  <c r="G436" i="2"/>
  <c r="D436" i="2"/>
  <c r="R435" i="2"/>
  <c r="S435" i="2" s="1"/>
  <c r="P435" i="2"/>
  <c r="Q435" i="2" s="1"/>
  <c r="N435" i="2"/>
  <c r="R433" i="2"/>
  <c r="S433" i="2" s="1"/>
  <c r="P433" i="2"/>
  <c r="Q433" i="2" s="1"/>
  <c r="N433" i="2"/>
  <c r="O433" i="2" s="1"/>
  <c r="R432" i="2"/>
  <c r="S432" i="2" s="1"/>
  <c r="P432" i="2"/>
  <c r="Q432" i="2" s="1"/>
  <c r="M432" i="2" s="1"/>
  <c r="N432" i="2"/>
  <c r="O432" i="2" s="1"/>
  <c r="I432" i="2"/>
  <c r="H432" i="2"/>
  <c r="G432" i="2"/>
  <c r="D432" i="2"/>
  <c r="R431" i="2"/>
  <c r="S431" i="2" s="1"/>
  <c r="P431" i="2"/>
  <c r="Q431" i="2" s="1"/>
  <c r="N431" i="2"/>
  <c r="R430" i="2"/>
  <c r="S430" i="2" s="1"/>
  <c r="P430" i="2"/>
  <c r="N430" i="2"/>
  <c r="O430" i="2" s="1"/>
  <c r="R429" i="2"/>
  <c r="S429" i="2" s="1"/>
  <c r="P429" i="2"/>
  <c r="Q429" i="2" s="1"/>
  <c r="N429" i="2"/>
  <c r="O429" i="2" s="1"/>
  <c r="R428" i="2"/>
  <c r="S428" i="2" s="1"/>
  <c r="P428" i="2"/>
  <c r="Q428" i="2" s="1"/>
  <c r="N428" i="2"/>
  <c r="O428" i="2" s="1"/>
  <c r="I428" i="2"/>
  <c r="H428" i="2"/>
  <c r="G428" i="2"/>
  <c r="G442" i="2" s="1"/>
  <c r="D428" i="2"/>
  <c r="R427" i="2"/>
  <c r="S427" i="2" s="1"/>
  <c r="P427" i="2"/>
  <c r="Q427" i="2" s="1"/>
  <c r="N427" i="2"/>
  <c r="R426" i="2"/>
  <c r="S426" i="2" s="1"/>
  <c r="P426" i="2"/>
  <c r="Q426" i="2" s="1"/>
  <c r="N426" i="2"/>
  <c r="O426" i="2" s="1"/>
  <c r="R425" i="2"/>
  <c r="S425" i="2" s="1"/>
  <c r="P425" i="2"/>
  <c r="Q425" i="2" s="1"/>
  <c r="N425" i="2"/>
  <c r="O425" i="2" s="1"/>
  <c r="R424" i="2"/>
  <c r="S424" i="2" s="1"/>
  <c r="P424" i="2"/>
  <c r="Q424" i="2" s="1"/>
  <c r="N424" i="2"/>
  <c r="O424" i="2" s="1"/>
  <c r="I424" i="2"/>
  <c r="H424" i="2"/>
  <c r="G424" i="2"/>
  <c r="G438" i="2" s="1"/>
  <c r="G440" i="2" s="1"/>
  <c r="D424" i="2"/>
  <c r="R423" i="2"/>
  <c r="S423" i="2" s="1"/>
  <c r="P423" i="2"/>
  <c r="Q423" i="2" s="1"/>
  <c r="N423" i="2"/>
  <c r="R422" i="2"/>
  <c r="S422" i="2" s="1"/>
  <c r="P422" i="2"/>
  <c r="Q422" i="2" s="1"/>
  <c r="N422" i="2"/>
  <c r="R421" i="2"/>
  <c r="S421" i="2" s="1"/>
  <c r="P421" i="2"/>
  <c r="Q421" i="2" s="1"/>
  <c r="N421" i="2"/>
  <c r="O421" i="2" s="1"/>
  <c r="R420" i="2"/>
  <c r="S420" i="2" s="1"/>
  <c r="P420" i="2"/>
  <c r="Q420" i="2" s="1"/>
  <c r="N420" i="2"/>
  <c r="O420" i="2" s="1"/>
  <c r="I420" i="2"/>
  <c r="H420" i="2"/>
  <c r="G420" i="2"/>
  <c r="D420" i="2"/>
  <c r="R419" i="2"/>
  <c r="S419" i="2" s="1"/>
  <c r="P419" i="2"/>
  <c r="Q419" i="2" s="1"/>
  <c r="N419" i="2"/>
  <c r="L419" i="2" s="1"/>
  <c r="R418" i="2"/>
  <c r="S418" i="2" s="1"/>
  <c r="P418" i="2"/>
  <c r="Q418" i="2" s="1"/>
  <c r="N418" i="2"/>
  <c r="O418" i="2" s="1"/>
  <c r="R417" i="2"/>
  <c r="S417" i="2" s="1"/>
  <c r="P417" i="2"/>
  <c r="Q417" i="2" s="1"/>
  <c r="N417" i="2"/>
  <c r="O417" i="2" s="1"/>
  <c r="R416" i="2"/>
  <c r="S416" i="2" s="1"/>
  <c r="P416" i="2"/>
  <c r="Q416" i="2" s="1"/>
  <c r="M416" i="2" s="1"/>
  <c r="N416" i="2"/>
  <c r="O416" i="2" s="1"/>
  <c r="I416" i="2"/>
  <c r="H416" i="2"/>
  <c r="G416" i="2"/>
  <c r="D416" i="2"/>
  <c r="R415" i="2"/>
  <c r="S415" i="2" s="1"/>
  <c r="P415" i="2"/>
  <c r="Q415" i="2" s="1"/>
  <c r="N415" i="2"/>
  <c r="R414" i="2"/>
  <c r="S414" i="2" s="1"/>
  <c r="P414" i="2"/>
  <c r="N414" i="2"/>
  <c r="O414" i="2" s="1"/>
  <c r="R413" i="2"/>
  <c r="S413" i="2" s="1"/>
  <c r="P413" i="2"/>
  <c r="Q413" i="2" s="1"/>
  <c r="N413" i="2"/>
  <c r="O413" i="2" s="1"/>
  <c r="R412" i="2"/>
  <c r="S412" i="2" s="1"/>
  <c r="P412" i="2"/>
  <c r="Q412" i="2" s="1"/>
  <c r="N412" i="2"/>
  <c r="O412" i="2" s="1"/>
  <c r="I412" i="2"/>
  <c r="H412" i="2"/>
  <c r="G412" i="2"/>
  <c r="D412" i="2"/>
  <c r="R411" i="2"/>
  <c r="S411" i="2" s="1"/>
  <c r="P411" i="2"/>
  <c r="Q411" i="2" s="1"/>
  <c r="N411" i="2"/>
  <c r="R410" i="2"/>
  <c r="S410" i="2" s="1"/>
  <c r="P410" i="2"/>
  <c r="Q410" i="2" s="1"/>
  <c r="N410" i="2"/>
  <c r="O410" i="2" s="1"/>
  <c r="M410" i="2" s="1"/>
  <c r="R409" i="2"/>
  <c r="S409" i="2" s="1"/>
  <c r="P409" i="2"/>
  <c r="Q409" i="2" s="1"/>
  <c r="N409" i="2"/>
  <c r="O409" i="2" s="1"/>
  <c r="R408" i="2"/>
  <c r="S408" i="2" s="1"/>
  <c r="P408" i="2"/>
  <c r="Q408" i="2" s="1"/>
  <c r="N408" i="2"/>
  <c r="O408" i="2" s="1"/>
  <c r="I408" i="2"/>
  <c r="H408" i="2"/>
  <c r="G408" i="2"/>
  <c r="D408" i="2"/>
  <c r="R407" i="2"/>
  <c r="S407" i="2" s="1"/>
  <c r="P407" i="2"/>
  <c r="Q407" i="2" s="1"/>
  <c r="N407" i="2"/>
  <c r="R406" i="2"/>
  <c r="S406" i="2" s="1"/>
  <c r="P406" i="2"/>
  <c r="Q406" i="2" s="1"/>
  <c r="N406" i="2"/>
  <c r="R405" i="2"/>
  <c r="S405" i="2" s="1"/>
  <c r="P405" i="2"/>
  <c r="Q405" i="2" s="1"/>
  <c r="O405" i="2"/>
  <c r="N405" i="2"/>
  <c r="R404" i="2"/>
  <c r="S404" i="2" s="1"/>
  <c r="P404" i="2"/>
  <c r="Q404" i="2" s="1"/>
  <c r="N404" i="2"/>
  <c r="O404" i="2" s="1"/>
  <c r="I404" i="2"/>
  <c r="H404" i="2"/>
  <c r="G404" i="2"/>
  <c r="D404" i="2"/>
  <c r="R403" i="2"/>
  <c r="S403" i="2" s="1"/>
  <c r="P403" i="2"/>
  <c r="Q403" i="2" s="1"/>
  <c r="N403" i="2"/>
  <c r="L403" i="2" s="1"/>
  <c r="R402" i="2"/>
  <c r="S402" i="2" s="1"/>
  <c r="P402" i="2"/>
  <c r="Q402" i="2" s="1"/>
  <c r="N402" i="2"/>
  <c r="L402" i="2" s="1"/>
  <c r="R401" i="2"/>
  <c r="S401" i="2" s="1"/>
  <c r="P401" i="2"/>
  <c r="Q401" i="2" s="1"/>
  <c r="N401" i="2"/>
  <c r="O401" i="2" s="1"/>
  <c r="R400" i="2"/>
  <c r="S400" i="2" s="1"/>
  <c r="P400" i="2"/>
  <c r="Q400" i="2" s="1"/>
  <c r="N400" i="2"/>
  <c r="O400" i="2" s="1"/>
  <c r="I400" i="2"/>
  <c r="H400" i="2"/>
  <c r="G400" i="2"/>
  <c r="D400" i="2"/>
  <c r="R399" i="2"/>
  <c r="S399" i="2" s="1"/>
  <c r="P399" i="2"/>
  <c r="Q399" i="2" s="1"/>
  <c r="N399" i="2"/>
  <c r="R398" i="2"/>
  <c r="S398" i="2" s="1"/>
  <c r="P398" i="2"/>
  <c r="Q398" i="2" s="1"/>
  <c r="N398" i="2"/>
  <c r="O398" i="2" s="1"/>
  <c r="R397" i="2"/>
  <c r="S397" i="2" s="1"/>
  <c r="P397" i="2"/>
  <c r="Q397" i="2" s="1"/>
  <c r="N397" i="2"/>
  <c r="O397" i="2" s="1"/>
  <c r="R396" i="2"/>
  <c r="S396" i="2" s="1"/>
  <c r="P396" i="2"/>
  <c r="Q396" i="2" s="1"/>
  <c r="N396" i="2"/>
  <c r="O396" i="2" s="1"/>
  <c r="I396" i="2"/>
  <c r="H396" i="2"/>
  <c r="G396" i="2"/>
  <c r="D396" i="2"/>
  <c r="R395" i="2"/>
  <c r="S395" i="2" s="1"/>
  <c r="Q395" i="2"/>
  <c r="P395" i="2"/>
  <c r="N395" i="2"/>
  <c r="R394" i="2"/>
  <c r="S394" i="2" s="1"/>
  <c r="P394" i="2"/>
  <c r="Q394" i="2" s="1"/>
  <c r="N394" i="2"/>
  <c r="O394" i="2" s="1"/>
  <c r="R393" i="2"/>
  <c r="S393" i="2" s="1"/>
  <c r="P393" i="2"/>
  <c r="Q393" i="2" s="1"/>
  <c r="N393" i="2"/>
  <c r="O393" i="2" s="1"/>
  <c r="R392" i="2"/>
  <c r="S392" i="2" s="1"/>
  <c r="P392" i="2"/>
  <c r="Q392" i="2" s="1"/>
  <c r="N392" i="2"/>
  <c r="O392" i="2" s="1"/>
  <c r="I392" i="2"/>
  <c r="H392" i="2"/>
  <c r="G392" i="2"/>
  <c r="D392" i="2"/>
  <c r="R391" i="2"/>
  <c r="S391" i="2" s="1"/>
  <c r="P391" i="2"/>
  <c r="Q391" i="2" s="1"/>
  <c r="N391" i="2"/>
  <c r="R390" i="2"/>
  <c r="S390" i="2" s="1"/>
  <c r="P390" i="2"/>
  <c r="Q390" i="2" s="1"/>
  <c r="N390" i="2"/>
  <c r="L390" i="2" s="1"/>
  <c r="R389" i="2"/>
  <c r="S389" i="2" s="1"/>
  <c r="P389" i="2"/>
  <c r="Q389" i="2" s="1"/>
  <c r="N389" i="2"/>
  <c r="O389" i="2" s="1"/>
  <c r="R388" i="2"/>
  <c r="S388" i="2" s="1"/>
  <c r="P388" i="2"/>
  <c r="Q388" i="2" s="1"/>
  <c r="N388" i="2"/>
  <c r="O388" i="2" s="1"/>
  <c r="I388" i="2"/>
  <c r="H388" i="2"/>
  <c r="G388" i="2"/>
  <c r="D388" i="2"/>
  <c r="R387" i="2"/>
  <c r="S387" i="2" s="1"/>
  <c r="P387" i="2"/>
  <c r="Q387" i="2" s="1"/>
  <c r="N387" i="2"/>
  <c r="R386" i="2"/>
  <c r="S386" i="2" s="1"/>
  <c r="P386" i="2"/>
  <c r="N386" i="2"/>
  <c r="O386" i="2" s="1"/>
  <c r="R385" i="2"/>
  <c r="S385" i="2" s="1"/>
  <c r="P385" i="2"/>
  <c r="Q385" i="2" s="1"/>
  <c r="N385" i="2"/>
  <c r="O385" i="2" s="1"/>
  <c r="R384" i="2"/>
  <c r="S384" i="2" s="1"/>
  <c r="P384" i="2"/>
  <c r="Q384" i="2" s="1"/>
  <c r="N384" i="2"/>
  <c r="O384" i="2" s="1"/>
  <c r="I384" i="2"/>
  <c r="H384" i="2"/>
  <c r="G384" i="2"/>
  <c r="D384" i="2"/>
  <c r="R383" i="2"/>
  <c r="S383" i="2" s="1"/>
  <c r="P383" i="2"/>
  <c r="Q383" i="2" s="1"/>
  <c r="N383" i="2"/>
  <c r="R382" i="2"/>
  <c r="S382" i="2" s="1"/>
  <c r="P382" i="2"/>
  <c r="Q382" i="2" s="1"/>
  <c r="N382" i="2"/>
  <c r="O382" i="2" s="1"/>
  <c r="R381" i="2"/>
  <c r="S381" i="2" s="1"/>
  <c r="P381" i="2"/>
  <c r="Q381" i="2" s="1"/>
  <c r="N381" i="2"/>
  <c r="O381" i="2" s="1"/>
  <c r="R380" i="2"/>
  <c r="S380" i="2" s="1"/>
  <c r="P380" i="2"/>
  <c r="Q380" i="2" s="1"/>
  <c r="N380" i="2"/>
  <c r="O380" i="2" s="1"/>
  <c r="I380" i="2"/>
  <c r="H380" i="2"/>
  <c r="G380" i="2"/>
  <c r="D380" i="2"/>
  <c r="R379" i="2"/>
  <c r="S379" i="2" s="1"/>
  <c r="Q379" i="2"/>
  <c r="P379" i="2"/>
  <c r="N379" i="2"/>
  <c r="R378" i="2"/>
  <c r="S378" i="2" s="1"/>
  <c r="P378" i="2"/>
  <c r="Q378" i="2" s="1"/>
  <c r="N378" i="2"/>
  <c r="O378" i="2" s="1"/>
  <c r="R377" i="2"/>
  <c r="S377" i="2" s="1"/>
  <c r="P377" i="2"/>
  <c r="Q377" i="2" s="1"/>
  <c r="N377" i="2"/>
  <c r="O377" i="2" s="1"/>
  <c r="R376" i="2"/>
  <c r="S376" i="2" s="1"/>
  <c r="P376" i="2"/>
  <c r="Q376" i="2" s="1"/>
  <c r="N376" i="2"/>
  <c r="O376" i="2" s="1"/>
  <c r="M376" i="2" s="1"/>
  <c r="I376" i="2"/>
  <c r="H376" i="2"/>
  <c r="G376" i="2"/>
  <c r="D376" i="2"/>
  <c r="S375" i="2"/>
  <c r="R375" i="2"/>
  <c r="P375" i="2"/>
  <c r="Q375" i="2" s="1"/>
  <c r="O375" i="2"/>
  <c r="M375" i="2" s="1"/>
  <c r="N375" i="2"/>
  <c r="R374" i="2"/>
  <c r="S374" i="2" s="1"/>
  <c r="P374" i="2"/>
  <c r="Q374" i="2" s="1"/>
  <c r="N374" i="2"/>
  <c r="O374" i="2" s="1"/>
  <c r="R373" i="2"/>
  <c r="S373" i="2" s="1"/>
  <c r="P373" i="2"/>
  <c r="Q373" i="2" s="1"/>
  <c r="N373" i="2"/>
  <c r="O373" i="2" s="1"/>
  <c r="R372" i="2"/>
  <c r="S372" i="2" s="1"/>
  <c r="P372" i="2"/>
  <c r="Q372" i="2" s="1"/>
  <c r="N372" i="2"/>
  <c r="O372" i="2" s="1"/>
  <c r="I372" i="2"/>
  <c r="H372" i="2"/>
  <c r="D372" i="2"/>
  <c r="R371" i="2"/>
  <c r="S371" i="2" s="1"/>
  <c r="P371" i="2"/>
  <c r="Q371" i="2" s="1"/>
  <c r="M371" i="2" s="1"/>
  <c r="N371" i="2"/>
  <c r="O371" i="2" s="1"/>
  <c r="R370" i="2"/>
  <c r="S370" i="2" s="1"/>
  <c r="P370" i="2"/>
  <c r="Q370" i="2" s="1"/>
  <c r="N370" i="2"/>
  <c r="S369" i="2"/>
  <c r="R369" i="2"/>
  <c r="P369" i="2"/>
  <c r="Q369" i="2" s="1"/>
  <c r="O369" i="2"/>
  <c r="M369" i="2" s="1"/>
  <c r="N369" i="2"/>
  <c r="R368" i="2"/>
  <c r="S368" i="2" s="1"/>
  <c r="P368" i="2"/>
  <c r="Q368" i="2" s="1"/>
  <c r="O368" i="2"/>
  <c r="N368" i="2"/>
  <c r="L368" i="2"/>
  <c r="I368" i="2"/>
  <c r="H368" i="2"/>
  <c r="D368" i="2"/>
  <c r="R367" i="2"/>
  <c r="S367" i="2" s="1"/>
  <c r="P367" i="2"/>
  <c r="Q367" i="2" s="1"/>
  <c r="N367" i="2"/>
  <c r="O367" i="2" s="1"/>
  <c r="R366" i="2"/>
  <c r="S366" i="2" s="1"/>
  <c r="P366" i="2"/>
  <c r="Q366" i="2" s="1"/>
  <c r="N366" i="2"/>
  <c r="R365" i="2"/>
  <c r="S365" i="2" s="1"/>
  <c r="P365" i="2"/>
  <c r="L365" i="2" s="1"/>
  <c r="N365" i="2"/>
  <c r="O365" i="2" s="1"/>
  <c r="R364" i="2"/>
  <c r="S364" i="2" s="1"/>
  <c r="P364" i="2"/>
  <c r="Q364" i="2" s="1"/>
  <c r="N364" i="2"/>
  <c r="O364" i="2" s="1"/>
  <c r="I364" i="2"/>
  <c r="H364" i="2"/>
  <c r="D364" i="2"/>
  <c r="R363" i="2"/>
  <c r="S363" i="2" s="1"/>
  <c r="P363" i="2"/>
  <c r="Q363" i="2" s="1"/>
  <c r="N363" i="2"/>
  <c r="R362" i="2"/>
  <c r="S362" i="2" s="1"/>
  <c r="P362" i="2"/>
  <c r="Q362" i="2" s="1"/>
  <c r="M362" i="2" s="1"/>
  <c r="N362" i="2"/>
  <c r="O362" i="2" s="1"/>
  <c r="L362" i="2"/>
  <c r="R361" i="2"/>
  <c r="S361" i="2" s="1"/>
  <c r="P361" i="2"/>
  <c r="Q361" i="2" s="1"/>
  <c r="O361" i="2"/>
  <c r="N361" i="2"/>
  <c r="R360" i="2"/>
  <c r="S360" i="2" s="1"/>
  <c r="P360" i="2"/>
  <c r="Q360" i="2" s="1"/>
  <c r="N360" i="2"/>
  <c r="I360" i="2"/>
  <c r="H360" i="2"/>
  <c r="D360" i="2"/>
  <c r="R359" i="2"/>
  <c r="S359" i="2" s="1"/>
  <c r="P359" i="2"/>
  <c r="Q359" i="2" s="1"/>
  <c r="N359" i="2"/>
  <c r="R358" i="2"/>
  <c r="S358" i="2" s="1"/>
  <c r="P358" i="2"/>
  <c r="Q358" i="2" s="1"/>
  <c r="N358" i="2"/>
  <c r="L358" i="2" s="1"/>
  <c r="R357" i="2"/>
  <c r="S357" i="2" s="1"/>
  <c r="P357" i="2"/>
  <c r="Q357" i="2" s="1"/>
  <c r="N357" i="2"/>
  <c r="R356" i="2"/>
  <c r="S356" i="2" s="1"/>
  <c r="P356" i="2"/>
  <c r="Q356" i="2" s="1"/>
  <c r="N356" i="2"/>
  <c r="O356" i="2" s="1"/>
  <c r="I356" i="2"/>
  <c r="D356" i="2"/>
  <c r="R355" i="2"/>
  <c r="S355" i="2" s="1"/>
  <c r="P355" i="2"/>
  <c r="Q355" i="2" s="1"/>
  <c r="N355" i="2"/>
  <c r="O355" i="2" s="1"/>
  <c r="R354" i="2"/>
  <c r="S354" i="2" s="1"/>
  <c r="Q354" i="2"/>
  <c r="P354" i="2"/>
  <c r="N354" i="2"/>
  <c r="O354" i="2" s="1"/>
  <c r="R353" i="2"/>
  <c r="S353" i="2" s="1"/>
  <c r="P353" i="2"/>
  <c r="Q353" i="2" s="1"/>
  <c r="N353" i="2"/>
  <c r="O353" i="2" s="1"/>
  <c r="R352" i="2"/>
  <c r="S352" i="2" s="1"/>
  <c r="P352" i="2"/>
  <c r="Q352" i="2" s="1"/>
  <c r="N352" i="2"/>
  <c r="O352" i="2" s="1"/>
  <c r="I352" i="2"/>
  <c r="D352" i="2"/>
  <c r="R351" i="2"/>
  <c r="S351" i="2" s="1"/>
  <c r="P351" i="2"/>
  <c r="Q351" i="2" s="1"/>
  <c r="N351" i="2"/>
  <c r="R350" i="2"/>
  <c r="S350" i="2" s="1"/>
  <c r="P350" i="2"/>
  <c r="Q350" i="2" s="1"/>
  <c r="N350" i="2"/>
  <c r="O350" i="2" s="1"/>
  <c r="R349" i="2"/>
  <c r="S349" i="2" s="1"/>
  <c r="P349" i="2"/>
  <c r="Q349" i="2" s="1"/>
  <c r="O349" i="2"/>
  <c r="N349" i="2"/>
  <c r="R348" i="2"/>
  <c r="S348" i="2" s="1"/>
  <c r="P348" i="2"/>
  <c r="Q348" i="2" s="1"/>
  <c r="N348" i="2"/>
  <c r="O348" i="2" s="1"/>
  <c r="I348" i="2"/>
  <c r="D348" i="2"/>
  <c r="R347" i="2"/>
  <c r="S347" i="2" s="1"/>
  <c r="P347" i="2"/>
  <c r="Q347" i="2" s="1"/>
  <c r="N347" i="2"/>
  <c r="O347" i="2" s="1"/>
  <c r="R346" i="2"/>
  <c r="S346" i="2" s="1"/>
  <c r="P346" i="2"/>
  <c r="Q346" i="2" s="1"/>
  <c r="N346" i="2"/>
  <c r="L346" i="2" s="1"/>
  <c r="I346" i="2"/>
  <c r="D346" i="2"/>
  <c r="R345" i="2"/>
  <c r="S345" i="2" s="1"/>
  <c r="Q345" i="2"/>
  <c r="P345" i="2"/>
  <c r="N345" i="2"/>
  <c r="O345" i="2" s="1"/>
  <c r="R344" i="2"/>
  <c r="S344" i="2" s="1"/>
  <c r="P344" i="2"/>
  <c r="Q344" i="2" s="1"/>
  <c r="N344" i="2"/>
  <c r="O344" i="2" s="1"/>
  <c r="I344" i="2"/>
  <c r="H344" i="2"/>
  <c r="D344" i="2"/>
  <c r="R343" i="2"/>
  <c r="S343" i="2" s="1"/>
  <c r="P343" i="2"/>
  <c r="Q343" i="2" s="1"/>
  <c r="N343" i="2"/>
  <c r="R342" i="2"/>
  <c r="S342" i="2" s="1"/>
  <c r="Q342" i="2"/>
  <c r="P342" i="2"/>
  <c r="N342" i="2"/>
  <c r="O342" i="2" s="1"/>
  <c r="R341" i="2"/>
  <c r="S341" i="2" s="1"/>
  <c r="Q341" i="2"/>
  <c r="P341" i="2"/>
  <c r="N341" i="2"/>
  <c r="O341" i="2" s="1"/>
  <c r="M341" i="2" s="1"/>
  <c r="L341" i="2"/>
  <c r="R340" i="2"/>
  <c r="S340" i="2" s="1"/>
  <c r="P340" i="2"/>
  <c r="Q340" i="2" s="1"/>
  <c r="N340" i="2"/>
  <c r="I340" i="2"/>
  <c r="D340" i="2"/>
  <c r="R339" i="2"/>
  <c r="S339" i="2" s="1"/>
  <c r="P339" i="2"/>
  <c r="Q339" i="2" s="1"/>
  <c r="N339" i="2"/>
  <c r="O339" i="2" s="1"/>
  <c r="R338" i="2"/>
  <c r="S338" i="2" s="1"/>
  <c r="P338" i="2"/>
  <c r="Q338" i="2" s="1"/>
  <c r="N338" i="2"/>
  <c r="O338" i="2" s="1"/>
  <c r="R337" i="2"/>
  <c r="S337" i="2" s="1"/>
  <c r="P337" i="2"/>
  <c r="Q337" i="2" s="1"/>
  <c r="N337" i="2"/>
  <c r="R336" i="2"/>
  <c r="S336" i="2" s="1"/>
  <c r="P336" i="2"/>
  <c r="Q336" i="2" s="1"/>
  <c r="N336" i="2"/>
  <c r="O336" i="2" s="1"/>
  <c r="I336" i="2"/>
  <c r="H336" i="2"/>
  <c r="G336" i="2"/>
  <c r="D336" i="2"/>
  <c r="R335" i="2"/>
  <c r="S335" i="2" s="1"/>
  <c r="P335" i="2"/>
  <c r="L335" i="2" s="1"/>
  <c r="N335" i="2"/>
  <c r="O335" i="2" s="1"/>
  <c r="R334" i="2"/>
  <c r="S334" i="2" s="1"/>
  <c r="P334" i="2"/>
  <c r="Q334" i="2" s="1"/>
  <c r="N334" i="2"/>
  <c r="O334" i="2" s="1"/>
  <c r="R333" i="2"/>
  <c r="S333" i="2" s="1"/>
  <c r="P333" i="2"/>
  <c r="Q333" i="2" s="1"/>
  <c r="N333" i="2"/>
  <c r="L333" i="2" s="1"/>
  <c r="R332" i="2"/>
  <c r="S332" i="2" s="1"/>
  <c r="P332" i="2"/>
  <c r="Q332" i="2" s="1"/>
  <c r="N332" i="2"/>
  <c r="O332" i="2" s="1"/>
  <c r="I332" i="2"/>
  <c r="G332" i="2"/>
  <c r="D332" i="2"/>
  <c r="R331" i="2"/>
  <c r="S331" i="2" s="1"/>
  <c r="P331" i="2"/>
  <c r="Q331" i="2" s="1"/>
  <c r="N331" i="2"/>
  <c r="O331" i="2" s="1"/>
  <c r="R330" i="2"/>
  <c r="S330" i="2" s="1"/>
  <c r="P330" i="2"/>
  <c r="Q330" i="2" s="1"/>
  <c r="N330" i="2"/>
  <c r="R329" i="2"/>
  <c r="S329" i="2" s="1"/>
  <c r="P329" i="2"/>
  <c r="Q329" i="2" s="1"/>
  <c r="M329" i="2" s="1"/>
  <c r="N329" i="2"/>
  <c r="O329" i="2" s="1"/>
  <c r="R328" i="2"/>
  <c r="S328" i="2" s="1"/>
  <c r="P328" i="2"/>
  <c r="Q328" i="2" s="1"/>
  <c r="N328" i="2"/>
  <c r="O328" i="2" s="1"/>
  <c r="M328" i="2" s="1"/>
  <c r="I328" i="2"/>
  <c r="D328" i="2"/>
  <c r="R327" i="2"/>
  <c r="S327" i="2" s="1"/>
  <c r="P327" i="2"/>
  <c r="Q327" i="2" s="1"/>
  <c r="N327" i="2"/>
  <c r="O327" i="2" s="1"/>
  <c r="R326" i="2"/>
  <c r="S326" i="2" s="1"/>
  <c r="P326" i="2"/>
  <c r="Q326" i="2" s="1"/>
  <c r="N326" i="2"/>
  <c r="O326" i="2" s="1"/>
  <c r="R325" i="2"/>
  <c r="S325" i="2" s="1"/>
  <c r="P325" i="2"/>
  <c r="Q325" i="2" s="1"/>
  <c r="N325" i="2"/>
  <c r="O325" i="2" s="1"/>
  <c r="R324" i="2"/>
  <c r="S324" i="2" s="1"/>
  <c r="P324" i="2"/>
  <c r="Q324" i="2" s="1"/>
  <c r="N324" i="2"/>
  <c r="O324" i="2" s="1"/>
  <c r="I324" i="2"/>
  <c r="D324" i="2"/>
  <c r="R323" i="2"/>
  <c r="S323" i="2" s="1"/>
  <c r="Q323" i="2"/>
  <c r="P323" i="2"/>
  <c r="N323" i="2"/>
  <c r="O323" i="2" s="1"/>
  <c r="M323" i="2" s="1"/>
  <c r="R322" i="2"/>
  <c r="S322" i="2" s="1"/>
  <c r="P322" i="2"/>
  <c r="Q322" i="2" s="1"/>
  <c r="N322" i="2"/>
  <c r="L322" i="2" s="1"/>
  <c r="R321" i="2"/>
  <c r="S321" i="2" s="1"/>
  <c r="P321" i="2"/>
  <c r="Q321" i="2" s="1"/>
  <c r="N321" i="2"/>
  <c r="O321" i="2" s="1"/>
  <c r="R320" i="2"/>
  <c r="S320" i="2" s="1"/>
  <c r="P320" i="2"/>
  <c r="Q320" i="2" s="1"/>
  <c r="N320" i="2"/>
  <c r="O320" i="2" s="1"/>
  <c r="I320" i="2"/>
  <c r="D320" i="2"/>
  <c r="R319" i="2"/>
  <c r="S319" i="2" s="1"/>
  <c r="P319" i="2"/>
  <c r="Q319" i="2" s="1"/>
  <c r="N319" i="2"/>
  <c r="L319" i="2" s="1"/>
  <c r="R318" i="2"/>
  <c r="S318" i="2" s="1"/>
  <c r="P318" i="2"/>
  <c r="Q318" i="2" s="1"/>
  <c r="N318" i="2"/>
  <c r="O318" i="2" s="1"/>
  <c r="R317" i="2"/>
  <c r="S317" i="2" s="1"/>
  <c r="P317" i="2"/>
  <c r="Q317" i="2" s="1"/>
  <c r="N317" i="2"/>
  <c r="O317" i="2" s="1"/>
  <c r="R316" i="2"/>
  <c r="S316" i="2" s="1"/>
  <c r="P316" i="2"/>
  <c r="Q316" i="2" s="1"/>
  <c r="N316" i="2"/>
  <c r="O316" i="2" s="1"/>
  <c r="I316" i="2"/>
  <c r="D316" i="2"/>
  <c r="R315" i="2"/>
  <c r="S315" i="2" s="1"/>
  <c r="P315" i="2"/>
  <c r="Q315" i="2" s="1"/>
  <c r="N315" i="2"/>
  <c r="O315" i="2" s="1"/>
  <c r="R314" i="2"/>
  <c r="S314" i="2" s="1"/>
  <c r="P314" i="2"/>
  <c r="Q314" i="2" s="1"/>
  <c r="N314" i="2"/>
  <c r="R313" i="2"/>
  <c r="S313" i="2" s="1"/>
  <c r="P313" i="2"/>
  <c r="Q313" i="2" s="1"/>
  <c r="N313" i="2"/>
  <c r="O313" i="2" s="1"/>
  <c r="R312" i="2"/>
  <c r="S312" i="2" s="1"/>
  <c r="P312" i="2"/>
  <c r="Q312" i="2" s="1"/>
  <c r="N312" i="2"/>
  <c r="L312" i="2" s="1"/>
  <c r="I312" i="2"/>
  <c r="D312" i="2"/>
  <c r="R311" i="2"/>
  <c r="S311" i="2" s="1"/>
  <c r="P311" i="2"/>
  <c r="Q311" i="2" s="1"/>
  <c r="N311" i="2"/>
  <c r="L311" i="2" s="1"/>
  <c r="R310" i="2"/>
  <c r="S310" i="2" s="1"/>
  <c r="P310" i="2"/>
  <c r="Q310" i="2" s="1"/>
  <c r="N310" i="2"/>
  <c r="O310" i="2" s="1"/>
  <c r="M310" i="2" s="1"/>
  <c r="R309" i="2"/>
  <c r="S309" i="2" s="1"/>
  <c r="P309" i="2"/>
  <c r="Q309" i="2" s="1"/>
  <c r="N309" i="2"/>
  <c r="O309" i="2" s="1"/>
  <c r="R308" i="2"/>
  <c r="S308" i="2" s="1"/>
  <c r="P308" i="2"/>
  <c r="Q308" i="2" s="1"/>
  <c r="M308" i="2" s="1"/>
  <c r="N308" i="2"/>
  <c r="O308" i="2" s="1"/>
  <c r="I308" i="2"/>
  <c r="D308" i="2"/>
  <c r="R307" i="2"/>
  <c r="S307" i="2" s="1"/>
  <c r="P307" i="2"/>
  <c r="Q307" i="2" s="1"/>
  <c r="N307" i="2"/>
  <c r="R306" i="2"/>
  <c r="S306" i="2" s="1"/>
  <c r="P306" i="2"/>
  <c r="Q306" i="2" s="1"/>
  <c r="N306" i="2"/>
  <c r="L306" i="2" s="1"/>
  <c r="R305" i="2"/>
  <c r="S305" i="2" s="1"/>
  <c r="P305" i="2"/>
  <c r="Q305" i="2" s="1"/>
  <c r="N305" i="2"/>
  <c r="O305" i="2" s="1"/>
  <c r="R304" i="2"/>
  <c r="S304" i="2" s="1"/>
  <c r="P304" i="2"/>
  <c r="Q304" i="2" s="1"/>
  <c r="N304" i="2"/>
  <c r="O304" i="2" s="1"/>
  <c r="I304" i="2"/>
  <c r="D304" i="2"/>
  <c r="R303" i="2"/>
  <c r="S303" i="2" s="1"/>
  <c r="P303" i="2"/>
  <c r="Q303" i="2" s="1"/>
  <c r="N303" i="2"/>
  <c r="R302" i="2"/>
  <c r="S302" i="2" s="1"/>
  <c r="P302" i="2"/>
  <c r="Q302" i="2" s="1"/>
  <c r="N302" i="2"/>
  <c r="O302" i="2" s="1"/>
  <c r="R301" i="2"/>
  <c r="S301" i="2" s="1"/>
  <c r="P301" i="2"/>
  <c r="Q301" i="2" s="1"/>
  <c r="N301" i="2"/>
  <c r="L301" i="2" s="1"/>
  <c r="I300" i="2"/>
  <c r="H300" i="2"/>
  <c r="G300" i="2"/>
  <c r="D300" i="2"/>
  <c r="R299" i="2"/>
  <c r="S299" i="2" s="1"/>
  <c r="P299" i="2"/>
  <c r="Q299" i="2" s="1"/>
  <c r="N299" i="2"/>
  <c r="R297" i="2"/>
  <c r="S297" i="2" s="1"/>
  <c r="P297" i="2"/>
  <c r="Q297" i="2" s="1"/>
  <c r="N297" i="2"/>
  <c r="O297" i="2" s="1"/>
  <c r="I296" i="2"/>
  <c r="H296" i="2"/>
  <c r="D296" i="2"/>
  <c r="R295" i="2"/>
  <c r="S295" i="2" s="1"/>
  <c r="P295" i="2"/>
  <c r="Q295" i="2" s="1"/>
  <c r="N295" i="2"/>
  <c r="O295" i="2" s="1"/>
  <c r="G294" i="2"/>
  <c r="R293" i="2"/>
  <c r="S293" i="2" s="1"/>
  <c r="P293" i="2"/>
  <c r="Q293" i="2" s="1"/>
  <c r="N293" i="2"/>
  <c r="O293" i="2" s="1"/>
  <c r="M293" i="2" s="1"/>
  <c r="L293" i="2"/>
  <c r="R292" i="2"/>
  <c r="S292" i="2" s="1"/>
  <c r="P292" i="2"/>
  <c r="Q292" i="2" s="1"/>
  <c r="N292" i="2"/>
  <c r="O292" i="2" s="1"/>
  <c r="M292" i="2" s="1"/>
  <c r="I292" i="2"/>
  <c r="H292" i="2"/>
  <c r="G292" i="2"/>
  <c r="D292" i="2"/>
  <c r="S291" i="2"/>
  <c r="R291" i="2"/>
  <c r="P291" i="2"/>
  <c r="Q291" i="2" s="1"/>
  <c r="O291" i="2"/>
  <c r="N291" i="2"/>
  <c r="R290" i="2"/>
  <c r="S290" i="2" s="1"/>
  <c r="P290" i="2"/>
  <c r="Q290" i="2" s="1"/>
  <c r="N290" i="2"/>
  <c r="O290" i="2" s="1"/>
  <c r="R289" i="2"/>
  <c r="S289" i="2" s="1"/>
  <c r="P289" i="2"/>
  <c r="Q289" i="2" s="1"/>
  <c r="N289" i="2"/>
  <c r="O289" i="2" s="1"/>
  <c r="R288" i="2"/>
  <c r="S288" i="2" s="1"/>
  <c r="P288" i="2"/>
  <c r="Q288" i="2" s="1"/>
  <c r="N288" i="2"/>
  <c r="O288" i="2" s="1"/>
  <c r="I288" i="2"/>
  <c r="H288" i="2"/>
  <c r="G288" i="2"/>
  <c r="D288" i="2"/>
  <c r="R287" i="2"/>
  <c r="S287" i="2" s="1"/>
  <c r="P287" i="2"/>
  <c r="Q287" i="2" s="1"/>
  <c r="N287" i="2"/>
  <c r="R286" i="2"/>
  <c r="S286" i="2" s="1"/>
  <c r="P286" i="2"/>
  <c r="Q286" i="2" s="1"/>
  <c r="N286" i="2"/>
  <c r="O286" i="2" s="1"/>
  <c r="R285" i="2"/>
  <c r="S285" i="2" s="1"/>
  <c r="P285" i="2"/>
  <c r="Q285" i="2" s="1"/>
  <c r="N285" i="2"/>
  <c r="O285" i="2" s="1"/>
  <c r="R284" i="2"/>
  <c r="S284" i="2" s="1"/>
  <c r="P284" i="2"/>
  <c r="Q284" i="2" s="1"/>
  <c r="N284" i="2"/>
  <c r="O284" i="2" s="1"/>
  <c r="I284" i="2"/>
  <c r="H284" i="2"/>
  <c r="G284" i="2"/>
  <c r="D284" i="2"/>
  <c r="R283" i="2"/>
  <c r="S283" i="2" s="1"/>
  <c r="P283" i="2"/>
  <c r="Q283" i="2" s="1"/>
  <c r="N283" i="2"/>
  <c r="R282" i="2"/>
  <c r="S282" i="2" s="1"/>
  <c r="P282" i="2"/>
  <c r="Q282" i="2" s="1"/>
  <c r="N282" i="2"/>
  <c r="O282" i="2" s="1"/>
  <c r="R281" i="2"/>
  <c r="S281" i="2" s="1"/>
  <c r="P281" i="2"/>
  <c r="Q281" i="2" s="1"/>
  <c r="N281" i="2"/>
  <c r="O281" i="2" s="1"/>
  <c r="M281" i="2" s="1"/>
  <c r="R280" i="2"/>
  <c r="S280" i="2" s="1"/>
  <c r="P280" i="2"/>
  <c r="Q280" i="2" s="1"/>
  <c r="N280" i="2"/>
  <c r="O280" i="2" s="1"/>
  <c r="I280" i="2"/>
  <c r="H280" i="2"/>
  <c r="G280" i="2"/>
  <c r="D280" i="2"/>
  <c r="R279" i="2"/>
  <c r="S279" i="2" s="1"/>
  <c r="P279" i="2"/>
  <c r="Q279" i="2" s="1"/>
  <c r="N279" i="2"/>
  <c r="R278" i="2"/>
  <c r="S278" i="2" s="1"/>
  <c r="P278" i="2"/>
  <c r="Q278" i="2" s="1"/>
  <c r="N278" i="2"/>
  <c r="O278" i="2" s="1"/>
  <c r="R277" i="2"/>
  <c r="S277" i="2" s="1"/>
  <c r="P277" i="2"/>
  <c r="Q277" i="2" s="1"/>
  <c r="N277" i="2"/>
  <c r="O277" i="2" s="1"/>
  <c r="R276" i="2"/>
  <c r="S276" i="2" s="1"/>
  <c r="P276" i="2"/>
  <c r="Q276" i="2" s="1"/>
  <c r="N276" i="2"/>
  <c r="O276" i="2" s="1"/>
  <c r="I276" i="2"/>
  <c r="H276" i="2"/>
  <c r="G276" i="2"/>
  <c r="D276" i="2"/>
  <c r="R275" i="2"/>
  <c r="S275" i="2" s="1"/>
  <c r="P275" i="2"/>
  <c r="Q275" i="2" s="1"/>
  <c r="N275" i="2"/>
  <c r="L275" i="2" s="1"/>
  <c r="R274" i="2"/>
  <c r="S274" i="2" s="1"/>
  <c r="P274" i="2"/>
  <c r="Q274" i="2" s="1"/>
  <c r="N274" i="2"/>
  <c r="O274" i="2" s="1"/>
  <c r="L274" i="2"/>
  <c r="R273" i="2"/>
  <c r="S273" i="2" s="1"/>
  <c r="P273" i="2"/>
  <c r="Q273" i="2" s="1"/>
  <c r="N273" i="2"/>
  <c r="O273" i="2" s="1"/>
  <c r="L273" i="2"/>
  <c r="R272" i="2"/>
  <c r="S272" i="2" s="1"/>
  <c r="P272" i="2"/>
  <c r="Q272" i="2" s="1"/>
  <c r="N272" i="2"/>
  <c r="O272" i="2" s="1"/>
  <c r="I272" i="2"/>
  <c r="H272" i="2"/>
  <c r="G272" i="2"/>
  <c r="D272" i="2"/>
  <c r="R271" i="2"/>
  <c r="S271" i="2" s="1"/>
  <c r="P271" i="2"/>
  <c r="Q271" i="2" s="1"/>
  <c r="N271" i="2"/>
  <c r="L271" i="2" s="1"/>
  <c r="R270" i="2"/>
  <c r="S270" i="2" s="1"/>
  <c r="P270" i="2"/>
  <c r="Q270" i="2" s="1"/>
  <c r="N270" i="2"/>
  <c r="O270" i="2" s="1"/>
  <c r="R269" i="2"/>
  <c r="S269" i="2" s="1"/>
  <c r="P269" i="2"/>
  <c r="Q269" i="2" s="1"/>
  <c r="N269" i="2"/>
  <c r="O269" i="2" s="1"/>
  <c r="R268" i="2"/>
  <c r="S268" i="2" s="1"/>
  <c r="P268" i="2"/>
  <c r="Q268" i="2" s="1"/>
  <c r="N268" i="2"/>
  <c r="O268" i="2" s="1"/>
  <c r="I268" i="2"/>
  <c r="H268" i="2"/>
  <c r="G268" i="2"/>
  <c r="D268" i="2"/>
  <c r="R267" i="2"/>
  <c r="S267" i="2" s="1"/>
  <c r="P267" i="2"/>
  <c r="Q267" i="2" s="1"/>
  <c r="O267" i="2"/>
  <c r="N267" i="2"/>
  <c r="R266" i="2"/>
  <c r="S266" i="2" s="1"/>
  <c r="P266" i="2"/>
  <c r="Q266" i="2" s="1"/>
  <c r="N266" i="2"/>
  <c r="O266" i="2" s="1"/>
  <c r="R265" i="2"/>
  <c r="S265" i="2" s="1"/>
  <c r="P265" i="2"/>
  <c r="Q265" i="2" s="1"/>
  <c r="N265" i="2"/>
  <c r="O265" i="2" s="1"/>
  <c r="R264" i="2"/>
  <c r="S264" i="2" s="1"/>
  <c r="P264" i="2"/>
  <c r="Q264" i="2" s="1"/>
  <c r="N264" i="2"/>
  <c r="O264" i="2" s="1"/>
  <c r="I264" i="2"/>
  <c r="H264" i="2"/>
  <c r="G264" i="2"/>
  <c r="D264" i="2"/>
  <c r="R263" i="2"/>
  <c r="S263" i="2" s="1"/>
  <c r="P263" i="2"/>
  <c r="Q263" i="2" s="1"/>
  <c r="N263" i="2"/>
  <c r="O263" i="2" s="1"/>
  <c r="R262" i="2"/>
  <c r="S262" i="2" s="1"/>
  <c r="P262" i="2"/>
  <c r="Q262" i="2" s="1"/>
  <c r="N262" i="2"/>
  <c r="O262" i="2" s="1"/>
  <c r="R261" i="2"/>
  <c r="S261" i="2" s="1"/>
  <c r="P261" i="2"/>
  <c r="Q261" i="2" s="1"/>
  <c r="N261" i="2"/>
  <c r="O261" i="2" s="1"/>
  <c r="M261" i="2" s="1"/>
  <c r="R260" i="2"/>
  <c r="S260" i="2" s="1"/>
  <c r="P260" i="2"/>
  <c r="Q260" i="2" s="1"/>
  <c r="N260" i="2"/>
  <c r="O260" i="2" s="1"/>
  <c r="I260" i="2"/>
  <c r="H260" i="2"/>
  <c r="G260" i="2"/>
  <c r="D260" i="2"/>
  <c r="R259" i="2"/>
  <c r="S259" i="2" s="1"/>
  <c r="P259" i="2"/>
  <c r="Q259" i="2" s="1"/>
  <c r="N259" i="2"/>
  <c r="R258" i="2"/>
  <c r="S258" i="2" s="1"/>
  <c r="P258" i="2"/>
  <c r="Q258" i="2" s="1"/>
  <c r="N258" i="2"/>
  <c r="O258" i="2" s="1"/>
  <c r="R257" i="2"/>
  <c r="S257" i="2" s="1"/>
  <c r="P257" i="2"/>
  <c r="Q257" i="2" s="1"/>
  <c r="N257" i="2"/>
  <c r="O257" i="2" s="1"/>
  <c r="R256" i="2"/>
  <c r="S256" i="2" s="1"/>
  <c r="P256" i="2"/>
  <c r="Q256" i="2" s="1"/>
  <c r="N256" i="2"/>
  <c r="O256" i="2" s="1"/>
  <c r="I256" i="2"/>
  <c r="H256" i="2"/>
  <c r="G256" i="2"/>
  <c r="D256" i="2"/>
  <c r="R255" i="2"/>
  <c r="S255" i="2" s="1"/>
  <c r="P255" i="2"/>
  <c r="Q255" i="2" s="1"/>
  <c r="N255" i="2"/>
  <c r="L255" i="2" s="1"/>
  <c r="R254" i="2"/>
  <c r="S254" i="2" s="1"/>
  <c r="P254" i="2"/>
  <c r="Q254" i="2" s="1"/>
  <c r="N254" i="2"/>
  <c r="O254" i="2" s="1"/>
  <c r="R253" i="2"/>
  <c r="S253" i="2" s="1"/>
  <c r="P253" i="2"/>
  <c r="Q253" i="2" s="1"/>
  <c r="N253" i="2"/>
  <c r="O253" i="2" s="1"/>
  <c r="I252" i="2"/>
  <c r="H252" i="2"/>
  <c r="G252" i="2"/>
  <c r="D252" i="2"/>
  <c r="R251" i="2"/>
  <c r="S251" i="2" s="1"/>
  <c r="P251" i="2"/>
  <c r="Q251" i="2" s="1"/>
  <c r="N251" i="2"/>
  <c r="R249" i="2"/>
  <c r="S249" i="2" s="1"/>
  <c r="P249" i="2"/>
  <c r="Q249" i="2" s="1"/>
  <c r="N249" i="2"/>
  <c r="L249" i="2" s="1"/>
  <c r="R248" i="2"/>
  <c r="S248" i="2" s="1"/>
  <c r="P248" i="2"/>
  <c r="Q248" i="2" s="1"/>
  <c r="N248" i="2"/>
  <c r="O248" i="2" s="1"/>
  <c r="M248" i="2" s="1"/>
  <c r="I248" i="2"/>
  <c r="H248" i="2"/>
  <c r="G248" i="2"/>
  <c r="D248" i="2"/>
  <c r="R247" i="2"/>
  <c r="S247" i="2" s="1"/>
  <c r="P247" i="2"/>
  <c r="Q247" i="2" s="1"/>
  <c r="N247" i="2"/>
  <c r="L247" i="2" s="1"/>
  <c r="R246" i="2"/>
  <c r="S246" i="2" s="1"/>
  <c r="P246" i="2"/>
  <c r="Q246" i="2" s="1"/>
  <c r="N246" i="2"/>
  <c r="R245" i="2"/>
  <c r="S245" i="2" s="1"/>
  <c r="P245" i="2"/>
  <c r="Q245" i="2" s="1"/>
  <c r="N245" i="2"/>
  <c r="R244" i="2"/>
  <c r="S244" i="2" s="1"/>
  <c r="P244" i="2"/>
  <c r="Q244" i="2" s="1"/>
  <c r="M244" i="2" s="1"/>
  <c r="N244" i="2"/>
  <c r="O244" i="2" s="1"/>
  <c r="I244" i="2"/>
  <c r="H244" i="2"/>
  <c r="G244" i="2"/>
  <c r="D244" i="2"/>
  <c r="R243" i="2"/>
  <c r="S243" i="2" s="1"/>
  <c r="P243" i="2"/>
  <c r="Q243" i="2" s="1"/>
  <c r="N243" i="2"/>
  <c r="L243" i="2" s="1"/>
  <c r="R242" i="2"/>
  <c r="S242" i="2" s="1"/>
  <c r="P242" i="2"/>
  <c r="Q242" i="2" s="1"/>
  <c r="N242" i="2"/>
  <c r="R241" i="2"/>
  <c r="S241" i="2" s="1"/>
  <c r="P241" i="2"/>
  <c r="Q241" i="2" s="1"/>
  <c r="N241" i="2"/>
  <c r="R240" i="2"/>
  <c r="S240" i="2" s="1"/>
  <c r="P240" i="2"/>
  <c r="Q240" i="2" s="1"/>
  <c r="N240" i="2"/>
  <c r="O240" i="2" s="1"/>
  <c r="I240" i="2"/>
  <c r="H240" i="2"/>
  <c r="G240" i="2"/>
  <c r="D240" i="2"/>
  <c r="R239" i="2"/>
  <c r="S239" i="2" s="1"/>
  <c r="P239" i="2"/>
  <c r="Q239" i="2" s="1"/>
  <c r="N239" i="2"/>
  <c r="L239" i="2" s="1"/>
  <c r="R238" i="2"/>
  <c r="S238" i="2" s="1"/>
  <c r="P238" i="2"/>
  <c r="Q238" i="2" s="1"/>
  <c r="N238" i="2"/>
  <c r="O238" i="2" s="1"/>
  <c r="M238" i="2" s="1"/>
  <c r="R237" i="2"/>
  <c r="S237" i="2" s="1"/>
  <c r="P237" i="2"/>
  <c r="Q237" i="2" s="1"/>
  <c r="N237" i="2"/>
  <c r="L237" i="2" s="1"/>
  <c r="R236" i="2"/>
  <c r="S236" i="2" s="1"/>
  <c r="P236" i="2"/>
  <c r="Q236" i="2" s="1"/>
  <c r="N236" i="2"/>
  <c r="O236" i="2" s="1"/>
  <c r="I236" i="2"/>
  <c r="H236" i="2"/>
  <c r="G236" i="2"/>
  <c r="D236" i="2"/>
  <c r="R235" i="2"/>
  <c r="S235" i="2" s="1"/>
  <c r="P235" i="2"/>
  <c r="Q235" i="2" s="1"/>
  <c r="N235" i="2"/>
  <c r="R234" i="2"/>
  <c r="S234" i="2" s="1"/>
  <c r="P234" i="2"/>
  <c r="Q234" i="2" s="1"/>
  <c r="N234" i="2"/>
  <c r="O234" i="2" s="1"/>
  <c r="R233" i="2"/>
  <c r="S233" i="2" s="1"/>
  <c r="P233" i="2"/>
  <c r="Q233" i="2" s="1"/>
  <c r="N233" i="2"/>
  <c r="R232" i="2"/>
  <c r="S232" i="2" s="1"/>
  <c r="P232" i="2"/>
  <c r="Q232" i="2" s="1"/>
  <c r="N232" i="2"/>
  <c r="O232" i="2" s="1"/>
  <c r="M232" i="2" s="1"/>
  <c r="I232" i="2"/>
  <c r="H232" i="2"/>
  <c r="G232" i="2"/>
  <c r="D232" i="2"/>
  <c r="R231" i="2"/>
  <c r="S231" i="2" s="1"/>
  <c r="P231" i="2"/>
  <c r="Q231" i="2" s="1"/>
  <c r="N231" i="2"/>
  <c r="L231" i="2" s="1"/>
  <c r="R230" i="2"/>
  <c r="S230" i="2" s="1"/>
  <c r="P230" i="2"/>
  <c r="Q230" i="2" s="1"/>
  <c r="N230" i="2"/>
  <c r="R229" i="2"/>
  <c r="S229" i="2" s="1"/>
  <c r="P229" i="2"/>
  <c r="Q229" i="2" s="1"/>
  <c r="N229" i="2"/>
  <c r="R228" i="2"/>
  <c r="S228" i="2" s="1"/>
  <c r="Q228" i="2"/>
  <c r="P228" i="2"/>
  <c r="N228" i="2"/>
  <c r="O228" i="2" s="1"/>
  <c r="I228" i="2"/>
  <c r="H228" i="2"/>
  <c r="G228" i="2"/>
  <c r="D228" i="2"/>
  <c r="R227" i="2"/>
  <c r="S227" i="2" s="1"/>
  <c r="P227" i="2"/>
  <c r="Q227" i="2" s="1"/>
  <c r="N227" i="2"/>
  <c r="R226" i="2"/>
  <c r="S226" i="2" s="1"/>
  <c r="P226" i="2"/>
  <c r="Q226" i="2" s="1"/>
  <c r="N226" i="2"/>
  <c r="L226" i="2" s="1"/>
  <c r="I226" i="2"/>
  <c r="D226" i="2"/>
  <c r="R225" i="2"/>
  <c r="S225" i="2" s="1"/>
  <c r="P225" i="2"/>
  <c r="Q225" i="2" s="1"/>
  <c r="O225" i="2"/>
  <c r="N225" i="2"/>
  <c r="R224" i="2"/>
  <c r="S224" i="2" s="1"/>
  <c r="P224" i="2"/>
  <c r="Q224" i="2" s="1"/>
  <c r="N224" i="2"/>
  <c r="O224" i="2" s="1"/>
  <c r="M224" i="2" s="1"/>
  <c r="I224" i="2"/>
  <c r="H224" i="2"/>
  <c r="G224" i="2"/>
  <c r="D224" i="2"/>
  <c r="R223" i="2"/>
  <c r="S223" i="2" s="1"/>
  <c r="P223" i="2"/>
  <c r="Q223" i="2" s="1"/>
  <c r="N223" i="2"/>
  <c r="R222" i="2"/>
  <c r="S222" i="2" s="1"/>
  <c r="P222" i="2"/>
  <c r="Q222" i="2" s="1"/>
  <c r="N222" i="2"/>
  <c r="L222" i="2" s="1"/>
  <c r="R221" i="2"/>
  <c r="S221" i="2" s="1"/>
  <c r="P221" i="2"/>
  <c r="Q221" i="2" s="1"/>
  <c r="N221" i="2"/>
  <c r="R220" i="2"/>
  <c r="S220" i="2" s="1"/>
  <c r="P220" i="2"/>
  <c r="Q220" i="2" s="1"/>
  <c r="N220" i="2"/>
  <c r="O220" i="2" s="1"/>
  <c r="I220" i="2"/>
  <c r="H220" i="2"/>
  <c r="D220" i="2"/>
  <c r="R219" i="2"/>
  <c r="S219" i="2" s="1"/>
  <c r="P219" i="2"/>
  <c r="Q219" i="2" s="1"/>
  <c r="N219" i="2"/>
  <c r="L219" i="2" s="1"/>
  <c r="R218" i="2"/>
  <c r="S218" i="2" s="1"/>
  <c r="P218" i="2"/>
  <c r="Q218" i="2" s="1"/>
  <c r="N218" i="2"/>
  <c r="L218" i="2" s="1"/>
  <c r="R217" i="2"/>
  <c r="S217" i="2" s="1"/>
  <c r="Q217" i="2"/>
  <c r="P217" i="2"/>
  <c r="N217" i="2"/>
  <c r="O217" i="2" s="1"/>
  <c r="M217" i="2" s="1"/>
  <c r="L217" i="2"/>
  <c r="R216" i="2"/>
  <c r="S216" i="2" s="1"/>
  <c r="P216" i="2"/>
  <c r="Q216" i="2" s="1"/>
  <c r="N216" i="2"/>
  <c r="I216" i="2"/>
  <c r="H216" i="2"/>
  <c r="D216" i="2"/>
  <c r="R215" i="2"/>
  <c r="S215" i="2" s="1"/>
  <c r="P215" i="2"/>
  <c r="Q215" i="2" s="1"/>
  <c r="O215" i="2"/>
  <c r="N215" i="2"/>
  <c r="R214" i="2"/>
  <c r="S214" i="2" s="1"/>
  <c r="P214" i="2"/>
  <c r="Q214" i="2" s="1"/>
  <c r="M214" i="2" s="1"/>
  <c r="N214" i="2"/>
  <c r="O214" i="2" s="1"/>
  <c r="R213" i="2"/>
  <c r="S213" i="2" s="1"/>
  <c r="P213" i="2"/>
  <c r="Q213" i="2" s="1"/>
  <c r="N213" i="2"/>
  <c r="O213" i="2" s="1"/>
  <c r="R212" i="2"/>
  <c r="S212" i="2" s="1"/>
  <c r="P212" i="2"/>
  <c r="Q212" i="2" s="1"/>
  <c r="N212" i="2"/>
  <c r="L212" i="2" s="1"/>
  <c r="I212" i="2"/>
  <c r="H212" i="2"/>
  <c r="D212" i="2"/>
  <c r="R211" i="2"/>
  <c r="S211" i="2" s="1"/>
  <c r="P211" i="2"/>
  <c r="Q211" i="2" s="1"/>
  <c r="N211" i="2"/>
  <c r="O211" i="2" s="1"/>
  <c r="R210" i="2"/>
  <c r="S210" i="2" s="1"/>
  <c r="P210" i="2"/>
  <c r="Q210" i="2" s="1"/>
  <c r="N210" i="2"/>
  <c r="L210" i="2" s="1"/>
  <c r="R209" i="2"/>
  <c r="S209" i="2" s="1"/>
  <c r="P209" i="2"/>
  <c r="Q209" i="2" s="1"/>
  <c r="N209" i="2"/>
  <c r="R208" i="2"/>
  <c r="S208" i="2" s="1"/>
  <c r="P208" i="2"/>
  <c r="Q208" i="2" s="1"/>
  <c r="N208" i="2"/>
  <c r="I208" i="2"/>
  <c r="H208" i="2"/>
  <c r="D208" i="2"/>
  <c r="R207" i="2"/>
  <c r="S207" i="2" s="1"/>
  <c r="P207" i="2"/>
  <c r="Q207" i="2" s="1"/>
  <c r="N207" i="2"/>
  <c r="O207" i="2" s="1"/>
  <c r="R206" i="2"/>
  <c r="S206" i="2" s="1"/>
  <c r="P206" i="2"/>
  <c r="Q206" i="2" s="1"/>
  <c r="N206" i="2"/>
  <c r="O206" i="2" s="1"/>
  <c r="R205" i="2"/>
  <c r="S205" i="2" s="1"/>
  <c r="P205" i="2"/>
  <c r="Q205" i="2" s="1"/>
  <c r="O205" i="2"/>
  <c r="N205" i="2"/>
  <c r="R204" i="2"/>
  <c r="S204" i="2" s="1"/>
  <c r="P204" i="2"/>
  <c r="Q204" i="2" s="1"/>
  <c r="N204" i="2"/>
  <c r="I204" i="2"/>
  <c r="H204" i="2"/>
  <c r="D204" i="2"/>
  <c r="R203" i="2"/>
  <c r="S203" i="2" s="1"/>
  <c r="P203" i="2"/>
  <c r="Q203" i="2" s="1"/>
  <c r="N203" i="2"/>
  <c r="R202" i="2"/>
  <c r="S202" i="2" s="1"/>
  <c r="P202" i="2"/>
  <c r="Q202" i="2" s="1"/>
  <c r="N202" i="2"/>
  <c r="O202" i="2" s="1"/>
  <c r="R201" i="2"/>
  <c r="S201" i="2" s="1"/>
  <c r="P201" i="2"/>
  <c r="Q201" i="2" s="1"/>
  <c r="N201" i="2"/>
  <c r="O201" i="2" s="1"/>
  <c r="M201" i="2" s="1"/>
  <c r="R200" i="2"/>
  <c r="S200" i="2" s="1"/>
  <c r="P200" i="2"/>
  <c r="Q200" i="2" s="1"/>
  <c r="N200" i="2"/>
  <c r="I200" i="2"/>
  <c r="H200" i="2"/>
  <c r="D200" i="2"/>
  <c r="R199" i="2"/>
  <c r="S199" i="2" s="1"/>
  <c r="Q199" i="2"/>
  <c r="P199" i="2"/>
  <c r="N199" i="2"/>
  <c r="O199" i="2" s="1"/>
  <c r="R198" i="2"/>
  <c r="S198" i="2" s="1"/>
  <c r="P198" i="2"/>
  <c r="Q198" i="2" s="1"/>
  <c r="N198" i="2"/>
  <c r="O198" i="2" s="1"/>
  <c r="L198" i="2"/>
  <c r="R197" i="2"/>
  <c r="S197" i="2" s="1"/>
  <c r="P197" i="2"/>
  <c r="Q197" i="2" s="1"/>
  <c r="N197" i="2"/>
  <c r="O197" i="2" s="1"/>
  <c r="R196" i="2"/>
  <c r="S196" i="2" s="1"/>
  <c r="P196" i="2"/>
  <c r="Q196" i="2" s="1"/>
  <c r="N196" i="2"/>
  <c r="O196" i="2" s="1"/>
  <c r="I196" i="2"/>
  <c r="H196" i="2"/>
  <c r="D196" i="2"/>
  <c r="R195" i="2"/>
  <c r="S195" i="2" s="1"/>
  <c r="P195" i="2"/>
  <c r="Q195" i="2" s="1"/>
  <c r="N195" i="2"/>
  <c r="O195" i="2" s="1"/>
  <c r="R194" i="2"/>
  <c r="S194" i="2" s="1"/>
  <c r="P194" i="2"/>
  <c r="Q194" i="2" s="1"/>
  <c r="N194" i="2"/>
  <c r="R193" i="2"/>
  <c r="S193" i="2" s="1"/>
  <c r="P193" i="2"/>
  <c r="Q193" i="2" s="1"/>
  <c r="N193" i="2"/>
  <c r="R192" i="2"/>
  <c r="S192" i="2" s="1"/>
  <c r="P192" i="2"/>
  <c r="Q192" i="2" s="1"/>
  <c r="N192" i="2"/>
  <c r="O192" i="2" s="1"/>
  <c r="I192" i="2"/>
  <c r="H192" i="2"/>
  <c r="D192" i="2"/>
  <c r="R191" i="2"/>
  <c r="S191" i="2" s="1"/>
  <c r="P191" i="2"/>
  <c r="Q191" i="2" s="1"/>
  <c r="N191" i="2"/>
  <c r="O191" i="2" s="1"/>
  <c r="R190" i="2"/>
  <c r="S190" i="2" s="1"/>
  <c r="P190" i="2"/>
  <c r="Q190" i="2" s="1"/>
  <c r="N190" i="2"/>
  <c r="O190" i="2" s="1"/>
  <c r="R189" i="2"/>
  <c r="S189" i="2" s="1"/>
  <c r="P189" i="2"/>
  <c r="Q189" i="2" s="1"/>
  <c r="N189" i="2"/>
  <c r="O189" i="2" s="1"/>
  <c r="I188" i="2"/>
  <c r="H188" i="2"/>
  <c r="D188" i="2"/>
  <c r="R187" i="2"/>
  <c r="S187" i="2" s="1"/>
  <c r="P187" i="2"/>
  <c r="Q187" i="2" s="1"/>
  <c r="N187" i="2"/>
  <c r="R185" i="2"/>
  <c r="S185" i="2" s="1"/>
  <c r="P185" i="2"/>
  <c r="Q185" i="2" s="1"/>
  <c r="N185" i="2"/>
  <c r="O185" i="2" s="1"/>
  <c r="R184" i="2"/>
  <c r="S184" i="2" s="1"/>
  <c r="P184" i="2"/>
  <c r="Q184" i="2" s="1"/>
  <c r="N184" i="2"/>
  <c r="I184" i="2"/>
  <c r="H184" i="2"/>
  <c r="D184" i="2"/>
  <c r="R183" i="2"/>
  <c r="S183" i="2" s="1"/>
  <c r="Q183" i="2"/>
  <c r="P183" i="2"/>
  <c r="N183" i="2"/>
  <c r="O183" i="2" s="1"/>
  <c r="R182" i="2"/>
  <c r="S182" i="2" s="1"/>
  <c r="P182" i="2"/>
  <c r="Q182" i="2" s="1"/>
  <c r="N182" i="2"/>
  <c r="O182" i="2" s="1"/>
  <c r="R181" i="2"/>
  <c r="S181" i="2" s="1"/>
  <c r="P181" i="2"/>
  <c r="Q181" i="2" s="1"/>
  <c r="N181" i="2"/>
  <c r="O181" i="2" s="1"/>
  <c r="L181" i="2"/>
  <c r="R180" i="2"/>
  <c r="S180" i="2" s="1"/>
  <c r="P180" i="2"/>
  <c r="Q180" i="2" s="1"/>
  <c r="N180" i="2"/>
  <c r="O180" i="2" s="1"/>
  <c r="I180" i="2"/>
  <c r="H180" i="2"/>
  <c r="D180" i="2"/>
  <c r="R179" i="2"/>
  <c r="S179" i="2" s="1"/>
  <c r="P179" i="2"/>
  <c r="Q179" i="2" s="1"/>
  <c r="N179" i="2"/>
  <c r="R178" i="2"/>
  <c r="S178" i="2" s="1"/>
  <c r="P178" i="2"/>
  <c r="Q178" i="2" s="1"/>
  <c r="N178" i="2"/>
  <c r="R177" i="2"/>
  <c r="S177" i="2" s="1"/>
  <c r="P177" i="2"/>
  <c r="Q177" i="2" s="1"/>
  <c r="N177" i="2"/>
  <c r="R176" i="2"/>
  <c r="S176" i="2" s="1"/>
  <c r="P176" i="2"/>
  <c r="Q176" i="2" s="1"/>
  <c r="N176" i="2"/>
  <c r="O176" i="2" s="1"/>
  <c r="I176" i="2"/>
  <c r="H176" i="2"/>
  <c r="D176" i="2"/>
  <c r="R175" i="2"/>
  <c r="S175" i="2" s="1"/>
  <c r="P175" i="2"/>
  <c r="Q175" i="2" s="1"/>
  <c r="N175" i="2"/>
  <c r="O175" i="2" s="1"/>
  <c r="R174" i="2"/>
  <c r="S174" i="2" s="1"/>
  <c r="P174" i="2"/>
  <c r="Q174" i="2" s="1"/>
  <c r="N174" i="2"/>
  <c r="O174" i="2" s="1"/>
  <c r="R173" i="2"/>
  <c r="S173" i="2" s="1"/>
  <c r="P173" i="2"/>
  <c r="Q173" i="2" s="1"/>
  <c r="N173" i="2"/>
  <c r="O173" i="2" s="1"/>
  <c r="R172" i="2"/>
  <c r="S172" i="2" s="1"/>
  <c r="P172" i="2"/>
  <c r="Q172" i="2" s="1"/>
  <c r="N172" i="2"/>
  <c r="O172" i="2" s="1"/>
  <c r="L172" i="2"/>
  <c r="I172" i="2"/>
  <c r="H172" i="2"/>
  <c r="D172" i="2"/>
  <c r="R171" i="2"/>
  <c r="S171" i="2" s="1"/>
  <c r="Q171" i="2"/>
  <c r="P171" i="2"/>
  <c r="N171" i="2"/>
  <c r="S170" i="2"/>
  <c r="R170" i="2"/>
  <c r="P170" i="2"/>
  <c r="Q170" i="2" s="1"/>
  <c r="N170" i="2"/>
  <c r="O170" i="2" s="1"/>
  <c r="M170" i="2" s="1"/>
  <c r="S169" i="2"/>
  <c r="R169" i="2"/>
  <c r="P169" i="2"/>
  <c r="Q169" i="2" s="1"/>
  <c r="N169" i="2"/>
  <c r="O169" i="2" s="1"/>
  <c r="M169" i="2" s="1"/>
  <c r="R168" i="2"/>
  <c r="S168" i="2" s="1"/>
  <c r="P168" i="2"/>
  <c r="Q168" i="2" s="1"/>
  <c r="N168" i="2"/>
  <c r="I168" i="2"/>
  <c r="H168" i="2"/>
  <c r="D168" i="2"/>
  <c r="R167" i="2"/>
  <c r="S167" i="2" s="1"/>
  <c r="Q167" i="2"/>
  <c r="P167" i="2"/>
  <c r="N167" i="2"/>
  <c r="O167" i="2" s="1"/>
  <c r="R166" i="2"/>
  <c r="S166" i="2" s="1"/>
  <c r="P166" i="2"/>
  <c r="Q166" i="2" s="1"/>
  <c r="N166" i="2"/>
  <c r="O166" i="2" s="1"/>
  <c r="R165" i="2"/>
  <c r="S165" i="2" s="1"/>
  <c r="P165" i="2"/>
  <c r="Q165" i="2" s="1"/>
  <c r="O165" i="2"/>
  <c r="N165" i="2"/>
  <c r="R164" i="2"/>
  <c r="S164" i="2" s="1"/>
  <c r="Q164" i="2"/>
  <c r="P164" i="2"/>
  <c r="N164" i="2"/>
  <c r="O164" i="2" s="1"/>
  <c r="I164" i="2"/>
  <c r="H164" i="2"/>
  <c r="D164" i="2"/>
  <c r="R163" i="2"/>
  <c r="S163" i="2" s="1"/>
  <c r="P163" i="2"/>
  <c r="Q163" i="2" s="1"/>
  <c r="N163" i="2"/>
  <c r="O163" i="2" s="1"/>
  <c r="R162" i="2"/>
  <c r="S162" i="2" s="1"/>
  <c r="P162" i="2"/>
  <c r="Q162" i="2" s="1"/>
  <c r="N162" i="2"/>
  <c r="I162" i="2"/>
  <c r="D162" i="2"/>
  <c r="R161" i="2"/>
  <c r="S161" i="2" s="1"/>
  <c r="Q161" i="2"/>
  <c r="P161" i="2"/>
  <c r="N161" i="2"/>
  <c r="R160" i="2"/>
  <c r="S160" i="2" s="1"/>
  <c r="P160" i="2"/>
  <c r="Q160" i="2" s="1"/>
  <c r="N160" i="2"/>
  <c r="O160" i="2" s="1"/>
  <c r="I160" i="2"/>
  <c r="H160" i="2"/>
  <c r="G160" i="2"/>
  <c r="G162" i="2" s="1"/>
  <c r="G164" i="2" s="1"/>
  <c r="G166" i="2" s="1"/>
  <c r="G168" i="2" s="1"/>
  <c r="G170" i="2" s="1"/>
  <c r="G172" i="2" s="1"/>
  <c r="G174" i="2" s="1"/>
  <c r="G176" i="2" s="1"/>
  <c r="G178" i="2" s="1"/>
  <c r="G180" i="2" s="1"/>
  <c r="G182" i="2" s="1"/>
  <c r="G184" i="2" s="1"/>
  <c r="G186" i="2" s="1"/>
  <c r="G188" i="2" s="1"/>
  <c r="G190" i="2" s="1"/>
  <c r="G192" i="2" s="1"/>
  <c r="G194" i="2" s="1"/>
  <c r="G196" i="2" s="1"/>
  <c r="G198" i="2" s="1"/>
  <c r="G200" i="2" s="1"/>
  <c r="G202" i="2" s="1"/>
  <c r="G204" i="2" s="1"/>
  <c r="G206" i="2" s="1"/>
  <c r="G208" i="2" s="1"/>
  <c r="G210" i="2" s="1"/>
  <c r="G212" i="2" s="1"/>
  <c r="G214" i="2" s="1"/>
  <c r="G216" i="2" s="1"/>
  <c r="G218" i="2" s="1"/>
  <c r="G220" i="2" s="1"/>
  <c r="D160" i="2"/>
  <c r="R159" i="2"/>
  <c r="S159" i="2" s="1"/>
  <c r="P159" i="2"/>
  <c r="Q159" i="2" s="1"/>
  <c r="N159" i="2"/>
  <c r="R158" i="2"/>
  <c r="S158" i="2" s="1"/>
  <c r="Q158" i="2"/>
  <c r="P158" i="2"/>
  <c r="N158" i="2"/>
  <c r="O158" i="2" s="1"/>
  <c r="R157" i="2"/>
  <c r="S157" i="2" s="1"/>
  <c r="Q157" i="2"/>
  <c r="P157" i="2"/>
  <c r="N157" i="2"/>
  <c r="R156" i="2"/>
  <c r="S156" i="2" s="1"/>
  <c r="P156" i="2"/>
  <c r="Q156" i="2" s="1"/>
  <c r="N156" i="2"/>
  <c r="O156" i="2" s="1"/>
  <c r="I156" i="2"/>
  <c r="H156" i="2"/>
  <c r="D156" i="2"/>
  <c r="R155" i="2"/>
  <c r="S155" i="2" s="1"/>
  <c r="P155" i="2"/>
  <c r="Q155" i="2" s="1"/>
  <c r="N155" i="2"/>
  <c r="O155" i="2" s="1"/>
  <c r="R154" i="2"/>
  <c r="S154" i="2" s="1"/>
  <c r="P154" i="2"/>
  <c r="Q154" i="2" s="1"/>
  <c r="N154" i="2"/>
  <c r="O154" i="2" s="1"/>
  <c r="R153" i="2"/>
  <c r="S153" i="2" s="1"/>
  <c r="P153" i="2"/>
  <c r="Q153" i="2" s="1"/>
  <c r="N153" i="2"/>
  <c r="O153" i="2" s="1"/>
  <c r="R152" i="2"/>
  <c r="S152" i="2" s="1"/>
  <c r="P152" i="2"/>
  <c r="Q152" i="2" s="1"/>
  <c r="N152" i="2"/>
  <c r="I152" i="2"/>
  <c r="H152" i="2"/>
  <c r="D152" i="2"/>
  <c r="R151" i="2"/>
  <c r="S151" i="2" s="1"/>
  <c r="P151" i="2"/>
  <c r="Q151" i="2" s="1"/>
  <c r="N151" i="2"/>
  <c r="R150" i="2"/>
  <c r="S150" i="2" s="1"/>
  <c r="P150" i="2"/>
  <c r="Q150" i="2" s="1"/>
  <c r="N150" i="2"/>
  <c r="O150" i="2" s="1"/>
  <c r="R149" i="2"/>
  <c r="S149" i="2" s="1"/>
  <c r="P149" i="2"/>
  <c r="Q149" i="2" s="1"/>
  <c r="O149" i="2"/>
  <c r="N149" i="2"/>
  <c r="R148" i="2"/>
  <c r="S148" i="2" s="1"/>
  <c r="P148" i="2"/>
  <c r="Q148" i="2" s="1"/>
  <c r="N148" i="2"/>
  <c r="I148" i="2"/>
  <c r="H148" i="2"/>
  <c r="D148" i="2"/>
  <c r="R147" i="2"/>
  <c r="S147" i="2" s="1"/>
  <c r="P147" i="2"/>
  <c r="Q147" i="2" s="1"/>
  <c r="N147" i="2"/>
  <c r="O147" i="2" s="1"/>
  <c r="R146" i="2"/>
  <c r="S146" i="2" s="1"/>
  <c r="P146" i="2"/>
  <c r="Q146" i="2" s="1"/>
  <c r="N146" i="2"/>
  <c r="O146" i="2" s="1"/>
  <c r="R145" i="2"/>
  <c r="S145" i="2" s="1"/>
  <c r="P145" i="2"/>
  <c r="Q145" i="2" s="1"/>
  <c r="N145" i="2"/>
  <c r="O145" i="2" s="1"/>
  <c r="R144" i="2"/>
  <c r="S144" i="2" s="1"/>
  <c r="P144" i="2"/>
  <c r="Q144" i="2" s="1"/>
  <c r="N144" i="2"/>
  <c r="O144" i="2" s="1"/>
  <c r="I144" i="2"/>
  <c r="H144" i="2"/>
  <c r="G144" i="2"/>
  <c r="G146" i="2" s="1"/>
  <c r="G148" i="2" s="1"/>
  <c r="G150" i="2" s="1"/>
  <c r="G152" i="2" s="1"/>
  <c r="G154" i="2" s="1"/>
  <c r="G156" i="2" s="1"/>
  <c r="D144" i="2"/>
  <c r="R143" i="2"/>
  <c r="S143" i="2" s="1"/>
  <c r="P143" i="2"/>
  <c r="Q143" i="2" s="1"/>
  <c r="N143" i="2"/>
  <c r="O143" i="2" s="1"/>
  <c r="R142" i="2"/>
  <c r="S142" i="2" s="1"/>
  <c r="P142" i="2"/>
  <c r="Q142" i="2" s="1"/>
  <c r="N142" i="2"/>
  <c r="S141" i="2"/>
  <c r="R141" i="2"/>
  <c r="P141" i="2"/>
  <c r="Q141" i="2" s="1"/>
  <c r="N141" i="2"/>
  <c r="O141" i="2" s="1"/>
  <c r="R140" i="2"/>
  <c r="S140" i="2" s="1"/>
  <c r="P140" i="2"/>
  <c r="Q140" i="2" s="1"/>
  <c r="N140" i="2"/>
  <c r="O140" i="2" s="1"/>
  <c r="I140" i="2"/>
  <c r="H140" i="2"/>
  <c r="D140" i="2"/>
  <c r="R139" i="2"/>
  <c r="S139" i="2" s="1"/>
  <c r="P139" i="2"/>
  <c r="O139" i="2"/>
  <c r="N139" i="2"/>
  <c r="R138" i="2"/>
  <c r="S138" i="2" s="1"/>
  <c r="Q138" i="2"/>
  <c r="P138" i="2"/>
  <c r="N138" i="2"/>
  <c r="R137" i="2"/>
  <c r="S137" i="2" s="1"/>
  <c r="Q137" i="2"/>
  <c r="P137" i="2"/>
  <c r="N137" i="2"/>
  <c r="R136" i="2"/>
  <c r="S136" i="2" s="1"/>
  <c r="P136" i="2"/>
  <c r="Q136" i="2" s="1"/>
  <c r="N136" i="2"/>
  <c r="O136" i="2" s="1"/>
  <c r="I136" i="2"/>
  <c r="H136" i="2"/>
  <c r="D136" i="2"/>
  <c r="R135" i="2"/>
  <c r="S135" i="2" s="1"/>
  <c r="P135" i="2"/>
  <c r="Q135" i="2" s="1"/>
  <c r="N135" i="2"/>
  <c r="O135" i="2" s="1"/>
  <c r="R134" i="2"/>
  <c r="S134" i="2" s="1"/>
  <c r="P134" i="2"/>
  <c r="Q134" i="2" s="1"/>
  <c r="N134" i="2"/>
  <c r="O134" i="2" s="1"/>
  <c r="R133" i="2"/>
  <c r="S133" i="2" s="1"/>
  <c r="P133" i="2"/>
  <c r="Q133" i="2" s="1"/>
  <c r="N133" i="2"/>
  <c r="O133" i="2" s="1"/>
  <c r="S132" i="2"/>
  <c r="R132" i="2"/>
  <c r="P132" i="2"/>
  <c r="Q132" i="2" s="1"/>
  <c r="N132" i="2"/>
  <c r="L132" i="2" s="1"/>
  <c r="I132" i="2"/>
  <c r="H132" i="2"/>
  <c r="D132" i="2"/>
  <c r="R131" i="2"/>
  <c r="S131" i="2" s="1"/>
  <c r="Q131" i="2"/>
  <c r="P131" i="2"/>
  <c r="N131" i="2"/>
  <c r="L131" i="2" s="1"/>
  <c r="R130" i="2"/>
  <c r="S130" i="2" s="1"/>
  <c r="P130" i="2"/>
  <c r="Q130" i="2" s="1"/>
  <c r="N130" i="2"/>
  <c r="O130" i="2" s="1"/>
  <c r="R129" i="2"/>
  <c r="S129" i="2" s="1"/>
  <c r="P129" i="2"/>
  <c r="Q129" i="2" s="1"/>
  <c r="N129" i="2"/>
  <c r="O129" i="2" s="1"/>
  <c r="R128" i="2"/>
  <c r="S128" i="2" s="1"/>
  <c r="P128" i="2"/>
  <c r="Q128" i="2" s="1"/>
  <c r="N128" i="2"/>
  <c r="I128" i="2"/>
  <c r="H128" i="2"/>
  <c r="G128" i="2"/>
  <c r="G130" i="2" s="1"/>
  <c r="G132" i="2" s="1"/>
  <c r="G134" i="2" s="1"/>
  <c r="G136" i="2" s="1"/>
  <c r="G138" i="2" s="1"/>
  <c r="G140" i="2" s="1"/>
  <c r="D128" i="2"/>
  <c r="R127" i="2"/>
  <c r="S127" i="2" s="1"/>
  <c r="P127" i="2"/>
  <c r="Q127" i="2" s="1"/>
  <c r="N127" i="2"/>
  <c r="O127" i="2" s="1"/>
  <c r="R126" i="2"/>
  <c r="S126" i="2" s="1"/>
  <c r="P126" i="2"/>
  <c r="Q126" i="2" s="1"/>
  <c r="N126" i="2"/>
  <c r="O126" i="2" s="1"/>
  <c r="S125" i="2"/>
  <c r="R125" i="2"/>
  <c r="P125" i="2"/>
  <c r="Q125" i="2" s="1"/>
  <c r="N125" i="2"/>
  <c r="L125" i="2" s="1"/>
  <c r="I124" i="2"/>
  <c r="H124" i="2"/>
  <c r="D124" i="2"/>
  <c r="R123" i="2"/>
  <c r="S123" i="2" s="1"/>
  <c r="P123" i="2"/>
  <c r="Q123" i="2" s="1"/>
  <c r="N123" i="2"/>
  <c r="O123" i="2" s="1"/>
  <c r="R121" i="2"/>
  <c r="S121" i="2" s="1"/>
  <c r="P121" i="2"/>
  <c r="Q121" i="2" s="1"/>
  <c r="N121" i="2"/>
  <c r="R120" i="2"/>
  <c r="S120" i="2" s="1"/>
  <c r="P120" i="2"/>
  <c r="Q120" i="2" s="1"/>
  <c r="N120" i="2"/>
  <c r="O120" i="2" s="1"/>
  <c r="I120" i="2"/>
  <c r="H120" i="2"/>
  <c r="D120" i="2"/>
  <c r="R119" i="2"/>
  <c r="S119" i="2" s="1"/>
  <c r="P119" i="2"/>
  <c r="Q119" i="2" s="1"/>
  <c r="O119" i="2"/>
  <c r="N119" i="2"/>
  <c r="L119" i="2"/>
  <c r="R118" i="2"/>
  <c r="S118" i="2" s="1"/>
  <c r="P118" i="2"/>
  <c r="Q118" i="2" s="1"/>
  <c r="N118" i="2"/>
  <c r="L118" i="2" s="1"/>
  <c r="R117" i="2"/>
  <c r="S117" i="2" s="1"/>
  <c r="P117" i="2"/>
  <c r="Q117" i="2" s="1"/>
  <c r="N117" i="2"/>
  <c r="L117" i="2" s="1"/>
  <c r="R116" i="2"/>
  <c r="S116" i="2" s="1"/>
  <c r="P116" i="2"/>
  <c r="Q116" i="2" s="1"/>
  <c r="N116" i="2"/>
  <c r="O116" i="2" s="1"/>
  <c r="I116" i="2"/>
  <c r="H116" i="2"/>
  <c r="D116" i="2"/>
  <c r="R115" i="2"/>
  <c r="S115" i="2" s="1"/>
  <c r="P115" i="2"/>
  <c r="Q115" i="2" s="1"/>
  <c r="N115" i="2"/>
  <c r="O115" i="2" s="1"/>
  <c r="R114" i="2"/>
  <c r="S114" i="2" s="1"/>
  <c r="P114" i="2"/>
  <c r="Q114" i="2" s="1"/>
  <c r="N114" i="2"/>
  <c r="O114" i="2" s="1"/>
  <c r="R113" i="2"/>
  <c r="S113" i="2" s="1"/>
  <c r="P113" i="2"/>
  <c r="Q113" i="2" s="1"/>
  <c r="N113" i="2"/>
  <c r="O113" i="2" s="1"/>
  <c r="R112" i="2"/>
  <c r="S112" i="2" s="1"/>
  <c r="P112" i="2"/>
  <c r="Q112" i="2" s="1"/>
  <c r="N112" i="2"/>
  <c r="L112" i="2" s="1"/>
  <c r="I112" i="2"/>
  <c r="H112" i="2"/>
  <c r="G112" i="2"/>
  <c r="G114" i="2" s="1"/>
  <c r="G116" i="2" s="1"/>
  <c r="G118" i="2" s="1"/>
  <c r="G120" i="2" s="1"/>
  <c r="G122" i="2" s="1"/>
  <c r="G124" i="2" s="1"/>
  <c r="D112" i="2"/>
  <c r="R111" i="2"/>
  <c r="S111" i="2" s="1"/>
  <c r="P111" i="2"/>
  <c r="Q111" i="2" s="1"/>
  <c r="N111" i="2"/>
  <c r="R110" i="2"/>
  <c r="S110" i="2" s="1"/>
  <c r="P110" i="2"/>
  <c r="Q110" i="2" s="1"/>
  <c r="O110" i="2"/>
  <c r="N110" i="2"/>
  <c r="L110" i="2"/>
  <c r="R109" i="2"/>
  <c r="S109" i="2" s="1"/>
  <c r="Q109" i="2"/>
  <c r="P109" i="2"/>
  <c r="N109" i="2"/>
  <c r="O109" i="2" s="1"/>
  <c r="R108" i="2"/>
  <c r="S108" i="2" s="1"/>
  <c r="P108" i="2"/>
  <c r="Q108" i="2" s="1"/>
  <c r="N108" i="2"/>
  <c r="O108" i="2" s="1"/>
  <c r="I108" i="2"/>
  <c r="H108" i="2"/>
  <c r="G108" i="2"/>
  <c r="D108" i="2"/>
  <c r="R107" i="2"/>
  <c r="S107" i="2" s="1"/>
  <c r="P107" i="2"/>
  <c r="Q107" i="2" s="1"/>
  <c r="N107" i="2"/>
  <c r="R106" i="2"/>
  <c r="S106" i="2" s="1"/>
  <c r="P106" i="2"/>
  <c r="Q106" i="2" s="1"/>
  <c r="O106" i="2"/>
  <c r="N106" i="2"/>
  <c r="L106" i="2"/>
  <c r="R105" i="2"/>
  <c r="S105" i="2" s="1"/>
  <c r="Q105" i="2"/>
  <c r="P105" i="2"/>
  <c r="N105" i="2"/>
  <c r="O105" i="2" s="1"/>
  <c r="M105" i="2" s="1"/>
  <c r="R104" i="2"/>
  <c r="S104" i="2" s="1"/>
  <c r="P104" i="2"/>
  <c r="Q104" i="2" s="1"/>
  <c r="N104" i="2"/>
  <c r="L104" i="2" s="1"/>
  <c r="I104" i="2"/>
  <c r="H104" i="2"/>
  <c r="G104" i="2"/>
  <c r="D104" i="2"/>
  <c r="R103" i="2"/>
  <c r="S103" i="2" s="1"/>
  <c r="P103" i="2"/>
  <c r="Q103" i="2" s="1"/>
  <c r="N103" i="2"/>
  <c r="R102" i="2"/>
  <c r="S102" i="2" s="1"/>
  <c r="P102" i="2"/>
  <c r="Q102" i="2" s="1"/>
  <c r="O102" i="2"/>
  <c r="N102" i="2"/>
  <c r="L102" i="2"/>
  <c r="R101" i="2"/>
  <c r="S101" i="2" s="1"/>
  <c r="Q101" i="2"/>
  <c r="P101" i="2"/>
  <c r="N101" i="2"/>
  <c r="O101" i="2" s="1"/>
  <c r="R100" i="2"/>
  <c r="S100" i="2" s="1"/>
  <c r="P100" i="2"/>
  <c r="Q100" i="2" s="1"/>
  <c r="N100" i="2"/>
  <c r="O100" i="2" s="1"/>
  <c r="I100" i="2"/>
  <c r="H100" i="2"/>
  <c r="G100" i="2"/>
  <c r="D100" i="2"/>
  <c r="R99" i="2"/>
  <c r="S99" i="2" s="1"/>
  <c r="P99" i="2"/>
  <c r="Q99" i="2" s="1"/>
  <c r="N99" i="2"/>
  <c r="R98" i="2"/>
  <c r="S98" i="2" s="1"/>
  <c r="P98" i="2"/>
  <c r="Q98" i="2" s="1"/>
  <c r="O98" i="2"/>
  <c r="N98" i="2"/>
  <c r="L98" i="2"/>
  <c r="I98" i="2"/>
  <c r="D98" i="2"/>
  <c r="R97" i="2"/>
  <c r="S97" i="2" s="1"/>
  <c r="Q97" i="2"/>
  <c r="P97" i="2"/>
  <c r="N97" i="2"/>
  <c r="O97" i="2" s="1"/>
  <c r="M97" i="2" s="1"/>
  <c r="R96" i="2"/>
  <c r="S96" i="2" s="1"/>
  <c r="P96" i="2"/>
  <c r="Q96" i="2" s="1"/>
  <c r="N96" i="2"/>
  <c r="O96" i="2" s="1"/>
  <c r="I96" i="2"/>
  <c r="H96" i="2"/>
  <c r="G96" i="2"/>
  <c r="D96" i="2"/>
  <c r="R95" i="2"/>
  <c r="S95" i="2" s="1"/>
  <c r="P95" i="2"/>
  <c r="Q95" i="2" s="1"/>
  <c r="N95" i="2"/>
  <c r="R94" i="2"/>
  <c r="S94" i="2" s="1"/>
  <c r="P94" i="2"/>
  <c r="Q94" i="2" s="1"/>
  <c r="N94" i="2"/>
  <c r="O94" i="2" s="1"/>
  <c r="L94" i="2"/>
  <c r="R93" i="2"/>
  <c r="S93" i="2" s="1"/>
  <c r="P93" i="2"/>
  <c r="Q93" i="2" s="1"/>
  <c r="N93" i="2"/>
  <c r="O93" i="2" s="1"/>
  <c r="R92" i="2"/>
  <c r="S92" i="2" s="1"/>
  <c r="P92" i="2"/>
  <c r="Q92" i="2" s="1"/>
  <c r="N92" i="2"/>
  <c r="L92" i="2" s="1"/>
  <c r="I92" i="2"/>
  <c r="H92" i="2"/>
  <c r="G92" i="2"/>
  <c r="D92" i="2"/>
  <c r="R91" i="2"/>
  <c r="S91" i="2" s="1"/>
  <c r="P91" i="2"/>
  <c r="Q91" i="2" s="1"/>
  <c r="N91" i="2"/>
  <c r="R90" i="2"/>
  <c r="S90" i="2" s="1"/>
  <c r="P90" i="2"/>
  <c r="Q90" i="2" s="1"/>
  <c r="O90" i="2"/>
  <c r="N90" i="2"/>
  <c r="L90" i="2"/>
  <c r="R89" i="2"/>
  <c r="S89" i="2" s="1"/>
  <c r="Q89" i="2"/>
  <c r="P89" i="2"/>
  <c r="N89" i="2"/>
  <c r="O89" i="2" s="1"/>
  <c r="R88" i="2"/>
  <c r="S88" i="2" s="1"/>
  <c r="P88" i="2"/>
  <c r="Q88" i="2" s="1"/>
  <c r="N88" i="2"/>
  <c r="O88" i="2" s="1"/>
  <c r="L88" i="2"/>
  <c r="I88" i="2"/>
  <c r="H88" i="2"/>
  <c r="G88" i="2"/>
  <c r="D88" i="2"/>
  <c r="R87" i="2"/>
  <c r="S87" i="2" s="1"/>
  <c r="P87" i="2"/>
  <c r="Q87" i="2" s="1"/>
  <c r="N87" i="2"/>
  <c r="L87" i="2" s="1"/>
  <c r="R86" i="2"/>
  <c r="S86" i="2" s="1"/>
  <c r="P86" i="2"/>
  <c r="Q86" i="2" s="1"/>
  <c r="N86" i="2"/>
  <c r="O86" i="2" s="1"/>
  <c r="R85" i="2"/>
  <c r="S85" i="2" s="1"/>
  <c r="P85" i="2"/>
  <c r="Q85" i="2" s="1"/>
  <c r="N85" i="2"/>
  <c r="O85" i="2" s="1"/>
  <c r="R84" i="2"/>
  <c r="S84" i="2" s="1"/>
  <c r="P84" i="2"/>
  <c r="Q84" i="2" s="1"/>
  <c r="N84" i="2"/>
  <c r="L84" i="2" s="1"/>
  <c r="I84" i="2"/>
  <c r="D84" i="2"/>
  <c r="R83" i="2"/>
  <c r="S83" i="2" s="1"/>
  <c r="P83" i="2"/>
  <c r="Q83" i="2" s="1"/>
  <c r="N83" i="2"/>
  <c r="O83" i="2" s="1"/>
  <c r="L83" i="2"/>
  <c r="R82" i="2"/>
  <c r="S82" i="2" s="1"/>
  <c r="P82" i="2"/>
  <c r="Q82" i="2" s="1"/>
  <c r="N82" i="2"/>
  <c r="L82" i="2" s="1"/>
  <c r="R81" i="2"/>
  <c r="S81" i="2" s="1"/>
  <c r="P81" i="2"/>
  <c r="Q81" i="2" s="1"/>
  <c r="N81" i="2"/>
  <c r="L81" i="2" s="1"/>
  <c r="R80" i="2"/>
  <c r="S80" i="2" s="1"/>
  <c r="P80" i="2"/>
  <c r="Q80" i="2" s="1"/>
  <c r="N80" i="2"/>
  <c r="O80" i="2" s="1"/>
  <c r="I80" i="2"/>
  <c r="D80" i="2"/>
  <c r="R79" i="2"/>
  <c r="S79" i="2" s="1"/>
  <c r="P79" i="2"/>
  <c r="Q79" i="2" s="1"/>
  <c r="N79" i="2"/>
  <c r="R78" i="2"/>
  <c r="S78" i="2" s="1"/>
  <c r="P78" i="2"/>
  <c r="Q78" i="2" s="1"/>
  <c r="N78" i="2"/>
  <c r="O78" i="2" s="1"/>
  <c r="L78" i="2"/>
  <c r="R77" i="2"/>
  <c r="S77" i="2" s="1"/>
  <c r="P77" i="2"/>
  <c r="Q77" i="2" s="1"/>
  <c r="N77" i="2"/>
  <c r="O77" i="2" s="1"/>
  <c r="I76" i="2"/>
  <c r="D76" i="2"/>
  <c r="R75" i="2"/>
  <c r="S75" i="2" s="1"/>
  <c r="P75" i="2"/>
  <c r="Q75" i="2" s="1"/>
  <c r="N75" i="2"/>
  <c r="O75" i="2" s="1"/>
  <c r="R73" i="2"/>
  <c r="S73" i="2" s="1"/>
  <c r="P73" i="2"/>
  <c r="Q73" i="2" s="1"/>
  <c r="N73" i="2"/>
  <c r="O73" i="2" s="1"/>
  <c r="L73" i="2"/>
  <c r="R72" i="2"/>
  <c r="S72" i="2" s="1"/>
  <c r="P72" i="2"/>
  <c r="Q72" i="2" s="1"/>
  <c r="N72" i="2"/>
  <c r="O72" i="2" s="1"/>
  <c r="I72" i="2"/>
  <c r="D72" i="2"/>
  <c r="R71" i="2"/>
  <c r="S71" i="2" s="1"/>
  <c r="Q71" i="2"/>
  <c r="P71" i="2"/>
  <c r="N71" i="2"/>
  <c r="R69" i="2"/>
  <c r="S69" i="2" s="1"/>
  <c r="Q69" i="2"/>
  <c r="P69" i="2"/>
  <c r="N69" i="2"/>
  <c r="O69" i="2" s="1"/>
  <c r="R68" i="2"/>
  <c r="S68" i="2" s="1"/>
  <c r="P68" i="2"/>
  <c r="Q68" i="2" s="1"/>
  <c r="N68" i="2"/>
  <c r="O68" i="2" s="1"/>
  <c r="I68" i="2"/>
  <c r="D68" i="2"/>
  <c r="R67" i="2"/>
  <c r="S67" i="2" s="1"/>
  <c r="P67" i="2"/>
  <c r="Q67" i="2" s="1"/>
  <c r="O67" i="2"/>
  <c r="N67" i="2"/>
  <c r="R66" i="2"/>
  <c r="S66" i="2" s="1"/>
  <c r="Q66" i="2"/>
  <c r="P66" i="2"/>
  <c r="N66" i="2"/>
  <c r="L66" i="2" s="1"/>
  <c r="R65" i="2"/>
  <c r="S65" i="2" s="1"/>
  <c r="P65" i="2"/>
  <c r="Q65" i="2" s="1"/>
  <c r="N65" i="2"/>
  <c r="O65" i="2" s="1"/>
  <c r="R64" i="2"/>
  <c r="S64" i="2" s="1"/>
  <c r="P64" i="2"/>
  <c r="Q64" i="2" s="1"/>
  <c r="N64" i="2"/>
  <c r="O64" i="2" s="1"/>
  <c r="I64" i="2"/>
  <c r="D64" i="2"/>
  <c r="R63" i="2"/>
  <c r="S63" i="2" s="1"/>
  <c r="P63" i="2"/>
  <c r="Q63" i="2" s="1"/>
  <c r="N63" i="2"/>
  <c r="R62" i="2"/>
  <c r="S62" i="2" s="1"/>
  <c r="P62" i="2"/>
  <c r="Q62" i="2" s="1"/>
  <c r="O62" i="2"/>
  <c r="N62" i="2"/>
  <c r="R61" i="2"/>
  <c r="S61" i="2" s="1"/>
  <c r="Q61" i="2"/>
  <c r="P61" i="2"/>
  <c r="N61" i="2"/>
  <c r="O61" i="2" s="1"/>
  <c r="R60" i="2"/>
  <c r="S60" i="2" s="1"/>
  <c r="P60" i="2"/>
  <c r="Q60" i="2" s="1"/>
  <c r="N60" i="2"/>
  <c r="O60" i="2" s="1"/>
  <c r="I60" i="2"/>
  <c r="D60" i="2"/>
  <c r="R59" i="2"/>
  <c r="S59" i="2" s="1"/>
  <c r="P59" i="2"/>
  <c r="Q59" i="2" s="1"/>
  <c r="O59" i="2"/>
  <c r="N59" i="2"/>
  <c r="R58" i="2"/>
  <c r="S58" i="2" s="1"/>
  <c r="Q58" i="2"/>
  <c r="P58" i="2"/>
  <c r="N58" i="2"/>
  <c r="R57" i="2"/>
  <c r="S57" i="2" s="1"/>
  <c r="P57" i="2"/>
  <c r="Q57" i="2" s="1"/>
  <c r="N57" i="2"/>
  <c r="O57" i="2" s="1"/>
  <c r="L57" i="2"/>
  <c r="R56" i="2"/>
  <c r="S56" i="2" s="1"/>
  <c r="P56" i="2"/>
  <c r="Q56" i="2" s="1"/>
  <c r="N56" i="2"/>
  <c r="O56" i="2" s="1"/>
  <c r="I56" i="2"/>
  <c r="D56" i="2"/>
  <c r="R55" i="2"/>
  <c r="S55" i="2" s="1"/>
  <c r="P55" i="2"/>
  <c r="Q55" i="2" s="1"/>
  <c r="N55" i="2"/>
  <c r="O55" i="2" s="1"/>
  <c r="R54" i="2"/>
  <c r="S54" i="2" s="1"/>
  <c r="P54" i="2"/>
  <c r="Q54" i="2" s="1"/>
  <c r="O54" i="2"/>
  <c r="N54" i="2"/>
  <c r="R53" i="2"/>
  <c r="S53" i="2" s="1"/>
  <c r="P53" i="2"/>
  <c r="Q53" i="2" s="1"/>
  <c r="N53" i="2"/>
  <c r="O53" i="2" s="1"/>
  <c r="L53" i="2"/>
  <c r="R52" i="2"/>
  <c r="S52" i="2" s="1"/>
  <c r="P52" i="2"/>
  <c r="Q52" i="2" s="1"/>
  <c r="N52" i="2"/>
  <c r="O52" i="2" s="1"/>
  <c r="I52" i="2"/>
  <c r="H52" i="2"/>
  <c r="H54" i="2" s="1"/>
  <c r="H56" i="2" s="1"/>
  <c r="D52" i="2"/>
  <c r="R51" i="2"/>
  <c r="S51" i="2" s="1"/>
  <c r="P51" i="2"/>
  <c r="Q51" i="2" s="1"/>
  <c r="N51" i="2"/>
  <c r="O51" i="2" s="1"/>
  <c r="R50" i="2"/>
  <c r="S50" i="2" s="1"/>
  <c r="P50" i="2"/>
  <c r="Q50" i="2" s="1"/>
  <c r="N50" i="2"/>
  <c r="O50" i="2" s="1"/>
  <c r="R49" i="2"/>
  <c r="S49" i="2" s="1"/>
  <c r="P49" i="2"/>
  <c r="Q49" i="2" s="1"/>
  <c r="N49" i="2"/>
  <c r="R48" i="2"/>
  <c r="S48" i="2" s="1"/>
  <c r="P48" i="2"/>
  <c r="Q48" i="2" s="1"/>
  <c r="N48" i="2"/>
  <c r="I48" i="2"/>
  <c r="D48" i="2"/>
  <c r="R47" i="2"/>
  <c r="S47" i="2" s="1"/>
  <c r="P47" i="2"/>
  <c r="Q47" i="2" s="1"/>
  <c r="N47" i="2"/>
  <c r="R46" i="2"/>
  <c r="S46" i="2" s="1"/>
  <c r="P46" i="2"/>
  <c r="Q46" i="2" s="1"/>
  <c r="N46" i="2"/>
  <c r="R45" i="2"/>
  <c r="S45" i="2" s="1"/>
  <c r="P45" i="2"/>
  <c r="Q45" i="2" s="1"/>
  <c r="N45" i="2"/>
  <c r="O45" i="2" s="1"/>
  <c r="R44" i="2"/>
  <c r="S44" i="2" s="1"/>
  <c r="P44" i="2"/>
  <c r="Q44" i="2" s="1"/>
  <c r="N44" i="2"/>
  <c r="I44" i="2"/>
  <c r="H44" i="2"/>
  <c r="H46" i="2" s="1"/>
  <c r="H48" i="2" s="1"/>
  <c r="D44" i="2"/>
  <c r="R43" i="2"/>
  <c r="S43" i="2" s="1"/>
  <c r="P43" i="2"/>
  <c r="Q43" i="2" s="1"/>
  <c r="N43" i="2"/>
  <c r="L43" i="2" s="1"/>
  <c r="R42" i="2"/>
  <c r="S42" i="2" s="1"/>
  <c r="P42" i="2"/>
  <c r="Q42" i="2" s="1"/>
  <c r="N42" i="2"/>
  <c r="O42" i="2" s="1"/>
  <c r="R41" i="2"/>
  <c r="S41" i="2" s="1"/>
  <c r="P41" i="2"/>
  <c r="Q41" i="2" s="1"/>
  <c r="N41" i="2"/>
  <c r="O41" i="2" s="1"/>
  <c r="I40" i="2"/>
  <c r="D40" i="2"/>
  <c r="R39" i="2"/>
  <c r="S39" i="2" s="1"/>
  <c r="P39" i="2"/>
  <c r="Q39" i="2" s="1"/>
  <c r="O39" i="2"/>
  <c r="N39" i="2"/>
  <c r="L39" i="2"/>
  <c r="R37" i="2"/>
  <c r="S37" i="2" s="1"/>
  <c r="P37" i="2"/>
  <c r="Q37" i="2" s="1"/>
  <c r="N37" i="2"/>
  <c r="O37" i="2" s="1"/>
  <c r="I36" i="2"/>
  <c r="D36" i="2"/>
  <c r="R35" i="2"/>
  <c r="S35" i="2" s="1"/>
  <c r="Q35" i="2"/>
  <c r="P35" i="2"/>
  <c r="N35" i="2"/>
  <c r="R33" i="2"/>
  <c r="S33" i="2" s="1"/>
  <c r="Q33" i="2"/>
  <c r="P33" i="2"/>
  <c r="N33" i="2"/>
  <c r="O33" i="2" s="1"/>
  <c r="R32" i="2"/>
  <c r="S32" i="2" s="1"/>
  <c r="P32" i="2"/>
  <c r="Q32" i="2" s="1"/>
  <c r="N32" i="2"/>
  <c r="O32" i="2" s="1"/>
  <c r="L32" i="2"/>
  <c r="I32" i="2"/>
  <c r="D32" i="2"/>
  <c r="R31" i="2"/>
  <c r="S31" i="2" s="1"/>
  <c r="P31" i="2"/>
  <c r="Q31" i="2" s="1"/>
  <c r="O31" i="2"/>
  <c r="N31" i="2"/>
  <c r="R30" i="2"/>
  <c r="S30" i="2" s="1"/>
  <c r="Q30" i="2"/>
  <c r="P30" i="2"/>
  <c r="N30" i="2"/>
  <c r="O30" i="2" s="1"/>
  <c r="I30" i="2"/>
  <c r="D30" i="2"/>
  <c r="R29" i="2"/>
  <c r="S29" i="2" s="1"/>
  <c r="P29" i="2"/>
  <c r="Q29" i="2" s="1"/>
  <c r="N29" i="2"/>
  <c r="O29" i="2" s="1"/>
  <c r="R28" i="2"/>
  <c r="S28" i="2" s="1"/>
  <c r="P28" i="2"/>
  <c r="Q28" i="2" s="1"/>
  <c r="N28" i="2"/>
  <c r="O28" i="2" s="1"/>
  <c r="I28" i="2"/>
  <c r="H28" i="2"/>
  <c r="H30" i="2" s="1"/>
  <c r="H32" i="2" s="1"/>
  <c r="D28" i="2"/>
  <c r="R27" i="2"/>
  <c r="S27" i="2" s="1"/>
  <c r="P27" i="2"/>
  <c r="Q27" i="2" s="1"/>
  <c r="N27" i="2"/>
  <c r="O27" i="2" s="1"/>
  <c r="R26" i="2"/>
  <c r="S26" i="2" s="1"/>
  <c r="P26" i="2"/>
  <c r="Q26" i="2" s="1"/>
  <c r="N26" i="2"/>
  <c r="O26" i="2" s="1"/>
  <c r="R25" i="2"/>
  <c r="S25" i="2" s="1"/>
  <c r="P25" i="2"/>
  <c r="Q25" i="2" s="1"/>
  <c r="N25" i="2"/>
  <c r="R24" i="2"/>
  <c r="S24" i="2" s="1"/>
  <c r="P24" i="2"/>
  <c r="Q24" i="2" s="1"/>
  <c r="O24" i="2"/>
  <c r="N24" i="2"/>
  <c r="L24" i="2" s="1"/>
  <c r="I24" i="2"/>
  <c r="G24" i="2"/>
  <c r="D24" i="2"/>
  <c r="R23" i="2"/>
  <c r="S23" i="2" s="1"/>
  <c r="P23" i="2"/>
  <c r="Q23" i="2" s="1"/>
  <c r="N23" i="2"/>
  <c r="O23" i="2" s="1"/>
  <c r="R22" i="2"/>
  <c r="S22" i="2" s="1"/>
  <c r="P22" i="2"/>
  <c r="Q22" i="2" s="1"/>
  <c r="N22" i="2"/>
  <c r="S21" i="2"/>
  <c r="R21" i="2"/>
  <c r="P21" i="2"/>
  <c r="Q21" i="2" s="1"/>
  <c r="N21" i="2"/>
  <c r="L21" i="2" s="1"/>
  <c r="R20" i="2"/>
  <c r="S20" i="2" s="1"/>
  <c r="P20" i="2"/>
  <c r="Q20" i="2" s="1"/>
  <c r="N20" i="2"/>
  <c r="O20" i="2" s="1"/>
  <c r="I20" i="2"/>
  <c r="G20" i="2"/>
  <c r="D20" i="2"/>
  <c r="R19" i="2"/>
  <c r="S19" i="2" s="1"/>
  <c r="Q19" i="2"/>
  <c r="P19" i="2"/>
  <c r="N19" i="2"/>
  <c r="O19" i="2" s="1"/>
  <c r="R18" i="2"/>
  <c r="S18" i="2" s="1"/>
  <c r="P18" i="2"/>
  <c r="Q18" i="2" s="1"/>
  <c r="O18" i="2"/>
  <c r="N18" i="2"/>
  <c r="R17" i="2"/>
  <c r="S17" i="2" s="1"/>
  <c r="P17" i="2"/>
  <c r="Q17" i="2" s="1"/>
  <c r="N17" i="2"/>
  <c r="O17" i="2" s="1"/>
  <c r="L17" i="2"/>
  <c r="R16" i="2"/>
  <c r="S16" i="2" s="1"/>
  <c r="P16" i="2"/>
  <c r="Q16" i="2" s="1"/>
  <c r="N16" i="2"/>
  <c r="L16" i="2" s="1"/>
  <c r="I16" i="2"/>
  <c r="D16" i="2"/>
  <c r="R15" i="2"/>
  <c r="S15" i="2" s="1"/>
  <c r="P15" i="2"/>
  <c r="Q15" i="2" s="1"/>
  <c r="O15" i="2"/>
  <c r="N15" i="2"/>
  <c r="R14" i="2"/>
  <c r="S14" i="2" s="1"/>
  <c r="Q14" i="2"/>
  <c r="P14" i="2"/>
  <c r="N14" i="2"/>
  <c r="O14" i="2" s="1"/>
  <c r="R13" i="2"/>
  <c r="S13" i="2" s="1"/>
  <c r="Q13" i="2"/>
  <c r="P13" i="2"/>
  <c r="N13" i="2"/>
  <c r="I12" i="2"/>
  <c r="D12" i="2"/>
  <c r="R11" i="2"/>
  <c r="S11" i="2" s="1"/>
  <c r="P11" i="2"/>
  <c r="Q11" i="2" s="1"/>
  <c r="N11" i="2"/>
  <c r="R9" i="2"/>
  <c r="S9" i="2" s="1"/>
  <c r="P9" i="2"/>
  <c r="Q9" i="2" s="1"/>
  <c r="N9" i="2"/>
  <c r="O9" i="2" s="1"/>
  <c r="F8" i="2"/>
  <c r="E8" i="2"/>
  <c r="B8" i="2"/>
  <c r="E7" i="2"/>
  <c r="F5" i="2"/>
  <c r="I538" i="2" s="1"/>
  <c r="E3" i="2"/>
  <c r="D2" i="2"/>
  <c r="B2" i="2"/>
  <c r="A2" i="2"/>
  <c r="Q1" i="2"/>
  <c r="B1" i="2"/>
  <c r="A55" i="1"/>
  <c r="G53" i="1"/>
  <c r="F53" i="1"/>
  <c r="P48" i="1"/>
  <c r="M47" i="1"/>
  <c r="P46" i="1"/>
  <c r="J46" i="1"/>
  <c r="J48" i="1" s="1"/>
  <c r="J50" i="1" s="1"/>
  <c r="R46" i="1" s="1"/>
  <c r="J52" i="1" s="1"/>
  <c r="G45" i="1"/>
  <c r="F45" i="1"/>
  <c r="G43" i="1"/>
  <c r="F43" i="1"/>
  <c r="J38" i="1"/>
  <c r="F38" i="1"/>
  <c r="G37" i="1"/>
  <c r="F37" i="1"/>
  <c r="J36" i="1"/>
  <c r="G35" i="1"/>
  <c r="F35" i="1"/>
  <c r="G33" i="1"/>
  <c r="F33" i="1"/>
  <c r="G32" i="1"/>
  <c r="F32" i="1"/>
  <c r="G31" i="1"/>
  <c r="S30" i="1"/>
  <c r="J30" i="1"/>
  <c r="G30" i="1"/>
  <c r="F30" i="1"/>
  <c r="G29" i="1"/>
  <c r="G28" i="1"/>
  <c r="H27" i="1"/>
  <c r="G27" i="1"/>
  <c r="F27" i="1"/>
  <c r="H25" i="1"/>
  <c r="G25" i="1"/>
  <c r="F25" i="1"/>
  <c r="J24" i="1"/>
  <c r="G24" i="1"/>
  <c r="H23" i="1"/>
  <c r="G23" i="1"/>
  <c r="F23" i="1"/>
  <c r="G21" i="1"/>
  <c r="F21" i="1"/>
  <c r="H19" i="1"/>
  <c r="G19" i="1"/>
  <c r="F19" i="1"/>
  <c r="G13" i="1"/>
  <c r="F13" i="1"/>
  <c r="O3" i="1"/>
  <c r="C3" i="1"/>
  <c r="L11" i="2" l="1"/>
  <c r="M23" i="2"/>
  <c r="L25" i="2"/>
  <c r="L27" i="2"/>
  <c r="L37" i="2"/>
  <c r="L42" i="2"/>
  <c r="M72" i="2"/>
  <c r="L86" i="2"/>
  <c r="Q139" i="2"/>
  <c r="L139" i="2"/>
  <c r="M52" i="2"/>
  <c r="L60" i="2"/>
  <c r="L65" i="2"/>
  <c r="L68" i="2"/>
  <c r="L75" i="2"/>
  <c r="L79" i="2"/>
  <c r="O81" i="2"/>
  <c r="O84" i="2"/>
  <c r="O92" i="2"/>
  <c r="L95" i="2"/>
  <c r="L96" i="2"/>
  <c r="L99" i="2"/>
  <c r="L100" i="2"/>
  <c r="O104" i="2"/>
  <c r="L107" i="2"/>
  <c r="L108" i="2"/>
  <c r="O112" i="2"/>
  <c r="L116" i="2"/>
  <c r="O125" i="2"/>
  <c r="M125" i="2" s="1"/>
  <c r="L126" i="2"/>
  <c r="L128" i="2"/>
  <c r="L129" i="2"/>
  <c r="L13" i="2"/>
  <c r="L15" i="2"/>
  <c r="L18" i="2"/>
  <c r="M30" i="2"/>
  <c r="L31" i="2"/>
  <c r="L35" i="2"/>
  <c r="L54" i="2"/>
  <c r="L58" i="2"/>
  <c r="L59" i="2"/>
  <c r="L62" i="2"/>
  <c r="L67" i="2"/>
  <c r="L71" i="2"/>
  <c r="L130" i="2"/>
  <c r="L136" i="2"/>
  <c r="L137" i="2"/>
  <c r="M45" i="2"/>
  <c r="L46" i="2"/>
  <c r="L49" i="2"/>
  <c r="M55" i="2"/>
  <c r="L63" i="2"/>
  <c r="L91" i="2"/>
  <c r="L103" i="2"/>
  <c r="L111" i="2"/>
  <c r="L121" i="2"/>
  <c r="M136" i="2"/>
  <c r="M163" i="2"/>
  <c r="L175" i="2"/>
  <c r="M192" i="2"/>
  <c r="M211" i="2"/>
  <c r="M220" i="2"/>
  <c r="L227" i="2"/>
  <c r="L233" i="2"/>
  <c r="M321" i="2"/>
  <c r="L331" i="2"/>
  <c r="L337" i="2"/>
  <c r="L345" i="2"/>
  <c r="L350" i="2"/>
  <c r="L351" i="2"/>
  <c r="L360" i="2"/>
  <c r="L382" i="2"/>
  <c r="M506" i="2"/>
  <c r="M513" i="2"/>
  <c r="M545" i="2"/>
  <c r="M553" i="2"/>
  <c r="M554" i="2"/>
  <c r="M566" i="2"/>
  <c r="L570" i="2"/>
  <c r="L571" i="2"/>
  <c r="L587" i="2"/>
  <c r="M707" i="2"/>
  <c r="E708" i="2" s="1"/>
  <c r="M764" i="2"/>
  <c r="M765" i="2"/>
  <c r="M774" i="2"/>
  <c r="L792" i="2"/>
  <c r="L798" i="2"/>
  <c r="M800" i="2"/>
  <c r="M830" i="2"/>
  <c r="M872" i="2"/>
  <c r="M1413" i="2"/>
  <c r="L197" i="2"/>
  <c r="M295" i="2"/>
  <c r="L303" i="2"/>
  <c r="L329" i="2"/>
  <c r="M356" i="2"/>
  <c r="M404" i="2"/>
  <c r="L515" i="2"/>
  <c r="M518" i="2"/>
  <c r="L525" i="2"/>
  <c r="O540" i="2"/>
  <c r="M540" i="2" s="1"/>
  <c r="L599" i="2"/>
  <c r="L623" i="2"/>
  <c r="O645" i="2"/>
  <c r="L685" i="2"/>
  <c r="L686" i="2"/>
  <c r="L707" i="2"/>
  <c r="L745" i="2"/>
  <c r="L746" i="2"/>
  <c r="M747" i="2"/>
  <c r="L754" i="2"/>
  <c r="L787" i="2"/>
  <c r="O792" i="2"/>
  <c r="L799" i="2"/>
  <c r="M802" i="2"/>
  <c r="M805" i="2"/>
  <c r="L827" i="2"/>
  <c r="L834" i="2"/>
  <c r="L845" i="2"/>
  <c r="M870" i="2"/>
  <c r="M1001" i="2"/>
  <c r="M1002" i="2"/>
  <c r="M1354" i="2"/>
  <c r="M1374" i="2"/>
  <c r="M1452" i="2"/>
  <c r="L138" i="2"/>
  <c r="L152" i="2"/>
  <c r="L156" i="2"/>
  <c r="L157" i="2"/>
  <c r="L159" i="2"/>
  <c r="L165" i="2"/>
  <c r="L179" i="2"/>
  <c r="L182" i="2"/>
  <c r="L204" i="2"/>
  <c r="M213" i="2"/>
  <c r="L221" i="2"/>
  <c r="L241" i="2"/>
  <c r="L242" i="2"/>
  <c r="L259" i="2"/>
  <c r="L269" i="2"/>
  <c r="L270" i="2"/>
  <c r="L279" i="2"/>
  <c r="M291" i="2"/>
  <c r="M302" i="2"/>
  <c r="L323" i="2"/>
  <c r="L347" i="2"/>
  <c r="M348" i="2"/>
  <c r="Q365" i="2"/>
  <c r="M365" i="2" s="1"/>
  <c r="M388" i="2"/>
  <c r="M394" i="2"/>
  <c r="O402" i="2"/>
  <c r="M465" i="2"/>
  <c r="L483" i="2"/>
  <c r="L496" i="2"/>
  <c r="M499" i="2"/>
  <c r="M515" i="2"/>
  <c r="M529" i="2"/>
  <c r="L530" i="2"/>
  <c r="M539" i="2"/>
  <c r="O568" i="2"/>
  <c r="M630" i="2"/>
  <c r="L631" i="2"/>
  <c r="L632" i="2"/>
  <c r="L633" i="2"/>
  <c r="L634" i="2"/>
  <c r="L644" i="2"/>
  <c r="L648" i="2"/>
  <c r="L675" i="2"/>
  <c r="M834" i="2"/>
  <c r="M844" i="2"/>
  <c r="M845" i="2"/>
  <c r="M957" i="2"/>
  <c r="L148" i="2"/>
  <c r="L149" i="2"/>
  <c r="L150" i="2"/>
  <c r="L151" i="2"/>
  <c r="O159" i="2"/>
  <c r="L160" i="2"/>
  <c r="L161" i="2"/>
  <c r="L166" i="2"/>
  <c r="M202" i="2"/>
  <c r="L208" i="2"/>
  <c r="M225" i="2"/>
  <c r="M228" i="2"/>
  <c r="L230" i="2"/>
  <c r="L235" i="2"/>
  <c r="M240" i="2"/>
  <c r="L245" i="2"/>
  <c r="L246" i="2"/>
  <c r="L251" i="2"/>
  <c r="L257" i="2"/>
  <c r="M267" i="2"/>
  <c r="M268" i="2"/>
  <c r="L283" i="2"/>
  <c r="L287" i="2"/>
  <c r="L297" i="2"/>
  <c r="L299" i="2"/>
  <c r="L307" i="2"/>
  <c r="L310" i="2"/>
  <c r="M345" i="2"/>
  <c r="M354" i="2"/>
  <c r="M355" i="2"/>
  <c r="L361" i="2"/>
  <c r="L367" i="2"/>
  <c r="M446" i="2"/>
  <c r="M449" i="2"/>
  <c r="L456" i="2"/>
  <c r="M469" i="2"/>
  <c r="M470" i="2"/>
  <c r="M486" i="2"/>
  <c r="M489" i="2"/>
  <c r="M496" i="2"/>
  <c r="L518" i="2"/>
  <c r="M530" i="2"/>
  <c r="L550" i="2"/>
  <c r="M644" i="2"/>
  <c r="L689" i="2"/>
  <c r="L690" i="2"/>
  <c r="M703" i="2"/>
  <c r="E704" i="2" s="1"/>
  <c r="L723" i="2"/>
  <c r="L735" i="2"/>
  <c r="L736" i="2"/>
  <c r="O761" i="2"/>
  <c r="L765" i="2"/>
  <c r="O769" i="2"/>
  <c r="O804" i="2"/>
  <c r="M804" i="2" s="1"/>
  <c r="L821" i="2"/>
  <c r="L823" i="2"/>
  <c r="M836" i="2"/>
  <c r="M843" i="2"/>
  <c r="L856" i="2"/>
  <c r="M861" i="2"/>
  <c r="M865" i="2"/>
  <c r="L872" i="2"/>
  <c r="O876" i="2"/>
  <c r="L876" i="2"/>
  <c r="M925" i="2"/>
  <c r="M1391" i="2"/>
  <c r="M1465" i="2"/>
  <c r="L917" i="2"/>
  <c r="L936" i="2"/>
  <c r="L967" i="2"/>
  <c r="L986" i="2"/>
  <c r="L991" i="2"/>
  <c r="L992" i="2"/>
  <c r="O993" i="2"/>
  <c r="M993" i="2" s="1"/>
  <c r="O1015" i="2"/>
  <c r="M1015" i="2" s="1"/>
  <c r="L1016" i="2"/>
  <c r="L1017" i="2"/>
  <c r="L1027" i="2"/>
  <c r="O1035" i="2"/>
  <c r="M1035" i="2" s="1"/>
  <c r="L1040" i="2"/>
  <c r="L1051" i="2"/>
  <c r="L1056" i="2"/>
  <c r="L1058" i="2"/>
  <c r="L1062" i="2"/>
  <c r="O1063" i="2"/>
  <c r="M1063" i="2" s="1"/>
  <c r="O1066" i="2"/>
  <c r="M1066" i="2" s="1"/>
  <c r="O1073" i="2"/>
  <c r="M1073" i="2" s="1"/>
  <c r="O1077" i="2"/>
  <c r="M1077" i="2" s="1"/>
  <c r="O1083" i="2"/>
  <c r="M1086" i="2"/>
  <c r="L1120" i="2"/>
  <c r="L1180" i="2"/>
  <c r="M1191" i="2"/>
  <c r="M1207" i="2"/>
  <c r="M1215" i="2"/>
  <c r="M1238" i="2"/>
  <c r="L1239" i="2"/>
  <c r="L1246" i="2"/>
  <c r="L1257" i="2"/>
  <c r="L1262" i="2"/>
  <c r="L1294" i="2"/>
  <c r="L1306" i="2"/>
  <c r="M1308" i="2"/>
  <c r="L1309" i="2"/>
  <c r="L1340" i="2"/>
  <c r="M1355" i="2"/>
  <c r="L1356" i="2"/>
  <c r="L1357" i="2"/>
  <c r="L1363" i="2"/>
  <c r="L1379" i="2"/>
  <c r="L1387" i="2"/>
  <c r="L1390" i="2"/>
  <c r="L1413" i="2"/>
  <c r="L1419" i="2"/>
  <c r="L1432" i="2"/>
  <c r="L1438" i="2"/>
  <c r="L1448" i="2"/>
  <c r="L1453" i="2"/>
  <c r="L1465" i="2"/>
  <c r="L1492" i="2"/>
  <c r="L1493" i="2"/>
  <c r="L1496" i="2"/>
  <c r="L1569" i="2"/>
  <c r="L1586" i="2"/>
  <c r="M1597" i="2"/>
  <c r="L1599" i="2"/>
  <c r="M1602" i="2"/>
  <c r="L1615" i="2"/>
  <c r="M1634" i="2"/>
  <c r="L1656" i="2"/>
  <c r="L1666" i="2"/>
  <c r="M1676" i="2"/>
  <c r="L1722" i="2"/>
  <c r="O1722" i="2"/>
  <c r="M885" i="2"/>
  <c r="M891" i="2"/>
  <c r="M905" i="2"/>
  <c r="M936" i="2"/>
  <c r="L938" i="2"/>
  <c r="L952" i="2"/>
  <c r="L957" i="2"/>
  <c r="L970" i="2"/>
  <c r="L973" i="2"/>
  <c r="L1026" i="2"/>
  <c r="M1027" i="2"/>
  <c r="L1028" i="2"/>
  <c r="M1043" i="2"/>
  <c r="E1043" i="2" s="1"/>
  <c r="L1050" i="2"/>
  <c r="M1058" i="2"/>
  <c r="L1067" i="2"/>
  <c r="L1068" i="2"/>
  <c r="L1078" i="2"/>
  <c r="L1162" i="2"/>
  <c r="L1173" i="2"/>
  <c r="M1177" i="2"/>
  <c r="M1180" i="2"/>
  <c r="L1201" i="2"/>
  <c r="L1204" i="2"/>
  <c r="L1222" i="2"/>
  <c r="L1232" i="2"/>
  <c r="M1234" i="2"/>
  <c r="O1237" i="2"/>
  <c r="L1243" i="2"/>
  <c r="Q1246" i="2"/>
  <c r="L1269" i="2"/>
  <c r="L1274" i="2"/>
  <c r="L1284" i="2"/>
  <c r="M1288" i="2"/>
  <c r="L1289" i="2"/>
  <c r="M1290" i="2"/>
  <c r="O1293" i="2"/>
  <c r="L1301" i="2"/>
  <c r="O1306" i="2"/>
  <c r="M1306" i="2" s="1"/>
  <c r="L1338" i="2"/>
  <c r="L1339" i="2"/>
  <c r="O1340" i="2"/>
  <c r="M1340" i="2" s="1"/>
  <c r="L1349" i="2"/>
  <c r="L1352" i="2"/>
  <c r="M1356" i="2"/>
  <c r="O1357" i="2"/>
  <c r="L1371" i="2"/>
  <c r="M1379" i="2"/>
  <c r="L1386" i="2"/>
  <c r="L1388" i="2"/>
  <c r="O1390" i="2"/>
  <c r="M1390" i="2" s="1"/>
  <c r="L1418" i="2"/>
  <c r="L1421" i="2"/>
  <c r="O1438" i="2"/>
  <c r="L1452" i="2"/>
  <c r="L1467" i="2"/>
  <c r="L1473" i="2"/>
  <c r="M1513" i="2"/>
  <c r="M1521" i="2"/>
  <c r="M1529" i="2"/>
  <c r="L1546" i="2"/>
  <c r="L1547" i="2"/>
  <c r="L1550" i="2"/>
  <c r="L1557" i="2"/>
  <c r="M1561" i="2"/>
  <c r="L1583" i="2"/>
  <c r="L1585" i="2"/>
  <c r="M1595" i="2"/>
  <c r="L1608" i="2"/>
  <c r="M1611" i="2"/>
  <c r="L1653" i="2"/>
  <c r="O1659" i="2"/>
  <c r="O1666" i="2"/>
  <c r="M1666" i="2" s="1"/>
  <c r="L1668" i="2"/>
  <c r="L1669" i="2"/>
  <c r="O1673" i="2"/>
  <c r="M1673" i="2" s="1"/>
  <c r="L1679" i="2"/>
  <c r="M1688" i="2"/>
  <c r="L1690" i="2"/>
  <c r="L1698" i="2"/>
  <c r="M1705" i="2"/>
  <c r="M1811" i="2"/>
  <c r="M886" i="2"/>
  <c r="O983" i="2"/>
  <c r="O984" i="2"/>
  <c r="O985" i="2"/>
  <c r="M985" i="2" s="1"/>
  <c r="O994" i="2"/>
  <c r="M994" i="2" s="1"/>
  <c r="O1003" i="2"/>
  <c r="M1003" i="2" s="1"/>
  <c r="L1045" i="2"/>
  <c r="L1048" i="2"/>
  <c r="O1067" i="2"/>
  <c r="L1089" i="2"/>
  <c r="L1124" i="2"/>
  <c r="M1147" i="2"/>
  <c r="M1240" i="2"/>
  <c r="M1335" i="2"/>
  <c r="E1335" i="2" s="1"/>
  <c r="M1342" i="2"/>
  <c r="M1382" i="2"/>
  <c r="M1397" i="2"/>
  <c r="M1446" i="2"/>
  <c r="M1499" i="2"/>
  <c r="M1687" i="2"/>
  <c r="M1703" i="2"/>
  <c r="O1727" i="2"/>
  <c r="L1727" i="2"/>
  <c r="L874" i="2"/>
  <c r="O879" i="2"/>
  <c r="O884" i="2"/>
  <c r="M884" i="2" s="1"/>
  <c r="L891" i="2"/>
  <c r="O907" i="2"/>
  <c r="M907" i="2" s="1"/>
  <c r="O913" i="2"/>
  <c r="M913" i="2" s="1"/>
  <c r="L927" i="2"/>
  <c r="O941" i="2"/>
  <c r="M941" i="2" s="1"/>
  <c r="L956" i="2"/>
  <c r="L965" i="2"/>
  <c r="L978" i="2"/>
  <c r="L979" i="2"/>
  <c r="L997" i="2"/>
  <c r="L998" i="2"/>
  <c r="L1100" i="2"/>
  <c r="L1108" i="2"/>
  <c r="L1119" i="2"/>
  <c r="M1151" i="2"/>
  <c r="M1152" i="2"/>
  <c r="L1153" i="2"/>
  <c r="M1155" i="2"/>
  <c r="M1167" i="2"/>
  <c r="M1170" i="2"/>
  <c r="L1186" i="2"/>
  <c r="L1197" i="2"/>
  <c r="L1198" i="2"/>
  <c r="M1202" i="2"/>
  <c r="L1211" i="2"/>
  <c r="L1255" i="2"/>
  <c r="O1261" i="2"/>
  <c r="M1261" i="2" s="1"/>
  <c r="O1270" i="2"/>
  <c r="M1271" i="2"/>
  <c r="L1282" i="2"/>
  <c r="L1319" i="2"/>
  <c r="O1362" i="2"/>
  <c r="M1362" i="2" s="1"/>
  <c r="O1364" i="2"/>
  <c r="M1376" i="2"/>
  <c r="E1376" i="2" s="1"/>
  <c r="L1383" i="2"/>
  <c r="L1395" i="2"/>
  <c r="L1396" i="2"/>
  <c r="L1409" i="2"/>
  <c r="L1410" i="2"/>
  <c r="L1425" i="2"/>
  <c r="L1430" i="2"/>
  <c r="L1447" i="2"/>
  <c r="L1468" i="2"/>
  <c r="O1476" i="2"/>
  <c r="M1476" i="2" s="1"/>
  <c r="O1487" i="2"/>
  <c r="M1487" i="2" s="1"/>
  <c r="L1572" i="2"/>
  <c r="M1576" i="2"/>
  <c r="L1626" i="2"/>
  <c r="L1651" i="2"/>
  <c r="O1671" i="2"/>
  <c r="M1671" i="2" s="1"/>
  <c r="L1686" i="2"/>
  <c r="L1694" i="2"/>
  <c r="M1700" i="2"/>
  <c r="L1702" i="2"/>
  <c r="M1726" i="2"/>
  <c r="M1744" i="2"/>
  <c r="M2054" i="2"/>
  <c r="L1735" i="2"/>
  <c r="L1749" i="2"/>
  <c r="O1755" i="2"/>
  <c r="M1776" i="2"/>
  <c r="M1782" i="2"/>
  <c r="L1803" i="2"/>
  <c r="L1806" i="2"/>
  <c r="M1807" i="2"/>
  <c r="M1810" i="2"/>
  <c r="L1813" i="2"/>
  <c r="L1816" i="2"/>
  <c r="L1844" i="2"/>
  <c r="M1850" i="2"/>
  <c r="L1855" i="2"/>
  <c r="L1865" i="2"/>
  <c r="L1871" i="2"/>
  <c r="O1905" i="2"/>
  <c r="M1905" i="2" s="1"/>
  <c r="L1925" i="2"/>
  <c r="M1962" i="2"/>
  <c r="M1970" i="2"/>
  <c r="M2019" i="2"/>
  <c r="E2019" i="2" s="1"/>
  <c r="M2021" i="2"/>
  <c r="M2030" i="2"/>
  <c r="M2033" i="2"/>
  <c r="L2054" i="2"/>
  <c r="L2055" i="2"/>
  <c r="L2077" i="2"/>
  <c r="M2085" i="2"/>
  <c r="L1714" i="2"/>
  <c r="L1717" i="2"/>
  <c r="L1743" i="2"/>
  <c r="M1749" i="2"/>
  <c r="L1752" i="2"/>
  <c r="M1757" i="2"/>
  <c r="L1761" i="2"/>
  <c r="L1779" i="2"/>
  <c r="L1812" i="2"/>
  <c r="L1819" i="2"/>
  <c r="L1823" i="2"/>
  <c r="L1839" i="2"/>
  <c r="L1840" i="2"/>
  <c r="M1841" i="2"/>
  <c r="L1854" i="2"/>
  <c r="L1864" i="2"/>
  <c r="M1870" i="2"/>
  <c r="M1871" i="2"/>
  <c r="L1880" i="2"/>
  <c r="M1881" i="2"/>
  <c r="L1900" i="2"/>
  <c r="O1930" i="2"/>
  <c r="M1942" i="2"/>
  <c r="L1946" i="2"/>
  <c r="L1954" i="2"/>
  <c r="O1959" i="2"/>
  <c r="M1986" i="2"/>
  <c r="L2007" i="2"/>
  <c r="L2015" i="2"/>
  <c r="L2016" i="2"/>
  <c r="L2022" i="2"/>
  <c r="L2023" i="2"/>
  <c r="O2026" i="2"/>
  <c r="O2055" i="2"/>
  <c r="M2055" i="2" s="1"/>
  <c r="L2059" i="2"/>
  <c r="L2061" i="2"/>
  <c r="O2077" i="2"/>
  <c r="M2077" i="2" s="1"/>
  <c r="L2093" i="2"/>
  <c r="O2093" i="2"/>
  <c r="M2093" i="2" s="1"/>
  <c r="M2100" i="2"/>
  <c r="O1714" i="2"/>
  <c r="M1760" i="2"/>
  <c r="L1790" i="2"/>
  <c r="L1797" i="2"/>
  <c r="L1800" i="2"/>
  <c r="L1801" i="2"/>
  <c r="M1819" i="2"/>
  <c r="L1820" i="2"/>
  <c r="L1829" i="2"/>
  <c r="M1860" i="2"/>
  <c r="L1876" i="2"/>
  <c r="M1880" i="2"/>
  <c r="L1898" i="2"/>
  <c r="M1899" i="2"/>
  <c r="M1900" i="2"/>
  <c r="L1907" i="2"/>
  <c r="L1918" i="2"/>
  <c r="M1925" i="2"/>
  <c r="O2097" i="2"/>
  <c r="M2097" i="2" s="1"/>
  <c r="L2097" i="2"/>
  <c r="M1842" i="2"/>
  <c r="M1882" i="2"/>
  <c r="M1924" i="2"/>
  <c r="S1933" i="2"/>
  <c r="L1958" i="2"/>
  <c r="M1974" i="2"/>
  <c r="M1982" i="2"/>
  <c r="L1993" i="2"/>
  <c r="L2013" i="2"/>
  <c r="L2019" i="2"/>
  <c r="L2021" i="2"/>
  <c r="L2037" i="2"/>
  <c r="O2045" i="2"/>
  <c r="M2045" i="2" s="1"/>
  <c r="E2045" i="2" s="1"/>
  <c r="O2068" i="2"/>
  <c r="M2068" i="2" s="1"/>
  <c r="L2085" i="2"/>
  <c r="L2088" i="2"/>
  <c r="M2106" i="2"/>
  <c r="M2113" i="2"/>
  <c r="L2115" i="2"/>
  <c r="M2120" i="2"/>
  <c r="L2128" i="2"/>
  <c r="L2154" i="2"/>
  <c r="L2198" i="2"/>
  <c r="L2199" i="2"/>
  <c r="L2200" i="2"/>
  <c r="L2201" i="2"/>
  <c r="L2209" i="2"/>
  <c r="L2210" i="2"/>
  <c r="L2211" i="2"/>
  <c r="L2222" i="2"/>
  <c r="L2223" i="2"/>
  <c r="L2224" i="2"/>
  <c r="L2229" i="2"/>
  <c r="L2233" i="2"/>
  <c r="L2235" i="2"/>
  <c r="L2242" i="2"/>
  <c r="L2243" i="2"/>
  <c r="L2249" i="2"/>
  <c r="O2272" i="2"/>
  <c r="L2278" i="2"/>
  <c r="L2282" i="2"/>
  <c r="L2283" i="2"/>
  <c r="O2286" i="2"/>
  <c r="M2286" i="2" s="1"/>
  <c r="L2289" i="2"/>
  <c r="L2290" i="2"/>
  <c r="L2313" i="2"/>
  <c r="L2315" i="2"/>
  <c r="M2319" i="2"/>
  <c r="L2323" i="2"/>
  <c r="M2345" i="2"/>
  <c r="L2350" i="2"/>
  <c r="E2377" i="2"/>
  <c r="E2389" i="2"/>
  <c r="E2422" i="2"/>
  <c r="A2422" i="2" s="1"/>
  <c r="E2428" i="2"/>
  <c r="A2428" i="2" s="1"/>
  <c r="E2438" i="2"/>
  <c r="A2438" i="2" s="1"/>
  <c r="E2444" i="2"/>
  <c r="A2444" i="2" s="1"/>
  <c r="E2465" i="2"/>
  <c r="E2469" i="2"/>
  <c r="E2473" i="2"/>
  <c r="E2478" i="2"/>
  <c r="A2478" i="2" s="1"/>
  <c r="E2484" i="2"/>
  <c r="A2484" i="2" s="1"/>
  <c r="E2496" i="2"/>
  <c r="A2496" i="2" s="1"/>
  <c r="E2506" i="2"/>
  <c r="A2506" i="2" s="1"/>
  <c r="E2512" i="2"/>
  <c r="A2512" i="2" s="1"/>
  <c r="E2543" i="2"/>
  <c r="E2556" i="2"/>
  <c r="A2556" i="2" s="1"/>
  <c r="E2664" i="2"/>
  <c r="A2664" i="2" s="1"/>
  <c r="E2810" i="2"/>
  <c r="A2810" i="2" s="1"/>
  <c r="E2809" i="2"/>
  <c r="E2858" i="2"/>
  <c r="A2858" i="2" s="1"/>
  <c r="E2857" i="2"/>
  <c r="E2877" i="2"/>
  <c r="E2894" i="2"/>
  <c r="A2894" i="2" s="1"/>
  <c r="E2893" i="2"/>
  <c r="E2902" i="2"/>
  <c r="A2902" i="2" s="1"/>
  <c r="E2901" i="2"/>
  <c r="E2910" i="2"/>
  <c r="A2910" i="2" s="1"/>
  <c r="E2909" i="2"/>
  <c r="E3131" i="2"/>
  <c r="E3237" i="2"/>
  <c r="E3343" i="2"/>
  <c r="E3344" i="2"/>
  <c r="A3344" i="2" s="1"/>
  <c r="E3439" i="2"/>
  <c r="E3585" i="2"/>
  <c r="E3590" i="2"/>
  <c r="A3590" i="2" s="1"/>
  <c r="M2236" i="2"/>
  <c r="M2249" i="2"/>
  <c r="M2323" i="2"/>
  <c r="E2547" i="2"/>
  <c r="E2892" i="2"/>
  <c r="A2892" i="2" s="1"/>
  <c r="E2891" i="2"/>
  <c r="E2900" i="2"/>
  <c r="A2900" i="2" s="1"/>
  <c r="E2899" i="2"/>
  <c r="E2908" i="2"/>
  <c r="A2908" i="2" s="1"/>
  <c r="E2907" i="2"/>
  <c r="E3160" i="2"/>
  <c r="A3160" i="2" s="1"/>
  <c r="E3159" i="2"/>
  <c r="L2092" i="2"/>
  <c r="L2099" i="2"/>
  <c r="L2103" i="2"/>
  <c r="L2107" i="2"/>
  <c r="M2114" i="2"/>
  <c r="L2123" i="2"/>
  <c r="L2153" i="2"/>
  <c r="M2160" i="2"/>
  <c r="O2251" i="2"/>
  <c r="M2251" i="2" s="1"/>
  <c r="O2259" i="2"/>
  <c r="M2259" i="2" s="1"/>
  <c r="O2270" i="2"/>
  <c r="M2270" i="2" s="1"/>
  <c r="L2319" i="2"/>
  <c r="L2336" i="2"/>
  <c r="L2342" i="2"/>
  <c r="E2620" i="2"/>
  <c r="A2620" i="2" s="1"/>
  <c r="E2633" i="2"/>
  <c r="E3214" i="2"/>
  <c r="A3214" i="2" s="1"/>
  <c r="E3213" i="2"/>
  <c r="E3270" i="2"/>
  <c r="A3270" i="2" s="1"/>
  <c r="E3269" i="2"/>
  <c r="L2100" i="2"/>
  <c r="L2102" i="2"/>
  <c r="L2143" i="2"/>
  <c r="L2150" i="2"/>
  <c r="L2176" i="2"/>
  <c r="L2192" i="2"/>
  <c r="L2214" i="2"/>
  <c r="L2215" i="2"/>
  <c r="L2218" i="2"/>
  <c r="L2244" i="2"/>
  <c r="L2250" i="2"/>
  <c r="O2266" i="2"/>
  <c r="M2266" i="2" s="1"/>
  <c r="M2285" i="2"/>
  <c r="L2341" i="2"/>
  <c r="E2408" i="2"/>
  <c r="A2408" i="2" s="1"/>
  <c r="E2434" i="2"/>
  <c r="A2434" i="2" s="1"/>
  <c r="E2459" i="2"/>
  <c r="E2518" i="2"/>
  <c r="A2518" i="2" s="1"/>
  <c r="E2592" i="2"/>
  <c r="A2592" i="2" s="1"/>
  <c r="E3278" i="2"/>
  <c r="A3278" i="2" s="1"/>
  <c r="E3277" i="2"/>
  <c r="E3323" i="2"/>
  <c r="E3432" i="2"/>
  <c r="A3432" i="2" s="1"/>
  <c r="E2728" i="2"/>
  <c r="A2728" i="2" s="1"/>
  <c r="E2738" i="2"/>
  <c r="A2738" i="2" s="1"/>
  <c r="E2775" i="2"/>
  <c r="E2786" i="2"/>
  <c r="A2786" i="2" s="1"/>
  <c r="E2849" i="2"/>
  <c r="E2880" i="2"/>
  <c r="A2880" i="2" s="1"/>
  <c r="E3113" i="2"/>
  <c r="E3153" i="2"/>
  <c r="E3162" i="2"/>
  <c r="A3162" i="2" s="1"/>
  <c r="E3201" i="2"/>
  <c r="E3241" i="2"/>
  <c r="E3263" i="2"/>
  <c r="E3366" i="2"/>
  <c r="A3366" i="2" s="1"/>
  <c r="E3378" i="2"/>
  <c r="A3378" i="2" s="1"/>
  <c r="E3382" i="2"/>
  <c r="A3382" i="2" s="1"/>
  <c r="E3418" i="2"/>
  <c r="A3418" i="2" s="1"/>
  <c r="E3429" i="2"/>
  <c r="E3451" i="2"/>
  <c r="E3489" i="2"/>
  <c r="E3555" i="2"/>
  <c r="E3561" i="2"/>
  <c r="E3565" i="2"/>
  <c r="E3611" i="2"/>
  <c r="E3615" i="2"/>
  <c r="E3647" i="2"/>
  <c r="E3651" i="2"/>
  <c r="E3679" i="2"/>
  <c r="E3707" i="2"/>
  <c r="E3714" i="2"/>
  <c r="A3714" i="2" s="1"/>
  <c r="E3727" i="2"/>
  <c r="E3732" i="2"/>
  <c r="A3732" i="2" s="1"/>
  <c r="Q3788" i="2"/>
  <c r="E3788" i="2" s="1"/>
  <c r="E3797" i="2"/>
  <c r="E2879" i="2"/>
  <c r="E3007" i="2"/>
  <c r="E3093" i="2"/>
  <c r="E3145" i="2"/>
  <c r="E3254" i="2"/>
  <c r="A3254" i="2" s="1"/>
  <c r="E3279" i="2"/>
  <c r="E3491" i="2"/>
  <c r="E3557" i="2"/>
  <c r="E3573" i="2"/>
  <c r="E3625" i="2"/>
  <c r="E3649" i="2"/>
  <c r="E3716" i="2"/>
  <c r="A3716" i="2" s="1"/>
  <c r="E3722" i="2"/>
  <c r="A3722" i="2" s="1"/>
  <c r="E3730" i="2"/>
  <c r="A3730" i="2" s="1"/>
  <c r="E2771" i="2"/>
  <c r="E2782" i="2"/>
  <c r="A2782" i="2" s="1"/>
  <c r="E2868" i="2"/>
  <c r="A2868" i="2" s="1"/>
  <c r="E2871" i="2"/>
  <c r="E3167" i="2"/>
  <c r="I3230" i="2"/>
  <c r="E3359" i="2"/>
  <c r="E3411" i="2"/>
  <c r="E3463" i="2"/>
  <c r="E3477" i="2"/>
  <c r="E3498" i="2"/>
  <c r="A3498" i="2" s="1"/>
  <c r="E3533" i="2"/>
  <c r="M130" i="2"/>
  <c r="M234" i="2"/>
  <c r="M315" i="2"/>
  <c r="M336" i="2"/>
  <c r="M350" i="2"/>
  <c r="M236" i="2"/>
  <c r="M263" i="2"/>
  <c r="M24" i="2"/>
  <c r="M28" i="2"/>
  <c r="M33" i="2"/>
  <c r="M41" i="2"/>
  <c r="M50" i="2"/>
  <c r="M56" i="2"/>
  <c r="M59" i="2"/>
  <c r="M61" i="2"/>
  <c r="M77" i="2"/>
  <c r="M89" i="2"/>
  <c r="M98" i="2"/>
  <c r="M106" i="2"/>
  <c r="M119" i="2"/>
  <c r="M135" i="2"/>
  <c r="M141" i="2"/>
  <c r="M145" i="2"/>
  <c r="M155" i="2"/>
  <c r="M167" i="2"/>
  <c r="M173" i="2"/>
  <c r="M174" i="2"/>
  <c r="M180" i="2"/>
  <c r="M183" i="2"/>
  <c r="M189" i="2"/>
  <c r="M190" i="2"/>
  <c r="L191" i="2"/>
  <c r="M199" i="2"/>
  <c r="O204" i="2"/>
  <c r="M204" i="2" s="1"/>
  <c r="L205" i="2"/>
  <c r="L211" i="2"/>
  <c r="M215" i="2"/>
  <c r="O226" i="2"/>
  <c r="M226" i="2" s="1"/>
  <c r="O233" i="2"/>
  <c r="M233" i="2" s="1"/>
  <c r="L234" i="2"/>
  <c r="O242" i="2"/>
  <c r="M242" i="2" s="1"/>
  <c r="O249" i="2"/>
  <c r="M249" i="2" s="1"/>
  <c r="E250" i="2" s="1"/>
  <c r="L253" i="2"/>
  <c r="L254" i="2"/>
  <c r="O255" i="2"/>
  <c r="M255" i="2" s="1"/>
  <c r="L258" i="2"/>
  <c r="O259" i="2"/>
  <c r="M259" i="2" s="1"/>
  <c r="L261" i="2"/>
  <c r="L262" i="2"/>
  <c r="L265" i="2"/>
  <c r="L266" i="2"/>
  <c r="O271" i="2"/>
  <c r="M271" i="2" s="1"/>
  <c r="O275" i="2"/>
  <c r="M275" i="2" s="1"/>
  <c r="L277" i="2"/>
  <c r="L278" i="2"/>
  <c r="O279" i="2"/>
  <c r="M279" i="2" s="1"/>
  <c r="L281" i="2"/>
  <c r="L282" i="2"/>
  <c r="O283" i="2"/>
  <c r="M283" i="2" s="1"/>
  <c r="L285" i="2"/>
  <c r="L286" i="2"/>
  <c r="O287" i="2"/>
  <c r="M287" i="2" s="1"/>
  <c r="L289" i="2"/>
  <c r="L290" i="2"/>
  <c r="O301" i="2"/>
  <c r="M301" i="2" s="1"/>
  <c r="L302" i="2"/>
  <c r="O307" i="2"/>
  <c r="M318" i="2"/>
  <c r="M320" i="2"/>
  <c r="M327" i="2"/>
  <c r="L330" i="2"/>
  <c r="M332" i="2"/>
  <c r="L336" i="2"/>
  <c r="L338" i="2"/>
  <c r="L343" i="2"/>
  <c r="M344" i="2"/>
  <c r="M378" i="2"/>
  <c r="L387" i="2"/>
  <c r="L398" i="2"/>
  <c r="O406" i="2"/>
  <c r="L406" i="2"/>
  <c r="Q414" i="2"/>
  <c r="L414" i="2"/>
  <c r="M418" i="2"/>
  <c r="O440" i="2"/>
  <c r="M440" i="2" s="1"/>
  <c r="L440" i="2"/>
  <c r="Q444" i="2"/>
  <c r="L444" i="2"/>
  <c r="M453" i="2"/>
  <c r="Q455" i="2"/>
  <c r="M455" i="2" s="1"/>
  <c r="L455" i="2"/>
  <c r="M575" i="2"/>
  <c r="Q30" i="1"/>
  <c r="T30" i="1" s="1"/>
  <c r="U30" i="1" s="1"/>
  <c r="I10" i="2"/>
  <c r="M18" i="2"/>
  <c r="O21" i="2"/>
  <c r="M21" i="2" s="1"/>
  <c r="L22" i="2"/>
  <c r="L23" i="2"/>
  <c r="L28" i="2"/>
  <c r="M31" i="2"/>
  <c r="M32" i="2"/>
  <c r="M37" i="2"/>
  <c r="L44" i="2"/>
  <c r="L45" i="2"/>
  <c r="O46" i="2"/>
  <c r="M46" i="2" s="1"/>
  <c r="L47" i="2"/>
  <c r="O49" i="2"/>
  <c r="L50" i="2"/>
  <c r="M53" i="2"/>
  <c r="M60" i="2"/>
  <c r="M68" i="2"/>
  <c r="M73" i="2"/>
  <c r="M84" i="2"/>
  <c r="M88" i="2"/>
  <c r="M92" i="2"/>
  <c r="M96" i="2"/>
  <c r="O121" i="2"/>
  <c r="M126" i="2"/>
  <c r="O132" i="2"/>
  <c r="M133" i="2"/>
  <c r="M134" i="2"/>
  <c r="L135" i="2"/>
  <c r="L141" i="2"/>
  <c r="L145" i="2"/>
  <c r="O152" i="2"/>
  <c r="M153" i="2"/>
  <c r="M154" i="2"/>
  <c r="L155" i="2"/>
  <c r="M166" i="2"/>
  <c r="L170" i="2"/>
  <c r="M172" i="2"/>
  <c r="L176" i="2"/>
  <c r="O179" i="2"/>
  <c r="M182" i="2"/>
  <c r="L187" i="2"/>
  <c r="L192" i="2"/>
  <c r="M195" i="2"/>
  <c r="M198" i="2"/>
  <c r="L202" i="2"/>
  <c r="M205" i="2"/>
  <c r="M206" i="2"/>
  <c r="O208" i="2"/>
  <c r="O218" i="2"/>
  <c r="M218" i="2" s="1"/>
  <c r="O222" i="2"/>
  <c r="M222" i="2" s="1"/>
  <c r="O230" i="2"/>
  <c r="M230" i="2" s="1"/>
  <c r="O237" i="2"/>
  <c r="M237" i="2" s="1"/>
  <c r="L238" i="2"/>
  <c r="O246" i="2"/>
  <c r="M246" i="2" s="1"/>
  <c r="M260" i="2"/>
  <c r="E259" i="2" s="1"/>
  <c r="E267" i="2"/>
  <c r="M276" i="2"/>
  <c r="M277" i="2"/>
  <c r="M284" i="2"/>
  <c r="E283" i="2" s="1"/>
  <c r="E291" i="2"/>
  <c r="O306" i="2"/>
  <c r="M306" i="2" s="1"/>
  <c r="L314" i="2"/>
  <c r="L315" i="2"/>
  <c r="L317" i="2"/>
  <c r="L318" i="2"/>
  <c r="O319" i="2"/>
  <c r="M319" i="2" s="1"/>
  <c r="L326" i="2"/>
  <c r="L332" i="2"/>
  <c r="M339" i="2"/>
  <c r="L349" i="2"/>
  <c r="L355" i="2"/>
  <c r="L356" i="2"/>
  <c r="M367" i="2"/>
  <c r="L394" i="2"/>
  <c r="M400" i="2"/>
  <c r="L410" i="2"/>
  <c r="O422" i="2"/>
  <c r="L422" i="2"/>
  <c r="Q430" i="2"/>
  <c r="L430" i="2"/>
  <c r="Q437" i="2"/>
  <c r="L437" i="2"/>
  <c r="L458" i="2"/>
  <c r="O458" i="2"/>
  <c r="M458" i="2" s="1"/>
  <c r="M549" i="2"/>
  <c r="M17" i="2"/>
  <c r="M39" i="2"/>
  <c r="M42" i="2"/>
  <c r="M62" i="2"/>
  <c r="M75" i="2"/>
  <c r="M78" i="2"/>
  <c r="M90" i="2"/>
  <c r="M113" i="2"/>
  <c r="M115" i="2"/>
  <c r="M116" i="2"/>
  <c r="M121" i="2"/>
  <c r="M129" i="2"/>
  <c r="M132" i="2"/>
  <c r="M139" i="2"/>
  <c r="M146" i="2"/>
  <c r="M152" i="2"/>
  <c r="M208" i="2"/>
  <c r="L209" i="2"/>
  <c r="L223" i="2"/>
  <c r="L229" i="2"/>
  <c r="O241" i="2"/>
  <c r="M241" i="2" s="1"/>
  <c r="O299" i="2"/>
  <c r="M299" i="2" s="1"/>
  <c r="L308" i="2"/>
  <c r="O312" i="2"/>
  <c r="M312" i="2" s="1"/>
  <c r="M317" i="2"/>
  <c r="Q335" i="2"/>
  <c r="M335" i="2" s="1"/>
  <c r="M342" i="2"/>
  <c r="E342" i="2" s="1"/>
  <c r="M349" i="2"/>
  <c r="E350" i="2" s="1"/>
  <c r="L370" i="2"/>
  <c r="O370" i="2"/>
  <c r="M370" i="2" s="1"/>
  <c r="Q386" i="2"/>
  <c r="M386" i="2" s="1"/>
  <c r="L386" i="2"/>
  <c r="L426" i="2"/>
  <c r="Q443" i="2"/>
  <c r="M443" i="2" s="1"/>
  <c r="L443" i="2"/>
  <c r="L449" i="2"/>
  <c r="L450" i="2"/>
  <c r="M526" i="2"/>
  <c r="M548" i="2"/>
  <c r="M558" i="2"/>
  <c r="E630" i="2"/>
  <c r="M27" i="2"/>
  <c r="M29" i="2"/>
  <c r="L48" i="2"/>
  <c r="M54" i="2"/>
  <c r="M57" i="2"/>
  <c r="M65" i="2"/>
  <c r="M81" i="2"/>
  <c r="M100" i="2"/>
  <c r="M104" i="2"/>
  <c r="M108" i="2"/>
  <c r="M112" i="2"/>
  <c r="L115" i="2"/>
  <c r="L142" i="2"/>
  <c r="L143" i="2"/>
  <c r="L146" i="2"/>
  <c r="M159" i="2"/>
  <c r="L162" i="2"/>
  <c r="L163" i="2"/>
  <c r="M165" i="2"/>
  <c r="L168" i="2"/>
  <c r="L169" i="2"/>
  <c r="L171" i="2"/>
  <c r="M175" i="2"/>
  <c r="L177" i="2"/>
  <c r="L178" i="2"/>
  <c r="M181" i="2"/>
  <c r="L184" i="2"/>
  <c r="L185" i="2"/>
  <c r="M191" i="2"/>
  <c r="L193" i="2"/>
  <c r="L194" i="2"/>
  <c r="L195" i="2"/>
  <c r="M197" i="2"/>
  <c r="L200" i="2"/>
  <c r="L201" i="2"/>
  <c r="L203" i="2"/>
  <c r="O209" i="2"/>
  <c r="M209" i="2" s="1"/>
  <c r="O212" i="2"/>
  <c r="M212" i="2" s="1"/>
  <c r="L215" i="2"/>
  <c r="L216" i="2"/>
  <c r="O221" i="2"/>
  <c r="M221" i="2" s="1"/>
  <c r="L225" i="2"/>
  <c r="O229" i="2"/>
  <c r="M229" i="2" s="1"/>
  <c r="O245" i="2"/>
  <c r="M245" i="2" s="1"/>
  <c r="M254" i="2"/>
  <c r="M258" i="2"/>
  <c r="M262" i="2"/>
  <c r="L263" i="2"/>
  <c r="M266" i="2"/>
  <c r="L267" i="2"/>
  <c r="M270" i="2"/>
  <c r="M274" i="2"/>
  <c r="M278" i="2"/>
  <c r="M282" i="2"/>
  <c r="M286" i="2"/>
  <c r="M290" i="2"/>
  <c r="L291" i="2"/>
  <c r="M309" i="2"/>
  <c r="L327" i="2"/>
  <c r="L328" i="2"/>
  <c r="M331" i="2"/>
  <c r="L340" i="2"/>
  <c r="L342" i="2"/>
  <c r="L344" i="2"/>
  <c r="O346" i="2"/>
  <c r="M346" i="2" s="1"/>
  <c r="L354" i="2"/>
  <c r="O358" i="2"/>
  <c r="M358" i="2" s="1"/>
  <c r="M361" i="2"/>
  <c r="E362" i="2" s="1"/>
  <c r="L364" i="2"/>
  <c r="L374" i="2"/>
  <c r="L378" i="2"/>
  <c r="M384" i="2"/>
  <c r="O390" i="2"/>
  <c r="L391" i="2"/>
  <c r="M402" i="2"/>
  <c r="M426" i="2"/>
  <c r="Q445" i="2"/>
  <c r="M445" i="2" s="1"/>
  <c r="L445" i="2"/>
  <c r="M525" i="2"/>
  <c r="M560" i="2"/>
  <c r="L357" i="2"/>
  <c r="L359" i="2"/>
  <c r="L363" i="2"/>
  <c r="M364" i="2"/>
  <c r="L366" i="2"/>
  <c r="L371" i="2"/>
  <c r="L379" i="2"/>
  <c r="M380" i="2"/>
  <c r="M392" i="2"/>
  <c r="L395" i="2"/>
  <c r="M408" i="2"/>
  <c r="L411" i="2"/>
  <c r="L418" i="2"/>
  <c r="M424" i="2"/>
  <c r="L427" i="2"/>
  <c r="L435" i="2"/>
  <c r="M438" i="2"/>
  <c r="M439" i="2"/>
  <c r="L447" i="2"/>
  <c r="M448" i="2"/>
  <c r="L464" i="2"/>
  <c r="L467" i="2"/>
  <c r="M474" i="2"/>
  <c r="L475" i="2"/>
  <c r="L478" i="2"/>
  <c r="L486" i="2"/>
  <c r="L488" i="2"/>
  <c r="L498" i="2"/>
  <c r="L502" i="2"/>
  <c r="L504" i="2"/>
  <c r="L511" i="2"/>
  <c r="L512" i="2"/>
  <c r="L516" i="2"/>
  <c r="L522" i="2"/>
  <c r="L528" i="2"/>
  <c r="L532" i="2"/>
  <c r="L535" i="2"/>
  <c r="L536" i="2"/>
  <c r="L544" i="2"/>
  <c r="L549" i="2"/>
  <c r="L554" i="2"/>
  <c r="L560" i="2"/>
  <c r="L564" i="2"/>
  <c r="L567" i="2"/>
  <c r="L572" i="2"/>
  <c r="L576" i="2"/>
  <c r="O585" i="2"/>
  <c r="M585" i="2" s="1"/>
  <c r="L595" i="2"/>
  <c r="L608" i="2"/>
  <c r="M609" i="2"/>
  <c r="L612" i="2"/>
  <c r="L616" i="2"/>
  <c r="L620" i="2"/>
  <c r="O622" i="2"/>
  <c r="M622" i="2" s="1"/>
  <c r="L639" i="2"/>
  <c r="O639" i="2"/>
  <c r="M639" i="2" s="1"/>
  <c r="L642" i="2"/>
  <c r="O642" i="2"/>
  <c r="M642" i="2" s="1"/>
  <c r="L647" i="2"/>
  <c r="O647" i="2"/>
  <c r="M647" i="2" s="1"/>
  <c r="M651" i="2"/>
  <c r="M656" i="2"/>
  <c r="L663" i="2"/>
  <c r="O663" i="2"/>
  <c r="M663" i="2" s="1"/>
  <c r="M667" i="2"/>
  <c r="M672" i="2"/>
  <c r="L679" i="2"/>
  <c r="O679" i="2"/>
  <c r="M679" i="2" s="1"/>
  <c r="L687" i="2"/>
  <c r="O687" i="2"/>
  <c r="M687" i="2" s="1"/>
  <c r="L692" i="2"/>
  <c r="O692" i="2"/>
  <c r="M692" i="2" s="1"/>
  <c r="L719" i="2"/>
  <c r="O719" i="2"/>
  <c r="M719" i="2" s="1"/>
  <c r="E720" i="2" s="1"/>
  <c r="O728" i="2"/>
  <c r="M728" i="2" s="1"/>
  <c r="L728" i="2"/>
  <c r="L760" i="2"/>
  <c r="O760" i="2"/>
  <c r="M760" i="2" s="1"/>
  <c r="L773" i="2"/>
  <c r="O773" i="2"/>
  <c r="L785" i="2"/>
  <c r="O785" i="2"/>
  <c r="M785" i="2" s="1"/>
  <c r="O793" i="2"/>
  <c r="M793" i="2" s="1"/>
  <c r="L793" i="2"/>
  <c r="L835" i="2"/>
  <c r="O835" i="2"/>
  <c r="M835" i="2" s="1"/>
  <c r="O846" i="2"/>
  <c r="L846" i="2"/>
  <c r="O862" i="2"/>
  <c r="M862" i="2" s="1"/>
  <c r="E861" i="2" s="1"/>
  <c r="L862" i="2"/>
  <c r="Q868" i="2"/>
  <c r="L868" i="2"/>
  <c r="M876" i="2"/>
  <c r="L877" i="2"/>
  <c r="O877" i="2"/>
  <c r="M877" i="2" s="1"/>
  <c r="L878" i="2"/>
  <c r="O878" i="2"/>
  <c r="M878" i="2" s="1"/>
  <c r="M881" i="2"/>
  <c r="O887" i="2"/>
  <c r="M887" i="2" s="1"/>
  <c r="L887" i="2"/>
  <c r="L889" i="2"/>
  <c r="O889" i="2"/>
  <c r="M889" i="2" s="1"/>
  <c r="O1023" i="2"/>
  <c r="M1023" i="2" s="1"/>
  <c r="L1023" i="2"/>
  <c r="O366" i="2"/>
  <c r="M366" i="2" s="1"/>
  <c r="L369" i="2"/>
  <c r="L375" i="2"/>
  <c r="L383" i="2"/>
  <c r="M396" i="2"/>
  <c r="L399" i="2"/>
  <c r="M412" i="2"/>
  <c r="L415" i="2"/>
  <c r="M428" i="2"/>
  <c r="L431" i="2"/>
  <c r="M437" i="2"/>
  <c r="M444" i="2"/>
  <c r="M451" i="2"/>
  <c r="L463" i="2"/>
  <c r="O464" i="2"/>
  <c r="L465" i="2"/>
  <c r="O467" i="2"/>
  <c r="L469" i="2"/>
  <c r="L471" i="2"/>
  <c r="L479" i="2"/>
  <c r="L482" i="2"/>
  <c r="L487" i="2"/>
  <c r="O488" i="2"/>
  <c r="M488" i="2" s="1"/>
  <c r="L489" i="2"/>
  <c r="M492" i="2"/>
  <c r="O498" i="2"/>
  <c r="M498" i="2" s="1"/>
  <c r="L499" i="2"/>
  <c r="L500" i="2"/>
  <c r="O502" i="2"/>
  <c r="L503" i="2"/>
  <c r="L505" i="2"/>
  <c r="O511" i="2"/>
  <c r="O512" i="2"/>
  <c r="L513" i="2"/>
  <c r="O516" i="2"/>
  <c r="L517" i="2"/>
  <c r="L523" i="2"/>
  <c r="M528" i="2"/>
  <c r="L529" i="2"/>
  <c r="L533" i="2"/>
  <c r="M535" i="2"/>
  <c r="M543" i="2"/>
  <c r="L545" i="2"/>
  <c r="L555" i="2"/>
  <c r="L565" i="2"/>
  <c r="O576" i="2"/>
  <c r="M576" i="2" s="1"/>
  <c r="L577" i="2"/>
  <c r="L638" i="2"/>
  <c r="O638" i="2"/>
  <c r="M638" i="2" s="1"/>
  <c r="L646" i="2"/>
  <c r="O646" i="2"/>
  <c r="M646" i="2" s="1"/>
  <c r="L649" i="2"/>
  <c r="O649" i="2"/>
  <c r="M649" i="2" s="1"/>
  <c r="L652" i="2"/>
  <c r="O652" i="2"/>
  <c r="M652" i="2" s="1"/>
  <c r="L662" i="2"/>
  <c r="O662" i="2"/>
  <c r="M662" i="2" s="1"/>
  <c r="L665" i="2"/>
  <c r="O665" i="2"/>
  <c r="M665" i="2" s="1"/>
  <c r="L668" i="2"/>
  <c r="O668" i="2"/>
  <c r="M668" i="2" s="1"/>
  <c r="L678" i="2"/>
  <c r="O678" i="2"/>
  <c r="M678" i="2" s="1"/>
  <c r="M685" i="2"/>
  <c r="M686" i="2"/>
  <c r="L695" i="2"/>
  <c r="O695" i="2"/>
  <c r="M695" i="2" s="1"/>
  <c r="L711" i="2"/>
  <c r="M715" i="2"/>
  <c r="E716" i="2" s="1"/>
  <c r="L718" i="2"/>
  <c r="O718" i="2"/>
  <c r="M718" i="2" s="1"/>
  <c r="L721" i="2"/>
  <c r="O721" i="2"/>
  <c r="M721" i="2" s="1"/>
  <c r="S727" i="2"/>
  <c r="L727" i="2"/>
  <c r="O739" i="2"/>
  <c r="L739" i="2"/>
  <c r="L748" i="2"/>
  <c r="O748" i="2"/>
  <c r="M748" i="2" s="1"/>
  <c r="M757" i="2"/>
  <c r="L758" i="2"/>
  <c r="O758" i="2"/>
  <c r="M758" i="2" s="1"/>
  <c r="M761" i="2"/>
  <c r="L780" i="2"/>
  <c r="O780" i="2"/>
  <c r="Q784" i="2"/>
  <c r="L784" i="2"/>
  <c r="M786" i="2"/>
  <c r="L788" i="2"/>
  <c r="O788" i="2"/>
  <c r="L797" i="2"/>
  <c r="L806" i="2"/>
  <c r="O806" i="2"/>
  <c r="M806" i="2" s="1"/>
  <c r="L807" i="2"/>
  <c r="O807" i="2"/>
  <c r="M807" i="2" s="1"/>
  <c r="O812" i="2"/>
  <c r="M812" i="2" s="1"/>
  <c r="L812" i="2"/>
  <c r="M823" i="2"/>
  <c r="E824" i="2" s="1"/>
  <c r="M837" i="2"/>
  <c r="L840" i="2"/>
  <c r="O840" i="2"/>
  <c r="M840" i="2" s="1"/>
  <c r="L851" i="2"/>
  <c r="O851" i="2"/>
  <c r="M851" i="2" s="1"/>
  <c r="Q871" i="2"/>
  <c r="L871" i="2"/>
  <c r="L875" i="2"/>
  <c r="O875" i="2"/>
  <c r="M875" i="2" s="1"/>
  <c r="E876" i="2" s="1"/>
  <c r="M879" i="2"/>
  <c r="L972" i="2"/>
  <c r="O972" i="2"/>
  <c r="M972" i="2" s="1"/>
  <c r="L987" i="2"/>
  <c r="O987" i="2"/>
  <c r="M987" i="2" s="1"/>
  <c r="O989" i="2"/>
  <c r="M989" i="2" s="1"/>
  <c r="L989" i="2"/>
  <c r="M471" i="2"/>
  <c r="M479" i="2"/>
  <c r="M517" i="2"/>
  <c r="E530" i="2"/>
  <c r="M568" i="2"/>
  <c r="M577" i="2"/>
  <c r="L603" i="2"/>
  <c r="L607" i="2"/>
  <c r="L611" i="2"/>
  <c r="L615" i="2"/>
  <c r="L619" i="2"/>
  <c r="O624" i="2"/>
  <c r="L624" i="2"/>
  <c r="M631" i="2"/>
  <c r="M648" i="2"/>
  <c r="L655" i="2"/>
  <c r="O655" i="2"/>
  <c r="M655" i="2" s="1"/>
  <c r="E656" i="2" s="1"/>
  <c r="M659" i="2"/>
  <c r="M664" i="2"/>
  <c r="L671" i="2"/>
  <c r="O671" i="2"/>
  <c r="M671" i="2" s="1"/>
  <c r="E672" i="2" s="1"/>
  <c r="M675" i="2"/>
  <c r="L694" i="2"/>
  <c r="O694" i="2"/>
  <c r="M694" i="2" s="1"/>
  <c r="L698" i="2"/>
  <c r="O698" i="2"/>
  <c r="M698" i="2" s="1"/>
  <c r="L699" i="2"/>
  <c r="O699" i="2"/>
  <c r="M699" i="2" s="1"/>
  <c r="O724" i="2"/>
  <c r="L724" i="2"/>
  <c r="O732" i="2"/>
  <c r="M732" i="2" s="1"/>
  <c r="L732" i="2"/>
  <c r="L741" i="2"/>
  <c r="L742" i="2"/>
  <c r="L743" i="2"/>
  <c r="O743" i="2"/>
  <c r="M743" i="2" s="1"/>
  <c r="L750" i="2"/>
  <c r="O750" i="2"/>
  <c r="M750" i="2" s="1"/>
  <c r="L751" i="2"/>
  <c r="O751" i="2"/>
  <c r="M751" i="2" s="1"/>
  <c r="L755" i="2"/>
  <c r="O755" i="2"/>
  <c r="M755" i="2" s="1"/>
  <c r="M759" i="2"/>
  <c r="E760" i="2" s="1"/>
  <c r="O795" i="2"/>
  <c r="L795" i="2"/>
  <c r="S808" i="2"/>
  <c r="L808" i="2"/>
  <c r="L810" i="2"/>
  <c r="O810" i="2"/>
  <c r="M810" i="2" s="1"/>
  <c r="M831" i="2"/>
  <c r="E832" i="2" s="1"/>
  <c r="M841" i="2"/>
  <c r="Q852" i="2"/>
  <c r="L852" i="2"/>
  <c r="L858" i="2"/>
  <c r="O858" i="2"/>
  <c r="M858" i="2" s="1"/>
  <c r="E886" i="2"/>
  <c r="Q946" i="2"/>
  <c r="L946" i="2"/>
  <c r="Q982" i="2"/>
  <c r="L982" i="2"/>
  <c r="L407" i="2"/>
  <c r="M420" i="2"/>
  <c r="L423" i="2"/>
  <c r="L441" i="2"/>
  <c r="L442" i="2"/>
  <c r="M452" i="2"/>
  <c r="L461" i="2"/>
  <c r="L470" i="2"/>
  <c r="O483" i="2"/>
  <c r="O484" i="2"/>
  <c r="L492" i="2"/>
  <c r="L501" i="2"/>
  <c r="L519" i="2"/>
  <c r="L534" i="2"/>
  <c r="O538" i="2"/>
  <c r="M538" i="2" s="1"/>
  <c r="L543" i="2"/>
  <c r="L548" i="2"/>
  <c r="M550" i="2"/>
  <c r="L551" i="2"/>
  <c r="L558" i="2"/>
  <c r="O561" i="2"/>
  <c r="L566" i="2"/>
  <c r="O570" i="2"/>
  <c r="M570" i="2" s="1"/>
  <c r="L574" i="2"/>
  <c r="L575" i="2"/>
  <c r="L588" i="2"/>
  <c r="L591" i="2"/>
  <c r="M607" i="2"/>
  <c r="L636" i="2"/>
  <c r="O636" i="2"/>
  <c r="M636" i="2" s="1"/>
  <c r="L643" i="2"/>
  <c r="O643" i="2"/>
  <c r="M643" i="2" s="1"/>
  <c r="E644" i="2" s="1"/>
  <c r="L651" i="2"/>
  <c r="L654" i="2"/>
  <c r="O654" i="2"/>
  <c r="M654" i="2" s="1"/>
  <c r="L656" i="2"/>
  <c r="L657" i="2"/>
  <c r="O657" i="2"/>
  <c r="M657" i="2" s="1"/>
  <c r="L660" i="2"/>
  <c r="O660" i="2"/>
  <c r="M660" i="2" s="1"/>
  <c r="L667" i="2"/>
  <c r="L670" i="2"/>
  <c r="O670" i="2"/>
  <c r="M670" i="2" s="1"/>
  <c r="L672" i="2"/>
  <c r="L673" i="2"/>
  <c r="O673" i="2"/>
  <c r="M673" i="2" s="1"/>
  <c r="L676" i="2"/>
  <c r="O676" i="2"/>
  <c r="M676" i="2" s="1"/>
  <c r="O683" i="2"/>
  <c r="M683" i="2" s="1"/>
  <c r="L683" i="2"/>
  <c r="M700" i="2"/>
  <c r="M711" i="2"/>
  <c r="E712" i="2" s="1"/>
  <c r="M741" i="2"/>
  <c r="M742" i="2"/>
  <c r="Q762" i="2"/>
  <c r="L762" i="2"/>
  <c r="L766" i="2"/>
  <c r="O766" i="2"/>
  <c r="M766" i="2" s="1"/>
  <c r="L777" i="2"/>
  <c r="Q783" i="2"/>
  <c r="L783" i="2"/>
  <c r="M787" i="2"/>
  <c r="Q791" i="2"/>
  <c r="M791" i="2" s="1"/>
  <c r="L791" i="2"/>
  <c r="M811" i="2"/>
  <c r="M817" i="2"/>
  <c r="S829" i="2"/>
  <c r="L829" i="2"/>
  <c r="M859" i="2"/>
  <c r="L866" i="2"/>
  <c r="O866" i="2"/>
  <c r="M866" i="2" s="1"/>
  <c r="L867" i="2"/>
  <c r="O867" i="2"/>
  <c r="M867" i="2" s="1"/>
  <c r="L880" i="2"/>
  <c r="O880" i="2"/>
  <c r="M880" i="2" s="1"/>
  <c r="Q883" i="2"/>
  <c r="M883" i="2" s="1"/>
  <c r="L883" i="2"/>
  <c r="L890" i="2"/>
  <c r="O890" i="2"/>
  <c r="M890" i="2" s="1"/>
  <c r="O893" i="2"/>
  <c r="M893" i="2" s="1"/>
  <c r="L893" i="2"/>
  <c r="O901" i="2"/>
  <c r="M901" i="2" s="1"/>
  <c r="L901" i="2"/>
  <c r="L904" i="2"/>
  <c r="O904" i="2"/>
  <c r="M904" i="2" s="1"/>
  <c r="Q981" i="2"/>
  <c r="L981" i="2"/>
  <c r="L640" i="2"/>
  <c r="L680" i="2"/>
  <c r="L696" i="2"/>
  <c r="L731" i="2"/>
  <c r="M736" i="2"/>
  <c r="E736" i="2" s="1"/>
  <c r="M745" i="2"/>
  <c r="M746" i="2"/>
  <c r="L752" i="2"/>
  <c r="M753" i="2"/>
  <c r="M772" i="2"/>
  <c r="M775" i="2"/>
  <c r="M778" i="2"/>
  <c r="L781" i="2"/>
  <c r="L782" i="2"/>
  <c r="L789" i="2"/>
  <c r="L790" i="2"/>
  <c r="M794" i="2"/>
  <c r="M798" i="2"/>
  <c r="O898" i="2"/>
  <c r="L898" i="2"/>
  <c r="E913" i="2"/>
  <c r="E914" i="2"/>
  <c r="L920" i="2"/>
  <c r="O920" i="2"/>
  <c r="M920" i="2" s="1"/>
  <c r="O929" i="2"/>
  <c r="M929" i="2" s="1"/>
  <c r="L929" i="2"/>
  <c r="O937" i="2"/>
  <c r="M937" i="2" s="1"/>
  <c r="L937" i="2"/>
  <c r="O940" i="2"/>
  <c r="M940" i="2" s="1"/>
  <c r="L940" i="2"/>
  <c r="L953" i="2"/>
  <c r="O953" i="2"/>
  <c r="M953" i="2" s="1"/>
  <c r="O968" i="2"/>
  <c r="M968" i="2" s="1"/>
  <c r="L968" i="2"/>
  <c r="L988" i="2"/>
  <c r="O988" i="2"/>
  <c r="M988" i="2" s="1"/>
  <c r="Q1032" i="2"/>
  <c r="L1032" i="2"/>
  <c r="M1122" i="2"/>
  <c r="O623" i="2"/>
  <c r="M623" i="2" s="1"/>
  <c r="L627" i="2"/>
  <c r="O628" i="2"/>
  <c r="M628" i="2" s="1"/>
  <c r="L637" i="2"/>
  <c r="M640" i="2"/>
  <c r="M645" i="2"/>
  <c r="L650" i="2"/>
  <c r="L653" i="2"/>
  <c r="L658" i="2"/>
  <c r="L661" i="2"/>
  <c r="L666" i="2"/>
  <c r="L669" i="2"/>
  <c r="L674" i="2"/>
  <c r="L677" i="2"/>
  <c r="L684" i="2"/>
  <c r="L693" i="2"/>
  <c r="M696" i="2"/>
  <c r="O701" i="2"/>
  <c r="M701" i="2" s="1"/>
  <c r="L705" i="2"/>
  <c r="L709" i="2"/>
  <c r="L713" i="2"/>
  <c r="L717" i="2"/>
  <c r="L722" i="2"/>
  <c r="L734" i="2"/>
  <c r="L740" i="2"/>
  <c r="L749" i="2"/>
  <c r="M754" i="2"/>
  <c r="L756" i="2"/>
  <c r="O763" i="2"/>
  <c r="M763" i="2" s="1"/>
  <c r="E764" i="2" s="1"/>
  <c r="L764" i="2"/>
  <c r="M776" i="2"/>
  <c r="M779" i="2"/>
  <c r="M780" i="2"/>
  <c r="L796" i="2"/>
  <c r="L805" i="2"/>
  <c r="L815" i="2"/>
  <c r="L819" i="2"/>
  <c r="O827" i="2"/>
  <c r="M827" i="2" s="1"/>
  <c r="E827" i="2" s="1"/>
  <c r="M829" i="2"/>
  <c r="L830" i="2"/>
  <c r="L836" i="2"/>
  <c r="L844" i="2"/>
  <c r="O850" i="2"/>
  <c r="M850" i="2" s="1"/>
  <c r="O853" i="2"/>
  <c r="M853" i="2" s="1"/>
  <c r="O860" i="2"/>
  <c r="M860" i="2" s="1"/>
  <c r="O869" i="2"/>
  <c r="M869" i="2" s="1"/>
  <c r="L870" i="2"/>
  <c r="L873" i="2"/>
  <c r="O874" i="2"/>
  <c r="M874" i="2" s="1"/>
  <c r="E873" i="2" s="1"/>
  <c r="L885" i="2"/>
  <c r="O897" i="2"/>
  <c r="M897" i="2" s="1"/>
  <c r="L897" i="2"/>
  <c r="O906" i="2"/>
  <c r="M906" i="2" s="1"/>
  <c r="E906" i="2" s="1"/>
  <c r="L906" i="2"/>
  <c r="O912" i="2"/>
  <c r="M912" i="2" s="1"/>
  <c r="L912" i="2"/>
  <c r="M921" i="2"/>
  <c r="M932" i="2"/>
  <c r="O964" i="2"/>
  <c r="M964" i="2" s="1"/>
  <c r="L964" i="2"/>
  <c r="M978" i="2"/>
  <c r="E985" i="2"/>
  <c r="E993" i="2"/>
  <c r="M997" i="2"/>
  <c r="M998" i="2"/>
  <c r="Q1022" i="2"/>
  <c r="M1022" i="2" s="1"/>
  <c r="L1022" i="2"/>
  <c r="O1030" i="2"/>
  <c r="M1030" i="2" s="1"/>
  <c r="L1030" i="2"/>
  <c r="M1054" i="2"/>
  <c r="M1081" i="2"/>
  <c r="M1089" i="2"/>
  <c r="M1121" i="2"/>
  <c r="M1401" i="2"/>
  <c r="O637" i="2"/>
  <c r="M637" i="2" s="1"/>
  <c r="O650" i="2"/>
  <c r="M650" i="2" s="1"/>
  <c r="O653" i="2"/>
  <c r="M653" i="2" s="1"/>
  <c r="O658" i="2"/>
  <c r="M658" i="2" s="1"/>
  <c r="O661" i="2"/>
  <c r="M661" i="2" s="1"/>
  <c r="O666" i="2"/>
  <c r="M666" i="2" s="1"/>
  <c r="O669" i="2"/>
  <c r="M669" i="2" s="1"/>
  <c r="O674" i="2"/>
  <c r="M674" i="2" s="1"/>
  <c r="O677" i="2"/>
  <c r="M677" i="2" s="1"/>
  <c r="O684" i="2"/>
  <c r="M684" i="2" s="1"/>
  <c r="O693" i="2"/>
  <c r="M693" i="2" s="1"/>
  <c r="M705" i="2"/>
  <c r="M709" i="2"/>
  <c r="O713" i="2"/>
  <c r="M713" i="2" s="1"/>
  <c r="O717" i="2"/>
  <c r="M717" i="2" s="1"/>
  <c r="O722" i="2"/>
  <c r="M722" i="2" s="1"/>
  <c r="M725" i="2"/>
  <c r="O734" i="2"/>
  <c r="M734" i="2" s="1"/>
  <c r="O740" i="2"/>
  <c r="M740" i="2" s="1"/>
  <c r="M749" i="2"/>
  <c r="O756" i="2"/>
  <c r="M756" i="2" s="1"/>
  <c r="L759" i="2"/>
  <c r="M762" i="2"/>
  <c r="L767" i="2"/>
  <c r="M770" i="2"/>
  <c r="M783" i="2"/>
  <c r="M784" i="2"/>
  <c r="L786" i="2"/>
  <c r="M796" i="2"/>
  <c r="M815" i="2"/>
  <c r="L817" i="2"/>
  <c r="M819" i="2"/>
  <c r="L841" i="2"/>
  <c r="M852" i="2"/>
  <c r="L859" i="2"/>
  <c r="M868" i="2"/>
  <c r="M871" i="2"/>
  <c r="E871" i="2" s="1"/>
  <c r="L881" i="2"/>
  <c r="L882" i="2"/>
  <c r="M888" i="2"/>
  <c r="O894" i="2"/>
  <c r="L894" i="2"/>
  <c r="O902" i="2"/>
  <c r="L902" i="2"/>
  <c r="L915" i="2"/>
  <c r="O915" i="2"/>
  <c r="M915" i="2" s="1"/>
  <c r="L924" i="2"/>
  <c r="O924" i="2"/>
  <c r="M924" i="2" s="1"/>
  <c r="L933" i="2"/>
  <c r="O933" i="2"/>
  <c r="M933" i="2" s="1"/>
  <c r="L944" i="2"/>
  <c r="O944" i="2"/>
  <c r="M944" i="2" s="1"/>
  <c r="L945" i="2"/>
  <c r="O945" i="2"/>
  <c r="M945" i="2" s="1"/>
  <c r="M981" i="2"/>
  <c r="M982" i="2"/>
  <c r="O990" i="2"/>
  <c r="M990" i="2" s="1"/>
  <c r="L990" i="2"/>
  <c r="E992" i="2"/>
  <c r="E991" i="2"/>
  <c r="Q1021" i="2"/>
  <c r="M1021" i="2" s="1"/>
  <c r="L1021" i="2"/>
  <c r="O1029" i="2"/>
  <c r="M1029" i="2" s="1"/>
  <c r="L1029" i="2"/>
  <c r="M1036" i="2"/>
  <c r="E1035" i="2" s="1"/>
  <c r="E1355" i="2"/>
  <c r="M1395" i="2"/>
  <c r="E1395" i="2" s="1"/>
  <c r="M1410" i="2"/>
  <c r="M1430" i="2"/>
  <c r="M952" i="2"/>
  <c r="M958" i="2"/>
  <c r="E957" i="2" s="1"/>
  <c r="M961" i="2"/>
  <c r="L962" i="2"/>
  <c r="L971" i="2"/>
  <c r="M979" i="2"/>
  <c r="L980" i="2"/>
  <c r="M983" i="2"/>
  <c r="M984" i="2"/>
  <c r="L995" i="2"/>
  <c r="L996" i="2"/>
  <c r="M999" i="2"/>
  <c r="M1000" i="2"/>
  <c r="M1006" i="2"/>
  <c r="L1012" i="2"/>
  <c r="L1019" i="2"/>
  <c r="L1033" i="2"/>
  <c r="M1034" i="2"/>
  <c r="L1036" i="2"/>
  <c r="L1041" i="2"/>
  <c r="L1042" i="2"/>
  <c r="L1043" i="2"/>
  <c r="M1047" i="2"/>
  <c r="L1049" i="2"/>
  <c r="M1055" i="2"/>
  <c r="L1059" i="2"/>
  <c r="M1067" i="2"/>
  <c r="L1069" i="2"/>
  <c r="M1070" i="2"/>
  <c r="L1081" i="2"/>
  <c r="M1085" i="2"/>
  <c r="E1086" i="2" s="1"/>
  <c r="M1092" i="2"/>
  <c r="L1116" i="2"/>
  <c r="L1121" i="2"/>
  <c r="L1122" i="2"/>
  <c r="L1123" i="2"/>
  <c r="L1150" i="2"/>
  <c r="M1154" i="2"/>
  <c r="L1155" i="2"/>
  <c r="L1156" i="2"/>
  <c r="M1158" i="2"/>
  <c r="L1159" i="2"/>
  <c r="L1160" i="2"/>
  <c r="M1164" i="2"/>
  <c r="M1168" i="2"/>
  <c r="E1168" i="2" s="1"/>
  <c r="L1169" i="2"/>
  <c r="M1173" i="2"/>
  <c r="L1174" i="2"/>
  <c r="L1176" i="2"/>
  <c r="L1181" i="2"/>
  <c r="L1189" i="2"/>
  <c r="L1195" i="2"/>
  <c r="L1196" i="2"/>
  <c r="L1203" i="2"/>
  <c r="M1219" i="2"/>
  <c r="L1226" i="2"/>
  <c r="L1233" i="2"/>
  <c r="M1237" i="2"/>
  <c r="L1238" i="2"/>
  <c r="M1242" i="2"/>
  <c r="M1256" i="2"/>
  <c r="M1259" i="2"/>
  <c r="M1273" i="2"/>
  <c r="M1293" i="2"/>
  <c r="M1337" i="2"/>
  <c r="E1338" i="2" s="1"/>
  <c r="O1470" i="2"/>
  <c r="L1470" i="2"/>
  <c r="L1483" i="2"/>
  <c r="O1483" i="2"/>
  <c r="M1483" i="2" s="1"/>
  <c r="Q1484" i="2"/>
  <c r="L1484" i="2"/>
  <c r="L1498" i="2"/>
  <c r="O1498" i="2"/>
  <c r="M1498" i="2" s="1"/>
  <c r="M927" i="2"/>
  <c r="M935" i="2"/>
  <c r="O962" i="2"/>
  <c r="M962" i="2" s="1"/>
  <c r="O963" i="2"/>
  <c r="M963" i="2" s="1"/>
  <c r="O971" i="2"/>
  <c r="M971" i="2" s="1"/>
  <c r="E971" i="2" s="1"/>
  <c r="O980" i="2"/>
  <c r="M980" i="2" s="1"/>
  <c r="O995" i="2"/>
  <c r="M995" i="2" s="1"/>
  <c r="O996" i="2"/>
  <c r="M996" i="2" s="1"/>
  <c r="L1018" i="2"/>
  <c r="O1019" i="2"/>
  <c r="M1019" i="2" s="1"/>
  <c r="L1020" i="2"/>
  <c r="M1032" i="2"/>
  <c r="L1037" i="2"/>
  <c r="M1041" i="2"/>
  <c r="M1042" i="2"/>
  <c r="L1046" i="2"/>
  <c r="O1049" i="2"/>
  <c r="M1049" i="2" s="1"/>
  <c r="O1053" i="2"/>
  <c r="M1053" i="2" s="1"/>
  <c r="L1054" i="2"/>
  <c r="O1059" i="2"/>
  <c r="M1059" i="2" s="1"/>
  <c r="L1060" i="2"/>
  <c r="O1068" i="2"/>
  <c r="O1069" i="2"/>
  <c r="M1069" i="2" s="1"/>
  <c r="E1070" i="2" s="1"/>
  <c r="O1076" i="2"/>
  <c r="M1076" i="2" s="1"/>
  <c r="O1078" i="2"/>
  <c r="L1084" i="2"/>
  <c r="L1086" i="2"/>
  <c r="L1095" i="2"/>
  <c r="L1096" i="2"/>
  <c r="O1099" i="2"/>
  <c r="M1099" i="2" s="1"/>
  <c r="O1100" i="2"/>
  <c r="M1100" i="2" s="1"/>
  <c r="L1103" i="2"/>
  <c r="L1104" i="2"/>
  <c r="O1107" i="2"/>
  <c r="M1107" i="2" s="1"/>
  <c r="O1108" i="2"/>
  <c r="M1108" i="2" s="1"/>
  <c r="L1111" i="2"/>
  <c r="L1112" i="2"/>
  <c r="O1115" i="2"/>
  <c r="M1115" i="2" s="1"/>
  <c r="O1116" i="2"/>
  <c r="M1116" i="2" s="1"/>
  <c r="O1123" i="2"/>
  <c r="M1123" i="2" s="1"/>
  <c r="L1128" i="2"/>
  <c r="L1132" i="2"/>
  <c r="L1136" i="2"/>
  <c r="L1140" i="2"/>
  <c r="L1144" i="2"/>
  <c r="L1146" i="2"/>
  <c r="O1150" i="2"/>
  <c r="M1150" i="2" s="1"/>
  <c r="L1151" i="2"/>
  <c r="L1152" i="2"/>
  <c r="M1156" i="2"/>
  <c r="M1160" i="2"/>
  <c r="E1160" i="2" s="1"/>
  <c r="L1161" i="2"/>
  <c r="L1165" i="2"/>
  <c r="O1169" i="2"/>
  <c r="M1169" i="2" s="1"/>
  <c r="E1170" i="2" s="1"/>
  <c r="L1170" i="2"/>
  <c r="O1176" i="2"/>
  <c r="M1176" i="2" s="1"/>
  <c r="L1177" i="2"/>
  <c r="O1181" i="2"/>
  <c r="M1189" i="2"/>
  <c r="L1191" i="2"/>
  <c r="M1195" i="2"/>
  <c r="M1196" i="2"/>
  <c r="O1198" i="2"/>
  <c r="M1198" i="2" s="1"/>
  <c r="O1203" i="2"/>
  <c r="M1203" i="2" s="1"/>
  <c r="E1204" i="2" s="1"/>
  <c r="O1204" i="2"/>
  <c r="M1204" i="2" s="1"/>
  <c r="L1207" i="2"/>
  <c r="L1215" i="2"/>
  <c r="M1226" i="2"/>
  <c r="L1227" i="2"/>
  <c r="L1230" i="2"/>
  <c r="O1233" i="2"/>
  <c r="M1233" i="2" s="1"/>
  <c r="E1233" i="2" s="1"/>
  <c r="L1234" i="2"/>
  <c r="L1240" i="2"/>
  <c r="L1252" i="2"/>
  <c r="O1255" i="2"/>
  <c r="M1255" i="2" s="1"/>
  <c r="O1257" i="2"/>
  <c r="M1257" i="2" s="1"/>
  <c r="L1275" i="2"/>
  <c r="M1282" i="2"/>
  <c r="L1283" i="2"/>
  <c r="O1289" i="2"/>
  <c r="M1289" i="2" s="1"/>
  <c r="L1290" i="2"/>
  <c r="L1295" i="2"/>
  <c r="M1302" i="2"/>
  <c r="L1303" i="2"/>
  <c r="Q1305" i="2"/>
  <c r="M1305" i="2" s="1"/>
  <c r="M1307" i="2"/>
  <c r="M1309" i="2"/>
  <c r="M1316" i="2"/>
  <c r="O1319" i="2"/>
  <c r="M1319" i="2" s="1"/>
  <c r="L1334" i="2"/>
  <c r="L1341" i="2"/>
  <c r="O1343" i="2"/>
  <c r="M1343" i="2" s="1"/>
  <c r="E1344" i="2" s="1"/>
  <c r="O1348" i="2"/>
  <c r="M1348" i="2" s="1"/>
  <c r="O1349" i="2"/>
  <c r="M1349" i="2" s="1"/>
  <c r="O1363" i="2"/>
  <c r="M1363" i="2" s="1"/>
  <c r="L1368" i="2"/>
  <c r="O1370" i="2"/>
  <c r="M1370" i="2" s="1"/>
  <c r="O1371" i="2"/>
  <c r="M1371" i="2" s="1"/>
  <c r="L1381" i="2"/>
  <c r="L1384" i="2"/>
  <c r="L1385" i="2"/>
  <c r="O1386" i="2"/>
  <c r="M1386" i="2" s="1"/>
  <c r="O1387" i="2"/>
  <c r="M1387" i="2" s="1"/>
  <c r="L1398" i="2"/>
  <c r="L1399" i="2"/>
  <c r="L1408" i="2"/>
  <c r="M1409" i="2"/>
  <c r="O1411" i="2"/>
  <c r="M1411" i="2" s="1"/>
  <c r="L1416" i="2"/>
  <c r="L1417" i="2"/>
  <c r="O1418" i="2"/>
  <c r="M1418" i="2" s="1"/>
  <c r="O1419" i="2"/>
  <c r="M1419" i="2" s="1"/>
  <c r="E1419" i="2" s="1"/>
  <c r="L1424" i="2"/>
  <c r="O1427" i="2"/>
  <c r="M1427" i="2" s="1"/>
  <c r="O1431" i="2"/>
  <c r="M1431" i="2" s="1"/>
  <c r="M1432" i="2"/>
  <c r="L1449" i="2"/>
  <c r="O1449" i="2"/>
  <c r="M1449" i="2" s="1"/>
  <c r="Q1450" i="2"/>
  <c r="L1450" i="2"/>
  <c r="L1466" i="2"/>
  <c r="O1466" i="2"/>
  <c r="M1466" i="2" s="1"/>
  <c r="O1469" i="2"/>
  <c r="L1469" i="2"/>
  <c r="L1479" i="2"/>
  <c r="O1479" i="2"/>
  <c r="M1479" i="2" s="1"/>
  <c r="L1486" i="2"/>
  <c r="O1497" i="2"/>
  <c r="L1497" i="2"/>
  <c r="M1662" i="2"/>
  <c r="E1152" i="2"/>
  <c r="M1161" i="2"/>
  <c r="M1165" i="2"/>
  <c r="E1165" i="2" s="1"/>
  <c r="M1201" i="2"/>
  <c r="M1209" i="2"/>
  <c r="M1217" i="2"/>
  <c r="M1246" i="2"/>
  <c r="L1247" i="2"/>
  <c r="L1250" i="2"/>
  <c r="L1253" i="2"/>
  <c r="L1258" i="2"/>
  <c r="M1264" i="2"/>
  <c r="M1266" i="2"/>
  <c r="M1272" i="2"/>
  <c r="M1275" i="2"/>
  <c r="M1276" i="2"/>
  <c r="L1278" i="2"/>
  <c r="M1285" i="2"/>
  <c r="L1286" i="2"/>
  <c r="M1292" i="2"/>
  <c r="M1295" i="2"/>
  <c r="M1296" i="2"/>
  <c r="L1298" i="2"/>
  <c r="M1310" i="2"/>
  <c r="L1311" i="2"/>
  <c r="M1312" i="2"/>
  <c r="L1326" i="2"/>
  <c r="M1330" i="2"/>
  <c r="L1331" i="2"/>
  <c r="L1350" i="2"/>
  <c r="M1357" i="2"/>
  <c r="E1357" i="2" s="1"/>
  <c r="M1364" i="2"/>
  <c r="L1367" i="2"/>
  <c r="M1368" i="2"/>
  <c r="L1378" i="2"/>
  <c r="L1380" i="2"/>
  <c r="M1383" i="2"/>
  <c r="L1394" i="2"/>
  <c r="L1400" i="2"/>
  <c r="M1405" i="2"/>
  <c r="M1412" i="2"/>
  <c r="L1415" i="2"/>
  <c r="M1421" i="2"/>
  <c r="L1429" i="2"/>
  <c r="O1440" i="2"/>
  <c r="M1440" i="2" s="1"/>
  <c r="E1439" i="2" s="1"/>
  <c r="L1440" i="2"/>
  <c r="M1448" i="2"/>
  <c r="E1447" i="2" s="1"/>
  <c r="Q1462" i="2"/>
  <c r="L1462" i="2"/>
  <c r="L1464" i="2"/>
  <c r="E1466" i="2"/>
  <c r="O1494" i="2"/>
  <c r="M1494" i="2" s="1"/>
  <c r="L1494" i="2"/>
  <c r="L886" i="2"/>
  <c r="M922" i="2"/>
  <c r="L925" i="2"/>
  <c r="L928" i="2"/>
  <c r="M946" i="2"/>
  <c r="M949" i="2"/>
  <c r="L950" i="2"/>
  <c r="L958" i="2"/>
  <c r="M974" i="2"/>
  <c r="L999" i="2"/>
  <c r="L1000" i="2"/>
  <c r="L1009" i="2"/>
  <c r="L1010" i="2"/>
  <c r="L1011" i="2"/>
  <c r="L1013" i="2"/>
  <c r="L1014" i="2"/>
  <c r="L1024" i="2"/>
  <c r="L1025" i="2"/>
  <c r="L1034" i="2"/>
  <c r="O1039" i="2"/>
  <c r="M1039" i="2" s="1"/>
  <c r="O1040" i="2"/>
  <c r="M1040" i="2" s="1"/>
  <c r="M1048" i="2"/>
  <c r="O1050" i="2"/>
  <c r="M1050" i="2" s="1"/>
  <c r="M1056" i="2"/>
  <c r="L1057" i="2"/>
  <c r="M1064" i="2"/>
  <c r="L1065" i="2"/>
  <c r="L1085" i="2"/>
  <c r="O1119" i="2"/>
  <c r="M1119" i="2" s="1"/>
  <c r="O1120" i="2"/>
  <c r="M1120" i="2" s="1"/>
  <c r="O1149" i="2"/>
  <c r="O1153" i="2"/>
  <c r="M1153" i="2" s="1"/>
  <c r="E1154" i="2" s="1"/>
  <c r="L1154" i="2"/>
  <c r="O1157" i="2"/>
  <c r="M1157" i="2" s="1"/>
  <c r="E1157" i="2" s="1"/>
  <c r="L1158" i="2"/>
  <c r="O1162" i="2"/>
  <c r="M1162" i="2" s="1"/>
  <c r="L1163" i="2"/>
  <c r="L1164" i="2"/>
  <c r="O1166" i="2"/>
  <c r="M1166" i="2" s="1"/>
  <c r="L1167" i="2"/>
  <c r="L1168" i="2"/>
  <c r="M1186" i="2"/>
  <c r="L1187" i="2"/>
  <c r="L1188" i="2"/>
  <c r="L1194" i="2"/>
  <c r="O1197" i="2"/>
  <c r="M1197" i="2" s="1"/>
  <c r="E1197" i="2" s="1"/>
  <c r="O1211" i="2"/>
  <c r="M1211" i="2" s="1"/>
  <c r="E1212" i="2" s="1"/>
  <c r="L1219" i="2"/>
  <c r="O1222" i="2"/>
  <c r="M1222" i="2" s="1"/>
  <c r="L1223" i="2"/>
  <c r="M1231" i="2"/>
  <c r="M1232" i="2"/>
  <c r="O1239" i="2"/>
  <c r="M1239" i="2" s="1"/>
  <c r="E1240" i="2" s="1"/>
  <c r="L1242" i="2"/>
  <c r="M1253" i="2"/>
  <c r="L1256" i="2"/>
  <c r="L1259" i="2"/>
  <c r="M1262" i="2"/>
  <c r="O1278" i="2"/>
  <c r="M1278" i="2" s="1"/>
  <c r="L1279" i="2"/>
  <c r="O1286" i="2"/>
  <c r="L1287" i="2"/>
  <c r="L1288" i="2"/>
  <c r="O1298" i="2"/>
  <c r="M1298" i="2" s="1"/>
  <c r="L1299" i="2"/>
  <c r="O1311" i="2"/>
  <c r="M1311" i="2" s="1"/>
  <c r="L1314" i="2"/>
  <c r="M1325" i="2"/>
  <c r="O1326" i="2"/>
  <c r="M1326" i="2" s="1"/>
  <c r="O1331" i="2"/>
  <c r="M1331" i="2" s="1"/>
  <c r="L1337" i="2"/>
  <c r="L1345" i="2"/>
  <c r="L1346" i="2"/>
  <c r="M1347" i="2"/>
  <c r="L1354" i="2"/>
  <c r="L1358" i="2"/>
  <c r="L1373" i="2"/>
  <c r="L1375" i="2"/>
  <c r="L1376" i="2"/>
  <c r="L1377" i="2"/>
  <c r="O1378" i="2"/>
  <c r="M1378" i="2" s="1"/>
  <c r="L1389" i="2"/>
  <c r="L1391" i="2"/>
  <c r="L1392" i="2"/>
  <c r="L1393" i="2"/>
  <c r="O1394" i="2"/>
  <c r="M1394" i="2" s="1"/>
  <c r="L1397" i="2"/>
  <c r="O1400" i="2"/>
  <c r="M1400" i="2" s="1"/>
  <c r="L1403" i="2"/>
  <c r="L1406" i="2"/>
  <c r="L1407" i="2"/>
  <c r="L1414" i="2"/>
  <c r="M1415" i="2"/>
  <c r="L1422" i="2"/>
  <c r="L1423" i="2"/>
  <c r="L1434" i="2"/>
  <c r="O1434" i="2"/>
  <c r="M1434" i="2" s="1"/>
  <c r="M1435" i="2"/>
  <c r="Q1436" i="2"/>
  <c r="M1436" i="2" s="1"/>
  <c r="L1436" i="2"/>
  <c r="L1443" i="2"/>
  <c r="O1454" i="2"/>
  <c r="L1454" i="2"/>
  <c r="L1458" i="2"/>
  <c r="L1459" i="2"/>
  <c r="O1459" i="2"/>
  <c r="M1459" i="2" s="1"/>
  <c r="S1461" i="2"/>
  <c r="L1461" i="2"/>
  <c r="M1464" i="2"/>
  <c r="O1474" i="2"/>
  <c r="L1474" i="2"/>
  <c r="L1477" i="2"/>
  <c r="O1488" i="2"/>
  <c r="L1488" i="2"/>
  <c r="L1437" i="2"/>
  <c r="M1438" i="2"/>
  <c r="L1442" i="2"/>
  <c r="L1451" i="2"/>
  <c r="M1453" i="2"/>
  <c r="L1460" i="2"/>
  <c r="M1461" i="2"/>
  <c r="L1463" i="2"/>
  <c r="L1472" i="2"/>
  <c r="M1473" i="2"/>
  <c r="M1478" i="2"/>
  <c r="M1482" i="2"/>
  <c r="L1485" i="2"/>
  <c r="L1491" i="2"/>
  <c r="M1500" i="2"/>
  <c r="M1514" i="2"/>
  <c r="M1522" i="2"/>
  <c r="M1530" i="2"/>
  <c r="M1538" i="2"/>
  <c r="M1549" i="2"/>
  <c r="M1570" i="2"/>
  <c r="M1584" i="2"/>
  <c r="M1588" i="2"/>
  <c r="M1606" i="2"/>
  <c r="L1629" i="2"/>
  <c r="M1638" i="2"/>
  <c r="M1645" i="2"/>
  <c r="M1647" i="2"/>
  <c r="E1648" i="2" s="1"/>
  <c r="M1650" i="2"/>
  <c r="L1654" i="2"/>
  <c r="L1658" i="2"/>
  <c r="M1659" i="2"/>
  <c r="M1677" i="2"/>
  <c r="M1680" i="2"/>
  <c r="L1681" i="2"/>
  <c r="L1682" i="2"/>
  <c r="L1684" i="2"/>
  <c r="L1685" i="2"/>
  <c r="M1707" i="2"/>
  <c r="L1708" i="2"/>
  <c r="M1709" i="2"/>
  <c r="L1718" i="2"/>
  <c r="L1720" i="2"/>
  <c r="L1721" i="2"/>
  <c r="L1730" i="2"/>
  <c r="M1737" i="2"/>
  <c r="O1750" i="2"/>
  <c r="M1750" i="2" s="1"/>
  <c r="L1750" i="2"/>
  <c r="L1754" i="2"/>
  <c r="O1754" i="2"/>
  <c r="M1754" i="2" s="1"/>
  <c r="S1759" i="2"/>
  <c r="L1759" i="2"/>
  <c r="M1783" i="2"/>
  <c r="O1784" i="2"/>
  <c r="L1784" i="2"/>
  <c r="M1795" i="2"/>
  <c r="Q1799" i="2"/>
  <c r="M1799" i="2" s="1"/>
  <c r="L1799" i="2"/>
  <c r="M1857" i="2"/>
  <c r="M1863" i="2"/>
  <c r="L1441" i="2"/>
  <c r="O1442" i="2"/>
  <c r="M1442" i="2" s="1"/>
  <c r="L1455" i="2"/>
  <c r="L1471" i="2"/>
  <c r="O1472" i="2"/>
  <c r="M1472" i="2" s="1"/>
  <c r="L1475" i="2"/>
  <c r="O1477" i="2"/>
  <c r="M1477" i="2" s="1"/>
  <c r="O1486" i="2"/>
  <c r="M1486" i="2" s="1"/>
  <c r="L1489" i="2"/>
  <c r="O1491" i="2"/>
  <c r="M1491" i="2" s="1"/>
  <c r="L1495" i="2"/>
  <c r="O1508" i="2"/>
  <c r="M1508" i="2" s="1"/>
  <c r="L1509" i="2"/>
  <c r="O1511" i="2"/>
  <c r="L1512" i="2"/>
  <c r="L1513" i="2"/>
  <c r="L1514" i="2"/>
  <c r="O1516" i="2"/>
  <c r="L1517" i="2"/>
  <c r="O1519" i="2"/>
  <c r="L1520" i="2"/>
  <c r="L1521" i="2"/>
  <c r="L1522" i="2"/>
  <c r="O1524" i="2"/>
  <c r="M1524" i="2" s="1"/>
  <c r="L1525" i="2"/>
  <c r="O1527" i="2"/>
  <c r="M1527" i="2" s="1"/>
  <c r="L1528" i="2"/>
  <c r="L1529" i="2"/>
  <c r="L1530" i="2"/>
  <c r="O1532" i="2"/>
  <c r="L1533" i="2"/>
  <c r="O1535" i="2"/>
  <c r="L1536" i="2"/>
  <c r="L1537" i="2"/>
  <c r="L1538" i="2"/>
  <c r="O1540" i="2"/>
  <c r="M1540" i="2" s="1"/>
  <c r="L1541" i="2"/>
  <c r="L1561" i="2"/>
  <c r="M1564" i="2"/>
  <c r="L1566" i="2"/>
  <c r="M1593" i="2"/>
  <c r="L1597" i="2"/>
  <c r="M1600" i="2"/>
  <c r="L1602" i="2"/>
  <c r="O1610" i="2"/>
  <c r="O1615" i="2"/>
  <c r="L1616" i="2"/>
  <c r="O1626" i="2"/>
  <c r="M1627" i="2"/>
  <c r="M1629" i="2"/>
  <c r="L1634" i="2"/>
  <c r="O1642" i="2"/>
  <c r="M1646" i="2"/>
  <c r="O1653" i="2"/>
  <c r="M1653" i="2" s="1"/>
  <c r="O1656" i="2"/>
  <c r="M1656" i="2" s="1"/>
  <c r="O1658" i="2"/>
  <c r="M1658" i="2" s="1"/>
  <c r="L1662" i="2"/>
  <c r="O1667" i="2"/>
  <c r="M1667" i="2" s="1"/>
  <c r="O1670" i="2"/>
  <c r="M1670" i="2" s="1"/>
  <c r="L1672" i="2"/>
  <c r="L1674" i="2"/>
  <c r="L1675" i="2"/>
  <c r="O1681" i="2"/>
  <c r="M1681" i="2" s="1"/>
  <c r="M1684" i="2"/>
  <c r="L1687" i="2"/>
  <c r="L1688" i="2"/>
  <c r="L1689" i="2"/>
  <c r="L1691" i="2"/>
  <c r="L1692" i="2"/>
  <c r="L1693" i="2"/>
  <c r="L1695" i="2"/>
  <c r="L1696" i="2"/>
  <c r="L1697" i="2"/>
  <c r="L1699" i="2"/>
  <c r="L1700" i="2"/>
  <c r="L1701" i="2"/>
  <c r="L1703" i="2"/>
  <c r="L1705" i="2"/>
  <c r="M1710" i="2"/>
  <c r="L1711" i="2"/>
  <c r="M1718" i="2"/>
  <c r="L1723" i="2"/>
  <c r="O1723" i="2"/>
  <c r="M1723" i="2" s="1"/>
  <c r="E1723" i="2" s="1"/>
  <c r="L1725" i="2"/>
  <c r="M1730" i="2"/>
  <c r="M1740" i="2"/>
  <c r="S1753" i="2"/>
  <c r="S1505" i="2" s="1"/>
  <c r="L1753" i="2"/>
  <c r="M1755" i="2"/>
  <c r="Q1762" i="2"/>
  <c r="L1762" i="2"/>
  <c r="M1774" i="2"/>
  <c r="Q1778" i="2"/>
  <c r="M1778" i="2" s="1"/>
  <c r="L1778" i="2"/>
  <c r="O1781" i="2"/>
  <c r="L1781" i="2"/>
  <c r="M1786" i="2"/>
  <c r="L1787" i="2"/>
  <c r="O1787" i="2"/>
  <c r="M1787" i="2" s="1"/>
  <c r="E1787" i="2" s="1"/>
  <c r="M1814" i="2"/>
  <c r="M1511" i="2"/>
  <c r="M1519" i="2"/>
  <c r="M1535" i="2"/>
  <c r="M1559" i="2"/>
  <c r="M1571" i="2"/>
  <c r="M1607" i="2"/>
  <c r="M1639" i="2"/>
  <c r="E1640" i="2" s="1"/>
  <c r="M1715" i="2"/>
  <c r="L1734" i="2"/>
  <c r="O1734" i="2"/>
  <c r="M1734" i="2" s="1"/>
  <c r="Q1746" i="2"/>
  <c r="M1746" i="2" s="1"/>
  <c r="L1746" i="2"/>
  <c r="O1767" i="2"/>
  <c r="M1767" i="2" s="1"/>
  <c r="L1767" i="2"/>
  <c r="O1770" i="2"/>
  <c r="M1770" i="2" s="1"/>
  <c r="L1770" i="2"/>
  <c r="Q1802" i="2"/>
  <c r="L1802" i="2"/>
  <c r="L1433" i="2"/>
  <c r="M1444" i="2"/>
  <c r="E1443" i="2" s="1"/>
  <c r="L1456" i="2"/>
  <c r="M1457" i="2"/>
  <c r="L1480" i="2"/>
  <c r="L1481" i="2"/>
  <c r="M1510" i="2"/>
  <c r="M1523" i="2"/>
  <c r="M1526" i="2"/>
  <c r="M1542" i="2"/>
  <c r="L1543" i="2"/>
  <c r="L1544" i="2"/>
  <c r="M1545" i="2"/>
  <c r="L1548" i="2"/>
  <c r="M1556" i="2"/>
  <c r="O1557" i="2"/>
  <c r="M1557" i="2" s="1"/>
  <c r="M1562" i="2"/>
  <c r="M1567" i="2"/>
  <c r="M1572" i="2"/>
  <c r="M1583" i="2"/>
  <c r="M1586" i="2"/>
  <c r="M1598" i="2"/>
  <c r="M1603" i="2"/>
  <c r="M1608" i="2"/>
  <c r="M1621" i="2"/>
  <c r="M1635" i="2"/>
  <c r="O1643" i="2"/>
  <c r="M1643" i="2" s="1"/>
  <c r="L1645" i="2"/>
  <c r="O1651" i="2"/>
  <c r="M1651" i="2" s="1"/>
  <c r="L1677" i="2"/>
  <c r="O1678" i="2"/>
  <c r="M1678" i="2" s="1"/>
  <c r="L1680" i="2"/>
  <c r="L1683" i="2"/>
  <c r="L1709" i="2"/>
  <c r="L1712" i="2"/>
  <c r="L1713" i="2"/>
  <c r="M1719" i="2"/>
  <c r="M1722" i="2"/>
  <c r="M1727" i="2"/>
  <c r="L1729" i="2"/>
  <c r="O1731" i="2"/>
  <c r="M1731" i="2" s="1"/>
  <c r="E1731" i="2" s="1"/>
  <c r="O1735" i="2"/>
  <c r="M1735" i="2" s="1"/>
  <c r="M1752" i="2"/>
  <c r="S1756" i="2"/>
  <c r="L1756" i="2"/>
  <c r="M1771" i="2"/>
  <c r="Q1775" i="2"/>
  <c r="L1775" i="2"/>
  <c r="O1791" i="2"/>
  <c r="M1791" i="2" s="1"/>
  <c r="L1791" i="2"/>
  <c r="O1794" i="2"/>
  <c r="M1794" i="2" s="1"/>
  <c r="L1794" i="2"/>
  <c r="M1822" i="2"/>
  <c r="M1877" i="2"/>
  <c r="L1737" i="2"/>
  <c r="L1738" i="2"/>
  <c r="L1740" i="2"/>
  <c r="L1748" i="2"/>
  <c r="L1751" i="2"/>
  <c r="M1762" i="2"/>
  <c r="L1764" i="2"/>
  <c r="L1771" i="2"/>
  <c r="L1774" i="2"/>
  <c r="M1775" i="2"/>
  <c r="L1785" i="2"/>
  <c r="M1789" i="2"/>
  <c r="M1792" i="2"/>
  <c r="L1795" i="2"/>
  <c r="L1798" i="2"/>
  <c r="M1802" i="2"/>
  <c r="L1804" i="2"/>
  <c r="L1807" i="2"/>
  <c r="L1810" i="2"/>
  <c r="L1811" i="2"/>
  <c r="L1814" i="2"/>
  <c r="M1815" i="2"/>
  <c r="L1822" i="2"/>
  <c r="M1825" i="2"/>
  <c r="M1826" i="2"/>
  <c r="L1827" i="2"/>
  <c r="M1829" i="2"/>
  <c r="M1831" i="2"/>
  <c r="L1833" i="2"/>
  <c r="L1834" i="2"/>
  <c r="M1835" i="2"/>
  <c r="M1836" i="2"/>
  <c r="L1842" i="2"/>
  <c r="L1843" i="2"/>
  <c r="L1845" i="2"/>
  <c r="L1869" i="2"/>
  <c r="L1873" i="2"/>
  <c r="L1874" i="2"/>
  <c r="L1879" i="2"/>
  <c r="G1880" i="2"/>
  <c r="G1882" i="2" s="1"/>
  <c r="G1884" i="2" s="1"/>
  <c r="L1882" i="2"/>
  <c r="L1883" i="2"/>
  <c r="L1890" i="2"/>
  <c r="O1890" i="2"/>
  <c r="M1890" i="2" s="1"/>
  <c r="M1891" i="2"/>
  <c r="M1892" i="2"/>
  <c r="L1895" i="2"/>
  <c r="L1897" i="2"/>
  <c r="O1897" i="2"/>
  <c r="M1897" i="2" s="1"/>
  <c r="L1902" i="2"/>
  <c r="M1903" i="2"/>
  <c r="M1904" i="2"/>
  <c r="L1914" i="2"/>
  <c r="O1921" i="2"/>
  <c r="L1921" i="2"/>
  <c r="L1927" i="2"/>
  <c r="L1928" i="2"/>
  <c r="L1929" i="2"/>
  <c r="O1929" i="2"/>
  <c r="M1929" i="2" s="1"/>
  <c r="M2059" i="2"/>
  <c r="E2059" i="2" s="1"/>
  <c r="M2089" i="2"/>
  <c r="M2101" i="2"/>
  <c r="M2105" i="2"/>
  <c r="M1817" i="2"/>
  <c r="M1834" i="2"/>
  <c r="M1843" i="2"/>
  <c r="M1849" i="2"/>
  <c r="G1854" i="2"/>
  <c r="M1874" i="2"/>
  <c r="M1883" i="2"/>
  <c r="O1886" i="2"/>
  <c r="L1886" i="2"/>
  <c r="M2004" i="2"/>
  <c r="M2081" i="2"/>
  <c r="L1815" i="2"/>
  <c r="M1820" i="2"/>
  <c r="M1821" i="2"/>
  <c r="O1823" i="2"/>
  <c r="M1823" i="2" s="1"/>
  <c r="L1826" i="2"/>
  <c r="L1830" i="2"/>
  <c r="M1832" i="2"/>
  <c r="L1835" i="2"/>
  <c r="O1848" i="2"/>
  <c r="M1848" i="2" s="1"/>
  <c r="O1854" i="2"/>
  <c r="M1854" i="2" s="1"/>
  <c r="O1855" i="2"/>
  <c r="M1855" i="2" s="1"/>
  <c r="O1856" i="2"/>
  <c r="M1856" i="2" s="1"/>
  <c r="O1862" i="2"/>
  <c r="M1862" i="2" s="1"/>
  <c r="O1864" i="2"/>
  <c r="M1864" i="2" s="1"/>
  <c r="E1863" i="2" s="1"/>
  <c r="O1865" i="2"/>
  <c r="M1865" i="2" s="1"/>
  <c r="L1866" i="2"/>
  <c r="O1876" i="2"/>
  <c r="M1876" i="2" s="1"/>
  <c r="E1876" i="2" s="1"/>
  <c r="L1884" i="2"/>
  <c r="O1884" i="2"/>
  <c r="M1884" i="2" s="1"/>
  <c r="L1885" i="2"/>
  <c r="O1889" i="2"/>
  <c r="M1889" i="2" s="1"/>
  <c r="L1889" i="2"/>
  <c r="O1901" i="2"/>
  <c r="L1901" i="2"/>
  <c r="L1908" i="2"/>
  <c r="L1909" i="2"/>
  <c r="O1909" i="2"/>
  <c r="M1909" i="2" s="1"/>
  <c r="O1913" i="2"/>
  <c r="M1913" i="2" s="1"/>
  <c r="L1913" i="2"/>
  <c r="L1726" i="2"/>
  <c r="L1733" i="2"/>
  <c r="L1736" i="2"/>
  <c r="L1739" i="2"/>
  <c r="L1741" i="2"/>
  <c r="L1742" i="2"/>
  <c r="L1744" i="2"/>
  <c r="O1747" i="2"/>
  <c r="M1747" i="2" s="1"/>
  <c r="L1757" i="2"/>
  <c r="L1758" i="2"/>
  <c r="L1760" i="2"/>
  <c r="O1763" i="2"/>
  <c r="M1763" i="2" s="1"/>
  <c r="L1765" i="2"/>
  <c r="O1766" i="2"/>
  <c r="M1766" i="2" s="1"/>
  <c r="L1768" i="2"/>
  <c r="L1769" i="2"/>
  <c r="O1779" i="2"/>
  <c r="M1779" i="2" s="1"/>
  <c r="E1779" i="2" s="1"/>
  <c r="L1782" i="2"/>
  <c r="L1789" i="2"/>
  <c r="O1790" i="2"/>
  <c r="M1790" i="2" s="1"/>
  <c r="L1792" i="2"/>
  <c r="L1793" i="2"/>
  <c r="O1803" i="2"/>
  <c r="M1803" i="2" s="1"/>
  <c r="L1805" i="2"/>
  <c r="O1806" i="2"/>
  <c r="M1806" i="2" s="1"/>
  <c r="L1808" i="2"/>
  <c r="L1809" i="2"/>
  <c r="L1818" i="2"/>
  <c r="L1824" i="2"/>
  <c r="L1831" i="2"/>
  <c r="L1837" i="2"/>
  <c r="M1838" i="2"/>
  <c r="O1844" i="2"/>
  <c r="M1844" i="2" s="1"/>
  <c r="L1849" i="2"/>
  <c r="L1857" i="2"/>
  <c r="L1863" i="2"/>
  <c r="L1870" i="2"/>
  <c r="L1877" i="2"/>
  <c r="M1885" i="2"/>
  <c r="M1888" i="2"/>
  <c r="L1891" i="2"/>
  <c r="L1892" i="2"/>
  <c r="L1893" i="2"/>
  <c r="O1893" i="2"/>
  <c r="M1893" i="2" s="1"/>
  <c r="M1908" i="2"/>
  <c r="L1910" i="2"/>
  <c r="M1911" i="2"/>
  <c r="M1912" i="2"/>
  <c r="O1917" i="2"/>
  <c r="L1917" i="2"/>
  <c r="M1930" i="2"/>
  <c r="O1935" i="2"/>
  <c r="L1935" i="2"/>
  <c r="M2010" i="2"/>
  <c r="M2041" i="2"/>
  <c r="M2051" i="2"/>
  <c r="M2073" i="2"/>
  <c r="Q1933" i="2"/>
  <c r="L1939" i="2"/>
  <c r="M1946" i="2"/>
  <c r="M1954" i="2"/>
  <c r="M1959" i="2"/>
  <c r="M1964" i="2"/>
  <c r="M1966" i="2"/>
  <c r="L1971" i="2"/>
  <c r="L1975" i="2"/>
  <c r="L1978" i="2"/>
  <c r="M1981" i="2"/>
  <c r="L1983" i="2"/>
  <c r="L1996" i="2"/>
  <c r="M1999" i="2"/>
  <c r="L2000" i="2"/>
  <c r="M2003" i="2"/>
  <c r="L2004" i="2"/>
  <c r="L2005" i="2"/>
  <c r="M2007" i="2"/>
  <c r="L2010" i="2"/>
  <c r="L2011" i="2"/>
  <c r="M2014" i="2"/>
  <c r="L2018" i="2"/>
  <c r="M2026" i="2"/>
  <c r="L2029" i="2"/>
  <c r="M2031" i="2"/>
  <c r="M2035" i="2"/>
  <c r="L2041" i="2"/>
  <c r="L2042" i="2"/>
  <c r="L2043" i="2"/>
  <c r="L2051" i="2"/>
  <c r="L2052" i="2"/>
  <c r="M2053" i="2"/>
  <c r="M2056" i="2"/>
  <c r="L2058" i="2"/>
  <c r="L2063" i="2"/>
  <c r="L2066" i="2"/>
  <c r="M2069" i="2"/>
  <c r="L2073" i="2"/>
  <c r="L2080" i="2"/>
  <c r="L2089" i="2"/>
  <c r="L2090" i="2"/>
  <c r="L2091" i="2"/>
  <c r="M2092" i="2"/>
  <c r="M2109" i="2"/>
  <c r="M2111" i="2"/>
  <c r="M2119" i="2"/>
  <c r="M2128" i="2"/>
  <c r="M2135" i="2"/>
  <c r="M2144" i="2"/>
  <c r="M2151" i="2"/>
  <c r="M2157" i="2"/>
  <c r="L2205" i="2"/>
  <c r="L2206" i="2"/>
  <c r="M2211" i="2"/>
  <c r="M2212" i="2"/>
  <c r="M2220" i="2"/>
  <c r="M2242" i="2"/>
  <c r="E2405" i="2"/>
  <c r="E2651" i="2"/>
  <c r="E2652" i="2"/>
  <c r="A2652" i="2" s="1"/>
  <c r="M1902" i="2"/>
  <c r="L1943" i="2"/>
  <c r="L1944" i="2"/>
  <c r="L1945" i="2"/>
  <c r="O1951" i="2"/>
  <c r="L1962" i="2"/>
  <c r="L1966" i="2"/>
  <c r="L1968" i="2"/>
  <c r="O1971" i="2"/>
  <c r="O1975" i="2"/>
  <c r="O1978" i="2"/>
  <c r="M1978" i="2" s="1"/>
  <c r="L1979" i="2"/>
  <c r="O1983" i="2"/>
  <c r="L1985" i="2"/>
  <c r="L1997" i="2"/>
  <c r="M2000" i="2"/>
  <c r="L2001" i="2"/>
  <c r="O2005" i="2"/>
  <c r="M2005" i="2" s="1"/>
  <c r="O2011" i="2"/>
  <c r="M2011" i="2" s="1"/>
  <c r="O2018" i="2"/>
  <c r="M2018" i="2" s="1"/>
  <c r="L2038" i="2"/>
  <c r="L2039" i="2"/>
  <c r="M2042" i="2"/>
  <c r="L2047" i="2"/>
  <c r="O2058" i="2"/>
  <c r="M2058" i="2" s="1"/>
  <c r="O2063" i="2"/>
  <c r="M2063" i="2" s="1"/>
  <c r="L2075" i="2"/>
  <c r="L2079" i="2"/>
  <c r="O2080" i="2"/>
  <c r="M2080" i="2" s="1"/>
  <c r="L2094" i="2"/>
  <c r="L2095" i="2"/>
  <c r="L2101" i="2"/>
  <c r="O2102" i="2"/>
  <c r="M2102" i="2" s="1"/>
  <c r="L2105" i="2"/>
  <c r="L2112" i="2"/>
  <c r="L2120" i="2"/>
  <c r="L2139" i="2"/>
  <c r="M2140" i="2"/>
  <c r="O2143" i="2"/>
  <c r="M2143" i="2" s="1"/>
  <c r="E2144" i="2" s="1"/>
  <c r="L2144" i="2"/>
  <c r="O2150" i="2"/>
  <c r="L2151" i="2"/>
  <c r="O2153" i="2"/>
  <c r="O2154" i="2"/>
  <c r="M2154" i="2" s="1"/>
  <c r="L2155" i="2"/>
  <c r="M2156" i="2"/>
  <c r="L2157" i="2"/>
  <c r="L2158" i="2"/>
  <c r="M2159" i="2"/>
  <c r="L2160" i="2"/>
  <c r="M2162" i="2"/>
  <c r="L2167" i="2"/>
  <c r="L2173" i="2"/>
  <c r="L2174" i="2"/>
  <c r="L2175" i="2"/>
  <c r="O2176" i="2"/>
  <c r="O2183" i="2"/>
  <c r="L2184" i="2"/>
  <c r="L2187" i="2"/>
  <c r="L2188" i="2"/>
  <c r="L2189" i="2"/>
  <c r="L2190" i="2"/>
  <c r="L2191" i="2"/>
  <c r="O2192" i="2"/>
  <c r="L2194" i="2"/>
  <c r="L2195" i="2"/>
  <c r="L2196" i="2"/>
  <c r="M2205" i="2"/>
  <c r="M2206" i="2"/>
  <c r="M2304" i="2"/>
  <c r="E2303" i="2" s="1"/>
  <c r="M2306" i="2"/>
  <c r="M2334" i="2"/>
  <c r="E2417" i="2"/>
  <c r="E2418" i="2"/>
  <c r="A2418" i="2" s="1"/>
  <c r="E2463" i="2"/>
  <c r="E2467" i="2"/>
  <c r="E2471" i="2"/>
  <c r="E2653" i="2"/>
  <c r="E2654" i="2"/>
  <c r="A2654" i="2" s="1"/>
  <c r="M1941" i="2"/>
  <c r="M1972" i="2"/>
  <c r="M1985" i="2"/>
  <c r="E1986" i="2" s="1"/>
  <c r="M1991" i="2"/>
  <c r="M2001" i="2"/>
  <c r="M2009" i="2"/>
  <c r="M2016" i="2"/>
  <c r="M2023" i="2"/>
  <c r="M2148" i="2"/>
  <c r="M2207" i="2"/>
  <c r="E2571" i="2"/>
  <c r="E2572" i="2"/>
  <c r="A2572" i="2" s="1"/>
  <c r="E2610" i="2"/>
  <c r="A2610" i="2" s="1"/>
  <c r="E2609" i="2"/>
  <c r="E2643" i="2"/>
  <c r="E2644" i="2"/>
  <c r="A2644" i="2" s="1"/>
  <c r="E2759" i="2"/>
  <c r="E2760" i="2"/>
  <c r="A2760" i="2" s="1"/>
  <c r="L1904" i="2"/>
  <c r="M1918" i="2"/>
  <c r="L1924" i="2"/>
  <c r="L1937" i="2"/>
  <c r="L1950" i="2"/>
  <c r="L1957" i="2"/>
  <c r="L1963" i="2"/>
  <c r="L1964" i="2"/>
  <c r="M1965" i="2"/>
  <c r="L1970" i="2"/>
  <c r="O1993" i="2"/>
  <c r="O2013" i="2"/>
  <c r="M2013" i="2" s="1"/>
  <c r="O2025" i="2"/>
  <c r="M2025" i="2" s="1"/>
  <c r="L2031" i="2"/>
  <c r="L2035" i="2"/>
  <c r="L2036" i="2"/>
  <c r="M2037" i="2"/>
  <c r="O2040" i="2"/>
  <c r="M2040" i="2" s="1"/>
  <c r="O2050" i="2"/>
  <c r="M2050" i="2" s="1"/>
  <c r="L2053" i="2"/>
  <c r="L2056" i="2"/>
  <c r="L2057" i="2"/>
  <c r="L2067" i="2"/>
  <c r="L2069" i="2"/>
  <c r="L2070" i="2"/>
  <c r="L2071" i="2"/>
  <c r="O2072" i="2"/>
  <c r="M2072" i="2" s="1"/>
  <c r="L2086" i="2"/>
  <c r="L2087" i="2"/>
  <c r="O2088" i="2"/>
  <c r="M2088" i="2" s="1"/>
  <c r="O2096" i="2"/>
  <c r="M2096" i="2" s="1"/>
  <c r="L2098" i="2"/>
  <c r="L2104" i="2"/>
  <c r="L2109" i="2"/>
  <c r="M2110" i="2"/>
  <c r="L2111" i="2"/>
  <c r="L2119" i="2"/>
  <c r="L2130" i="2"/>
  <c r="M2136" i="2"/>
  <c r="L2152" i="2"/>
  <c r="L2161" i="2"/>
  <c r="L2179" i="2"/>
  <c r="L2180" i="2"/>
  <c r="L2181" i="2"/>
  <c r="L2182" i="2"/>
  <c r="M2185" i="2"/>
  <c r="M2210" i="2"/>
  <c r="L2213" i="2"/>
  <c r="M2264" i="2"/>
  <c r="E2489" i="2"/>
  <c r="E2490" i="2"/>
  <c r="A2490" i="2" s="1"/>
  <c r="M2219" i="2"/>
  <c r="M2224" i="2"/>
  <c r="M2227" i="2"/>
  <c r="M2231" i="2"/>
  <c r="L2258" i="2"/>
  <c r="L2261" i="2"/>
  <c r="L2264" i="2"/>
  <c r="M2265" i="2"/>
  <c r="E2265" i="2" s="1"/>
  <c r="M2268" i="2"/>
  <c r="M2272" i="2"/>
  <c r="L2288" i="2"/>
  <c r="M2290" i="2"/>
  <c r="L2292" i="2"/>
  <c r="L2293" i="2"/>
  <c r="M2294" i="2"/>
  <c r="L2305" i="2"/>
  <c r="L2314" i="2"/>
  <c r="L2318" i="2"/>
  <c r="M2320" i="2"/>
  <c r="M2321" i="2"/>
  <c r="M2327" i="2"/>
  <c r="L2330" i="2"/>
  <c r="L2333" i="2"/>
  <c r="M2337" i="2"/>
  <c r="M2342" i="2"/>
  <c r="L2349" i="2"/>
  <c r="E2413" i="2"/>
  <c r="E2451" i="2"/>
  <c r="E2522" i="2"/>
  <c r="A2522" i="2" s="1"/>
  <c r="E2549" i="2"/>
  <c r="E2563" i="2"/>
  <c r="E2619" i="2"/>
  <c r="E2632" i="2"/>
  <c r="A2632" i="2" s="1"/>
  <c r="E2647" i="2"/>
  <c r="E2659" i="2"/>
  <c r="E2763" i="2"/>
  <c r="E2768" i="2"/>
  <c r="A2768" i="2" s="1"/>
  <c r="E2781" i="2"/>
  <c r="E2854" i="2"/>
  <c r="A2854" i="2" s="1"/>
  <c r="E2866" i="2"/>
  <c r="A2866" i="2" s="1"/>
  <c r="E2964" i="2"/>
  <c r="A2964" i="2" s="1"/>
  <c r="E2963" i="2"/>
  <c r="E2971" i="2"/>
  <c r="E2972" i="2"/>
  <c r="A2972" i="2" s="1"/>
  <c r="E3135" i="2"/>
  <c r="E3136" i="2"/>
  <c r="A3136" i="2" s="1"/>
  <c r="E3196" i="2"/>
  <c r="A3196" i="2" s="1"/>
  <c r="E3195" i="2"/>
  <c r="E3197" i="2"/>
  <c r="E3198" i="2"/>
  <c r="A3198" i="2" s="1"/>
  <c r="L2236" i="2"/>
  <c r="L2238" i="2"/>
  <c r="O2246" i="2"/>
  <c r="M2246" i="2" s="1"/>
  <c r="L2247" i="2"/>
  <c r="L2252" i="2"/>
  <c r="L2253" i="2"/>
  <c r="M2254" i="2"/>
  <c r="O2261" i="2"/>
  <c r="M2261" i="2" s="1"/>
  <c r="L2285" i="2"/>
  <c r="O2288" i="2"/>
  <c r="M2288" i="2" s="1"/>
  <c r="L2291" i="2"/>
  <c r="O2293" i="2"/>
  <c r="M2293" i="2" s="1"/>
  <c r="S2298" i="2"/>
  <c r="L2304" i="2"/>
  <c r="L2306" i="2"/>
  <c r="O2313" i="2"/>
  <c r="M2313" i="2" s="1"/>
  <c r="O2317" i="2"/>
  <c r="M2317" i="2" s="1"/>
  <c r="M2318" i="2"/>
  <c r="O2326" i="2"/>
  <c r="M2326" i="2" s="1"/>
  <c r="L2328" i="2"/>
  <c r="L2329" i="2"/>
  <c r="O2330" i="2"/>
  <c r="M2330" i="2" s="1"/>
  <c r="L2332" i="2"/>
  <c r="L2334" i="2"/>
  <c r="E2361" i="2"/>
  <c r="E2409" i="2"/>
  <c r="E2414" i="2"/>
  <c r="A2414" i="2" s="1"/>
  <c r="E2638" i="2"/>
  <c r="A2638" i="2" s="1"/>
  <c r="E2790" i="2"/>
  <c r="A2790" i="2" s="1"/>
  <c r="E2789" i="2"/>
  <c r="E2850" i="2"/>
  <c r="A2850" i="2" s="1"/>
  <c r="E2864" i="2"/>
  <c r="A2864" i="2" s="1"/>
  <c r="E2974" i="2"/>
  <c r="A2974" i="2" s="1"/>
  <c r="E2973" i="2"/>
  <c r="E3151" i="2"/>
  <c r="E3152" i="2"/>
  <c r="A3152" i="2" s="1"/>
  <c r="E3169" i="2"/>
  <c r="E3170" i="2"/>
  <c r="A3170" i="2" s="1"/>
  <c r="M2228" i="2"/>
  <c r="M2232" i="2"/>
  <c r="M2255" i="2"/>
  <c r="S2297" i="2"/>
  <c r="M2343" i="2"/>
  <c r="M2350" i="2"/>
  <c r="E2373" i="2"/>
  <c r="E2621" i="2"/>
  <c r="E2883" i="2"/>
  <c r="E2884" i="2"/>
  <c r="A2884" i="2" s="1"/>
  <c r="E3285" i="2"/>
  <c r="E3286" i="2"/>
  <c r="A3286" i="2" s="1"/>
  <c r="L2226" i="2"/>
  <c r="L2227" i="2"/>
  <c r="O2229" i="2"/>
  <c r="M2229" i="2" s="1"/>
  <c r="L2230" i="2"/>
  <c r="L2231" i="2"/>
  <c r="O2233" i="2"/>
  <c r="M2233" i="2" s="1"/>
  <c r="L2234" i="2"/>
  <c r="O2239" i="2"/>
  <c r="M2239" i="2" s="1"/>
  <c r="L2240" i="2"/>
  <c r="M2241" i="2"/>
  <c r="O2244" i="2"/>
  <c r="M2244" i="2" s="1"/>
  <c r="O2257" i="2"/>
  <c r="M2257" i="2" s="1"/>
  <c r="O2262" i="2"/>
  <c r="M2262" i="2" s="1"/>
  <c r="O2278" i="2"/>
  <c r="M2278" i="2" s="1"/>
  <c r="L2284" i="2"/>
  <c r="L2287" i="2"/>
  <c r="M2289" i="2"/>
  <c r="L2294" i="2"/>
  <c r="L2299" i="2"/>
  <c r="M2299" i="2" s="1"/>
  <c r="L2300" i="2"/>
  <c r="M2300" i="2" s="1"/>
  <c r="L2301" i="2"/>
  <c r="L2302" i="2"/>
  <c r="L2303" i="2"/>
  <c r="L2316" i="2"/>
  <c r="L2320" i="2"/>
  <c r="L2321" i="2"/>
  <c r="O2322" i="2"/>
  <c r="M2322" i="2" s="1"/>
  <c r="L2324" i="2"/>
  <c r="L2331" i="2"/>
  <c r="M2335" i="2"/>
  <c r="M2336" i="2"/>
  <c r="L2337" i="2"/>
  <c r="M2344" i="2"/>
  <c r="E2382" i="2"/>
  <c r="A2382" i="2" s="1"/>
  <c r="E2398" i="2"/>
  <c r="A2398" i="2" s="1"/>
  <c r="E2477" i="2"/>
  <c r="E2613" i="2"/>
  <c r="E2629" i="2"/>
  <c r="E2785" i="2"/>
  <c r="E2802" i="2"/>
  <c r="A2802" i="2" s="1"/>
  <c r="E2801" i="2"/>
  <c r="E2872" i="2"/>
  <c r="A2872" i="2" s="1"/>
  <c r="E2970" i="2"/>
  <c r="A2970" i="2" s="1"/>
  <c r="E2969" i="2"/>
  <c r="E2976" i="2"/>
  <c r="A2976" i="2" s="1"/>
  <c r="E2975" i="2"/>
  <c r="E3009" i="2"/>
  <c r="E3010" i="2"/>
  <c r="A3010" i="2" s="1"/>
  <c r="E3119" i="2"/>
  <c r="E3120" i="2"/>
  <c r="A3120" i="2" s="1"/>
  <c r="E3177" i="2"/>
  <c r="E3178" i="2"/>
  <c r="A3178" i="2" s="1"/>
  <c r="E2822" i="2"/>
  <c r="A2822" i="2" s="1"/>
  <c r="E2823" i="2"/>
  <c r="E2993" i="2"/>
  <c r="E3084" i="2"/>
  <c r="A3084" i="2" s="1"/>
  <c r="E3104" i="2"/>
  <c r="A3104" i="2" s="1"/>
  <c r="E3111" i="2"/>
  <c r="E3114" i="2"/>
  <c r="A3114" i="2" s="1"/>
  <c r="E3143" i="2"/>
  <c r="E3146" i="2"/>
  <c r="A3146" i="2" s="1"/>
  <c r="E3165" i="2"/>
  <c r="E3171" i="2"/>
  <c r="E3185" i="2"/>
  <c r="E3188" i="2"/>
  <c r="A3188" i="2" s="1"/>
  <c r="E3245" i="2"/>
  <c r="E3266" i="2"/>
  <c r="A3266" i="2" s="1"/>
  <c r="E3287" i="2"/>
  <c r="E3308" i="2"/>
  <c r="A3308" i="2" s="1"/>
  <c r="E3319" i="2"/>
  <c r="E3370" i="2"/>
  <c r="A3370" i="2" s="1"/>
  <c r="E3369" i="2"/>
  <c r="E3441" i="2"/>
  <c r="E3442" i="2"/>
  <c r="A3442" i="2" s="1"/>
  <c r="E3521" i="2"/>
  <c r="E3522" i="2"/>
  <c r="A3522" i="2" s="1"/>
  <c r="E2890" i="2"/>
  <c r="A2890" i="2" s="1"/>
  <c r="E3085" i="2"/>
  <c r="E3096" i="2"/>
  <c r="A3096" i="2" s="1"/>
  <c r="E3097" i="2"/>
  <c r="E3138" i="2"/>
  <c r="A3138" i="2" s="1"/>
  <c r="E3166" i="2"/>
  <c r="A3166" i="2" s="1"/>
  <c r="E3180" i="2"/>
  <c r="A3180" i="2" s="1"/>
  <c r="E3186" i="2"/>
  <c r="A3186" i="2" s="1"/>
  <c r="E3199" i="2"/>
  <c r="E3207" i="2"/>
  <c r="E3215" i="2"/>
  <c r="E3220" i="2"/>
  <c r="A3220" i="2" s="1"/>
  <c r="E3222" i="2"/>
  <c r="A3222" i="2" s="1"/>
  <c r="E3230" i="2"/>
  <c r="A3230" i="2" s="1"/>
  <c r="I3238" i="2"/>
  <c r="E3246" i="2"/>
  <c r="A3246" i="2" s="1"/>
  <c r="E3289" i="2"/>
  <c r="E3292" i="2"/>
  <c r="A3292" i="2" s="1"/>
  <c r="E3312" i="2"/>
  <c r="A3312" i="2" s="1"/>
  <c r="E3377" i="2"/>
  <c r="E3386" i="2"/>
  <c r="A3386" i="2" s="1"/>
  <c r="E3385" i="2"/>
  <c r="E3588" i="2"/>
  <c r="A3588" i="2" s="1"/>
  <c r="E3587" i="2"/>
  <c r="E3702" i="2"/>
  <c r="A3702" i="2" s="1"/>
  <c r="E2979" i="2"/>
  <c r="E3100" i="2"/>
  <c r="A3100" i="2" s="1"/>
  <c r="E3130" i="2"/>
  <c r="A3130" i="2" s="1"/>
  <c r="E3316" i="2"/>
  <c r="A3316" i="2" s="1"/>
  <c r="E3315" i="2"/>
  <c r="E3335" i="2"/>
  <c r="E3336" i="2"/>
  <c r="A3336" i="2" s="1"/>
  <c r="E3351" i="2"/>
  <c r="E3352" i="2"/>
  <c r="A3352" i="2" s="1"/>
  <c r="E3563" i="2"/>
  <c r="E3564" i="2"/>
  <c r="A3564" i="2" s="1"/>
  <c r="E3584" i="2"/>
  <c r="A3584" i="2" s="1"/>
  <c r="E3583" i="2"/>
  <c r="E2819" i="2"/>
  <c r="E2912" i="2"/>
  <c r="A2912" i="2" s="1"/>
  <c r="E2980" i="2"/>
  <c r="A2980" i="2" s="1"/>
  <c r="E2990" i="2"/>
  <c r="A2990" i="2" s="1"/>
  <c r="E2995" i="2"/>
  <c r="E3019" i="2"/>
  <c r="E3027" i="2"/>
  <c r="E3035" i="2"/>
  <c r="E3043" i="2"/>
  <c r="E3051" i="2"/>
  <c r="E3059" i="2"/>
  <c r="E3067" i="2"/>
  <c r="E3075" i="2"/>
  <c r="E3092" i="2"/>
  <c r="A3092" i="2" s="1"/>
  <c r="E3101" i="2"/>
  <c r="E3122" i="2"/>
  <c r="A3122" i="2" s="1"/>
  <c r="E3154" i="2"/>
  <c r="A3154" i="2" s="1"/>
  <c r="E3174" i="2"/>
  <c r="A3174" i="2" s="1"/>
  <c r="E3175" i="2"/>
  <c r="E3187" i="2"/>
  <c r="I3202" i="2"/>
  <c r="I3210" i="2"/>
  <c r="I3218" i="2"/>
  <c r="I3228" i="2"/>
  <c r="E3233" i="2"/>
  <c r="E3238" i="2"/>
  <c r="A3238" i="2" s="1"/>
  <c r="I3242" i="2"/>
  <c r="E3274" i="2"/>
  <c r="A3274" i="2" s="1"/>
  <c r="E3282" i="2"/>
  <c r="A3282" i="2" s="1"/>
  <c r="E3306" i="2"/>
  <c r="A3306" i="2" s="1"/>
  <c r="E3310" i="2"/>
  <c r="A3310" i="2" s="1"/>
  <c r="E3313" i="2"/>
  <c r="E3392" i="2"/>
  <c r="A3392" i="2" s="1"/>
  <c r="E3391" i="2"/>
  <c r="E3435" i="2"/>
  <c r="E3436" i="2"/>
  <c r="A3436" i="2" s="1"/>
  <c r="E3456" i="2"/>
  <c r="A3456" i="2" s="1"/>
  <c r="E3455" i="2"/>
  <c r="E3623" i="2"/>
  <c r="E3624" i="2"/>
  <c r="A3624" i="2" s="1"/>
  <c r="E3691" i="2"/>
  <c r="E3395" i="2"/>
  <c r="E3400" i="2"/>
  <c r="A3400" i="2" s="1"/>
  <c r="E3415" i="2"/>
  <c r="E3417" i="2"/>
  <c r="E3427" i="2"/>
  <c r="E3475" i="2"/>
  <c r="E3500" i="2"/>
  <c r="A3500" i="2" s="1"/>
  <c r="E3546" i="2"/>
  <c r="A3546" i="2" s="1"/>
  <c r="E3586" i="2"/>
  <c r="A3586" i="2" s="1"/>
  <c r="E3589" i="2"/>
  <c r="E3642" i="2"/>
  <c r="A3642" i="2" s="1"/>
  <c r="E3669" i="2"/>
  <c r="E3677" i="2"/>
  <c r="E3685" i="2"/>
  <c r="E3693" i="2"/>
  <c r="E3710" i="2"/>
  <c r="A3710" i="2" s="1"/>
  <c r="E3713" i="2"/>
  <c r="E3719" i="2"/>
  <c r="E3737" i="2"/>
  <c r="E3780" i="2"/>
  <c r="E3798" i="2"/>
  <c r="E3374" i="2"/>
  <c r="A3374" i="2" s="1"/>
  <c r="E3403" i="2"/>
  <c r="E3408" i="2"/>
  <c r="A3408" i="2" s="1"/>
  <c r="E3425" i="2"/>
  <c r="E3445" i="2"/>
  <c r="E3483" i="2"/>
  <c r="E3501" i="2"/>
  <c r="E3531" i="2"/>
  <c r="E3534" i="2"/>
  <c r="A3534" i="2" s="1"/>
  <c r="E3537" i="2"/>
  <c r="E3553" i="2"/>
  <c r="E3559" i="2"/>
  <c r="E3569" i="2"/>
  <c r="E3626" i="2"/>
  <c r="A3626" i="2" s="1"/>
  <c r="E3633" i="2"/>
  <c r="E3655" i="2"/>
  <c r="E3658" i="2"/>
  <c r="A3658" i="2" s="1"/>
  <c r="E3665" i="2"/>
  <c r="E3715" i="2"/>
  <c r="E3720" i="2"/>
  <c r="A3720" i="2" s="1"/>
  <c r="E3739" i="2"/>
  <c r="E3751" i="2"/>
  <c r="E3755" i="2"/>
  <c r="E3767" i="2"/>
  <c r="E3771" i="2"/>
  <c r="E3461" i="2"/>
  <c r="E3572" i="2"/>
  <c r="A3572" i="2" s="1"/>
  <c r="E3645" i="2"/>
  <c r="E3667" i="2"/>
  <c r="E3721" i="2"/>
  <c r="E3729" i="2"/>
  <c r="E3735" i="2"/>
  <c r="E3407" i="2"/>
  <c r="E3431" i="2"/>
  <c r="E3473" i="2"/>
  <c r="E3494" i="2"/>
  <c r="A3494" i="2" s="1"/>
  <c r="E3535" i="2"/>
  <c r="E3541" i="2"/>
  <c r="E3552" i="2"/>
  <c r="A3552" i="2" s="1"/>
  <c r="E3567" i="2"/>
  <c r="E3576" i="2"/>
  <c r="A3576" i="2" s="1"/>
  <c r="E3578" i="2"/>
  <c r="A3578" i="2" s="1"/>
  <c r="E3580" i="2"/>
  <c r="A3580" i="2" s="1"/>
  <c r="E3632" i="2"/>
  <c r="A3632" i="2" s="1"/>
  <c r="E3638" i="2"/>
  <c r="A3638" i="2" s="1"/>
  <c r="E3641" i="2"/>
  <c r="E3646" i="2"/>
  <c r="A3646" i="2" s="1"/>
  <c r="E3668" i="2"/>
  <c r="A3668" i="2" s="1"/>
  <c r="E3699" i="2"/>
  <c r="E3706" i="2"/>
  <c r="A3706" i="2" s="1"/>
  <c r="E3723" i="2"/>
  <c r="E3731" i="2"/>
  <c r="E3736" i="2"/>
  <c r="A3736" i="2" s="1"/>
  <c r="M9" i="2"/>
  <c r="M15" i="2"/>
  <c r="Q7" i="2"/>
  <c r="E23" i="2"/>
  <c r="E24" i="2"/>
  <c r="E28" i="2"/>
  <c r="E27" i="2"/>
  <c r="E29" i="2"/>
  <c r="E30" i="2"/>
  <c r="E32" i="2"/>
  <c r="E31" i="2"/>
  <c r="E39" i="2"/>
  <c r="E40" i="2"/>
  <c r="E45" i="2"/>
  <c r="E46" i="2"/>
  <c r="E77" i="2"/>
  <c r="E78" i="2"/>
  <c r="E89" i="2"/>
  <c r="E90" i="2"/>
  <c r="E114" i="2"/>
  <c r="E122" i="2"/>
  <c r="E121" i="2"/>
  <c r="E125" i="2"/>
  <c r="E126" i="2"/>
  <c r="E153" i="2"/>
  <c r="E154" i="2"/>
  <c r="E166" i="2"/>
  <c r="E165" i="2"/>
  <c r="E169" i="2"/>
  <c r="E170" i="2"/>
  <c r="E213" i="2"/>
  <c r="E214" i="2"/>
  <c r="E262" i="2"/>
  <c r="E261" i="2"/>
  <c r="E278" i="2"/>
  <c r="E277" i="2"/>
  <c r="E294" i="2"/>
  <c r="E293" i="2"/>
  <c r="E295" i="2"/>
  <c r="E296" i="2"/>
  <c r="E318" i="2"/>
  <c r="E317" i="2"/>
  <c r="E438" i="2"/>
  <c r="E437" i="2"/>
  <c r="E445" i="2"/>
  <c r="E446" i="2"/>
  <c r="E451" i="2"/>
  <c r="E452" i="2"/>
  <c r="E517" i="2"/>
  <c r="E518" i="2"/>
  <c r="J54" i="1"/>
  <c r="J56" i="1" s="1"/>
  <c r="K56" i="1" s="1"/>
  <c r="E38" i="2"/>
  <c r="E37" i="2"/>
  <c r="M49" i="2"/>
  <c r="M51" i="2"/>
  <c r="M67" i="2"/>
  <c r="M69" i="2"/>
  <c r="M80" i="2"/>
  <c r="M86" i="2"/>
  <c r="M93" i="2"/>
  <c r="M101" i="2"/>
  <c r="M110" i="2"/>
  <c r="M114" i="2"/>
  <c r="E113" i="2" s="1"/>
  <c r="M120" i="2"/>
  <c r="E120" i="2" s="1"/>
  <c r="M123" i="2"/>
  <c r="E146" i="2"/>
  <c r="E145" i="2"/>
  <c r="M149" i="2"/>
  <c r="M158" i="2"/>
  <c r="M160" i="2"/>
  <c r="E160" i="2" s="1"/>
  <c r="M176" i="2"/>
  <c r="E176" i="2" s="1"/>
  <c r="M179" i="2"/>
  <c r="E182" i="2"/>
  <c r="E181" i="2"/>
  <c r="M185" i="2"/>
  <c r="M196" i="2"/>
  <c r="E196" i="2" s="1"/>
  <c r="M207" i="2"/>
  <c r="M257" i="2"/>
  <c r="M264" i="2"/>
  <c r="E263" i="2" s="1"/>
  <c r="E268" i="2"/>
  <c r="M273" i="2"/>
  <c r="M280" i="2"/>
  <c r="E279" i="2" s="1"/>
  <c r="E284" i="2"/>
  <c r="M289" i="2"/>
  <c r="M297" i="2"/>
  <c r="M307" i="2"/>
  <c r="M325" i="2"/>
  <c r="E355" i="2"/>
  <c r="E356" i="2"/>
  <c r="E368" i="2"/>
  <c r="G444" i="2"/>
  <c r="G446" i="2" s="1"/>
  <c r="G456" i="2"/>
  <c r="G458" i="2" s="1"/>
  <c r="E444" i="2"/>
  <c r="E443" i="2"/>
  <c r="E455" i="2"/>
  <c r="E456" i="2"/>
  <c r="E499" i="2"/>
  <c r="E500" i="2"/>
  <c r="M14" i="2"/>
  <c r="E17" i="2"/>
  <c r="E18" i="2"/>
  <c r="M20" i="2"/>
  <c r="M26" i="2"/>
  <c r="E41" i="2"/>
  <c r="E42" i="2"/>
  <c r="E55" i="2"/>
  <c r="E56" i="2"/>
  <c r="E59" i="2"/>
  <c r="E60" i="2"/>
  <c r="E61" i="2"/>
  <c r="E62" i="2"/>
  <c r="E75" i="2"/>
  <c r="E76" i="2"/>
  <c r="E97" i="2"/>
  <c r="E98" i="2"/>
  <c r="E105" i="2"/>
  <c r="E106" i="2"/>
  <c r="E116" i="2"/>
  <c r="E115" i="2"/>
  <c r="E119" i="2"/>
  <c r="E129" i="2"/>
  <c r="E130" i="2"/>
  <c r="E133" i="2"/>
  <c r="E134" i="2"/>
  <c r="E136" i="2"/>
  <c r="E135" i="2"/>
  <c r="E173" i="2"/>
  <c r="E174" i="2"/>
  <c r="E192" i="2"/>
  <c r="E191" i="2"/>
  <c r="E195" i="2"/>
  <c r="E198" i="2"/>
  <c r="E197" i="2"/>
  <c r="E201" i="2"/>
  <c r="E202" i="2"/>
  <c r="E211" i="2"/>
  <c r="E212" i="2"/>
  <c r="M253" i="2"/>
  <c r="M269" i="2"/>
  <c r="E280" i="2"/>
  <c r="M285" i="2"/>
  <c r="M305" i="2"/>
  <c r="E310" i="2"/>
  <c r="E309" i="2"/>
  <c r="M313" i="2"/>
  <c r="M316" i="2"/>
  <c r="E320" i="2"/>
  <c r="M326" i="2"/>
  <c r="E335" i="2"/>
  <c r="E336" i="2"/>
  <c r="E345" i="2"/>
  <c r="E346" i="2"/>
  <c r="M347" i="2"/>
  <c r="M353" i="2"/>
  <c r="M368" i="2"/>
  <c r="E367" i="2" s="1"/>
  <c r="M372" i="2"/>
  <c r="E371" i="2" s="1"/>
  <c r="M374" i="2"/>
  <c r="M382" i="2"/>
  <c r="M390" i="2"/>
  <c r="M398" i="2"/>
  <c r="M406" i="2"/>
  <c r="M414" i="2"/>
  <c r="M422" i="2"/>
  <c r="M430" i="2"/>
  <c r="E465" i="2"/>
  <c r="E466" i="2"/>
  <c r="E503" i="2"/>
  <c r="E504" i="2"/>
  <c r="S7" i="2"/>
  <c r="M19" i="2"/>
  <c r="E33" i="2"/>
  <c r="E34" i="2"/>
  <c r="E54" i="2"/>
  <c r="E53" i="2"/>
  <c r="M64" i="2"/>
  <c r="E74" i="2"/>
  <c r="E73" i="2"/>
  <c r="M83" i="2"/>
  <c r="M85" i="2"/>
  <c r="M94" i="2"/>
  <c r="M102" i="2"/>
  <c r="M109" i="2"/>
  <c r="M127" i="2"/>
  <c r="M140" i="2"/>
  <c r="E140" i="2" s="1"/>
  <c r="M143" i="2"/>
  <c r="M144" i="2"/>
  <c r="M147" i="2"/>
  <c r="M150" i="2"/>
  <c r="E156" i="2"/>
  <c r="M156" i="2"/>
  <c r="E155" i="2" s="1"/>
  <c r="M164" i="2"/>
  <c r="E163" i="2" s="1"/>
  <c r="E189" i="2"/>
  <c r="E190" i="2"/>
  <c r="E218" i="2"/>
  <c r="M256" i="2"/>
  <c r="E255" i="2" s="1"/>
  <c r="E260" i="2"/>
  <c r="M265" i="2"/>
  <c r="M272" i="2"/>
  <c r="E271" i="2" s="1"/>
  <c r="E276" i="2"/>
  <c r="E282" i="2"/>
  <c r="E281" i="2"/>
  <c r="M288" i="2"/>
  <c r="E287" i="2" s="1"/>
  <c r="E292" i="2"/>
  <c r="E315" i="2"/>
  <c r="E316" i="2"/>
  <c r="M324" i="2"/>
  <c r="E324" i="2" s="1"/>
  <c r="E327" i="2"/>
  <c r="E328" i="2"/>
  <c r="E332" i="2"/>
  <c r="E331" i="2"/>
  <c r="E365" i="2"/>
  <c r="E366" i="2"/>
  <c r="E370" i="2"/>
  <c r="E369" i="2"/>
  <c r="E376" i="2"/>
  <c r="E375" i="2"/>
  <c r="E439" i="2"/>
  <c r="E440" i="2"/>
  <c r="M450" i="2"/>
  <c r="E450" i="2" s="1"/>
  <c r="E485" i="2"/>
  <c r="E486" i="2"/>
  <c r="E535" i="2"/>
  <c r="E536" i="2"/>
  <c r="E539" i="2"/>
  <c r="E540" i="2"/>
  <c r="L3785" i="2"/>
  <c r="M3785" i="2" s="1"/>
  <c r="T3767" i="2"/>
  <c r="T3768" i="2" s="1"/>
  <c r="T3759" i="2"/>
  <c r="T3760" i="2" s="1"/>
  <c r="T3751" i="2"/>
  <c r="T3752" i="2" s="1"/>
  <c r="T3743" i="2"/>
  <c r="T3744" i="2" s="1"/>
  <c r="T3735" i="2"/>
  <c r="T3736" i="2" s="1"/>
  <c r="T3727" i="2"/>
  <c r="T3728" i="2" s="1"/>
  <c r="T3719" i="2"/>
  <c r="T3720" i="2" s="1"/>
  <c r="T3775" i="2"/>
  <c r="T3776" i="2" s="1"/>
  <c r="T3771" i="2"/>
  <c r="T3772" i="2" s="1"/>
  <c r="T3763" i="2"/>
  <c r="T3764" i="2" s="1"/>
  <c r="T3755" i="2"/>
  <c r="T3756" i="2" s="1"/>
  <c r="T3747" i="2"/>
  <c r="T3748" i="2" s="1"/>
  <c r="T3739" i="2"/>
  <c r="T3740" i="2" s="1"/>
  <c r="T3731" i="2"/>
  <c r="T3732" i="2" s="1"/>
  <c r="T3723" i="2"/>
  <c r="T3724" i="2" s="1"/>
  <c r="T3715" i="2"/>
  <c r="T3716" i="2" s="1"/>
  <c r="T3707" i="2"/>
  <c r="T3708" i="2" s="1"/>
  <c r="T3699" i="2"/>
  <c r="T3700" i="2" s="1"/>
  <c r="T3765" i="2"/>
  <c r="T3766" i="2" s="1"/>
  <c r="T3757" i="2"/>
  <c r="T3758" i="2" s="1"/>
  <c r="T3749" i="2"/>
  <c r="T3750" i="2" s="1"/>
  <c r="T3741" i="2"/>
  <c r="T3742" i="2" s="1"/>
  <c r="T3733" i="2"/>
  <c r="T3734" i="2" s="1"/>
  <c r="T3725" i="2"/>
  <c r="T3726" i="2" s="1"/>
  <c r="T3717" i="2"/>
  <c r="T3718" i="2" s="1"/>
  <c r="T3709" i="2"/>
  <c r="T3710" i="2" s="1"/>
  <c r="T3701" i="2"/>
  <c r="T3702" i="2" s="1"/>
  <c r="T3695" i="2"/>
  <c r="T3696" i="2" s="1"/>
  <c r="T3687" i="2"/>
  <c r="T3688" i="2" s="1"/>
  <c r="T3679" i="2"/>
  <c r="T3680" i="2" s="1"/>
  <c r="T3671" i="2"/>
  <c r="T3672" i="2" s="1"/>
  <c r="T3663" i="2"/>
  <c r="T3664" i="2" s="1"/>
  <c r="T3659" i="2"/>
  <c r="T3660" i="2" s="1"/>
  <c r="T3655" i="2"/>
  <c r="T3656" i="2" s="1"/>
  <c r="T3651" i="2"/>
  <c r="T3652" i="2" s="1"/>
  <c r="T3769" i="2"/>
  <c r="T3770" i="2" s="1"/>
  <c r="T3761" i="2"/>
  <c r="T3762" i="2" s="1"/>
  <c r="T3753" i="2"/>
  <c r="T3754" i="2" s="1"/>
  <c r="T3745" i="2"/>
  <c r="T3746" i="2" s="1"/>
  <c r="T3737" i="2"/>
  <c r="T3738" i="2" s="1"/>
  <c r="T3721" i="2"/>
  <c r="T3722" i="2" s="1"/>
  <c r="T3697" i="2"/>
  <c r="T3698" i="2" s="1"/>
  <c r="T3689" i="2"/>
  <c r="T3690" i="2" s="1"/>
  <c r="T3681" i="2"/>
  <c r="T3682" i="2" s="1"/>
  <c r="T3673" i="2"/>
  <c r="T3674" i="2" s="1"/>
  <c r="T3665" i="2"/>
  <c r="T3666" i="2" s="1"/>
  <c r="T3661" i="2"/>
  <c r="T3662" i="2" s="1"/>
  <c r="T3691" i="2"/>
  <c r="T3692" i="2" s="1"/>
  <c r="T3683" i="2"/>
  <c r="T3684" i="2" s="1"/>
  <c r="T3675" i="2"/>
  <c r="T3676" i="2" s="1"/>
  <c r="T3729" i="2"/>
  <c r="T3730" i="2" s="1"/>
  <c r="T3713" i="2"/>
  <c r="T3714" i="2" s="1"/>
  <c r="T3711" i="2"/>
  <c r="T3712" i="2" s="1"/>
  <c r="T3705" i="2"/>
  <c r="T3706" i="2" s="1"/>
  <c r="T3703" i="2"/>
  <c r="T3704" i="2" s="1"/>
  <c r="T3693" i="2"/>
  <c r="T3694" i="2" s="1"/>
  <c r="T3685" i="2"/>
  <c r="T3686" i="2" s="1"/>
  <c r="T3669" i="2"/>
  <c r="T3670" i="2" s="1"/>
  <c r="T3667" i="2"/>
  <c r="T3668" i="2" s="1"/>
  <c r="T3643" i="2"/>
  <c r="T3644" i="2" s="1"/>
  <c r="T3641" i="2"/>
  <c r="T3642" i="2" s="1"/>
  <c r="T3639" i="2"/>
  <c r="T3640" i="2" s="1"/>
  <c r="T3637" i="2"/>
  <c r="T3638" i="2" s="1"/>
  <c r="T3635" i="2"/>
  <c r="T3636" i="2" s="1"/>
  <c r="T3627" i="2"/>
  <c r="T3628" i="2" s="1"/>
  <c r="T3619" i="2"/>
  <c r="T3620" i="2" s="1"/>
  <c r="T3615" i="2"/>
  <c r="T3616" i="2" s="1"/>
  <c r="T3611" i="2"/>
  <c r="T3612" i="2" s="1"/>
  <c r="T3579" i="2"/>
  <c r="T3580" i="2" s="1"/>
  <c r="T3649" i="2"/>
  <c r="T3650" i="2" s="1"/>
  <c r="T3647" i="2"/>
  <c r="T3648" i="2" s="1"/>
  <c r="T3629" i="2"/>
  <c r="T3630" i="2" s="1"/>
  <c r="T3621" i="2"/>
  <c r="T3622" i="2" s="1"/>
  <c r="T3617" i="2"/>
  <c r="T3618" i="2" s="1"/>
  <c r="T3613" i="2"/>
  <c r="T3614" i="2" s="1"/>
  <c r="T3653" i="2"/>
  <c r="T3654" i="2" s="1"/>
  <c r="T3677" i="2"/>
  <c r="T3678" i="2" s="1"/>
  <c r="T3645" i="2"/>
  <c r="T3646" i="2" s="1"/>
  <c r="T3633" i="2"/>
  <c r="T3634" i="2" s="1"/>
  <c r="T3631" i="2"/>
  <c r="T3632" i="2" s="1"/>
  <c r="T3625" i="2"/>
  <c r="T3626" i="2" s="1"/>
  <c r="T3623" i="2"/>
  <c r="T3624" i="2" s="1"/>
  <c r="T3599" i="2"/>
  <c r="T3600" i="2" s="1"/>
  <c r="T3591" i="2"/>
  <c r="T3592" i="2" s="1"/>
  <c r="T3589" i="2"/>
  <c r="T3590" i="2" s="1"/>
  <c r="T3587" i="2"/>
  <c r="T3588" i="2" s="1"/>
  <c r="T3585" i="2"/>
  <c r="T3586" i="2" s="1"/>
  <c r="T3583" i="2"/>
  <c r="T3584" i="2" s="1"/>
  <c r="T3577" i="2"/>
  <c r="T3578" i="2" s="1"/>
  <c r="T3575" i="2"/>
  <c r="T3576" i="2" s="1"/>
  <c r="T3573" i="2"/>
  <c r="T3574" i="2" s="1"/>
  <c r="T3571" i="2"/>
  <c r="T3572" i="2" s="1"/>
  <c r="T3569" i="2"/>
  <c r="T3570" i="2" s="1"/>
  <c r="T3567" i="2"/>
  <c r="T3568" i="2" s="1"/>
  <c r="T3559" i="2"/>
  <c r="T3560" i="2" s="1"/>
  <c r="T3557" i="2"/>
  <c r="T3558" i="2" s="1"/>
  <c r="T3539" i="2"/>
  <c r="T3540" i="2" s="1"/>
  <c r="T3535" i="2"/>
  <c r="T3536" i="2" s="1"/>
  <c r="T3531" i="2"/>
  <c r="T3532" i="2" s="1"/>
  <c r="T3523" i="2"/>
  <c r="T3524" i="2" s="1"/>
  <c r="T3517" i="2"/>
  <c r="T3518" i="2" s="1"/>
  <c r="T3515" i="2"/>
  <c r="T3516" i="2" s="1"/>
  <c r="T3513" i="2"/>
  <c r="T3514" i="2" s="1"/>
  <c r="T3511" i="2"/>
  <c r="T3512" i="2" s="1"/>
  <c r="T3509" i="2"/>
  <c r="T3510" i="2" s="1"/>
  <c r="T3507" i="2"/>
  <c r="T3508" i="2" s="1"/>
  <c r="T3505" i="2"/>
  <c r="T3506" i="2" s="1"/>
  <c r="T3493" i="2"/>
  <c r="T3494" i="2" s="1"/>
  <c r="T3485" i="2"/>
  <c r="T3486" i="2" s="1"/>
  <c r="T3657" i="2"/>
  <c r="T3658" i="2" s="1"/>
  <c r="T3605" i="2"/>
  <c r="T3606" i="2" s="1"/>
  <c r="T3597" i="2"/>
  <c r="T3598" i="2" s="1"/>
  <c r="T3543" i="2"/>
  <c r="T3544" i="2" s="1"/>
  <c r="T3541" i="2"/>
  <c r="T3542" i="2" s="1"/>
  <c r="T3525" i="2"/>
  <c r="T3526" i="2" s="1"/>
  <c r="T3603" i="2"/>
  <c r="T3604" i="2" s="1"/>
  <c r="T3595" i="2"/>
  <c r="T3596" i="2" s="1"/>
  <c r="T3565" i="2"/>
  <c r="T3566" i="2" s="1"/>
  <c r="T3563" i="2"/>
  <c r="T3564" i="2" s="1"/>
  <c r="T3555" i="2"/>
  <c r="T3556" i="2" s="1"/>
  <c r="T3609" i="2"/>
  <c r="T3610" i="2" s="1"/>
  <c r="T3561" i="2"/>
  <c r="T3562" i="2" s="1"/>
  <c r="T3607" i="2"/>
  <c r="T3608" i="2" s="1"/>
  <c r="T3601" i="2"/>
  <c r="T3602" i="2" s="1"/>
  <c r="T3593" i="2"/>
  <c r="T3594" i="2" s="1"/>
  <c r="T3581" i="2"/>
  <c r="T3582" i="2" s="1"/>
  <c r="T3553" i="2"/>
  <c r="T3554" i="2" s="1"/>
  <c r="T3537" i="2"/>
  <c r="T3538" i="2" s="1"/>
  <c r="T3519" i="2"/>
  <c r="T3520" i="2" s="1"/>
  <c r="T3499" i="2"/>
  <c r="T3500" i="2" s="1"/>
  <c r="T3487" i="2"/>
  <c r="T3488" i="2" s="1"/>
  <c r="T3467" i="2"/>
  <c r="T3468" i="2" s="1"/>
  <c r="T3465" i="2"/>
  <c r="T3466" i="2" s="1"/>
  <c r="T3463" i="2"/>
  <c r="T3464" i="2" s="1"/>
  <c r="T3461" i="2"/>
  <c r="T3462" i="2" s="1"/>
  <c r="T3459" i="2"/>
  <c r="T3460" i="2" s="1"/>
  <c r="T3431" i="2"/>
  <c r="T3432" i="2" s="1"/>
  <c r="T3429" i="2"/>
  <c r="T3430" i="2" s="1"/>
  <c r="T3427" i="2"/>
  <c r="T3428" i="2" s="1"/>
  <c r="T3425" i="2"/>
  <c r="T3426" i="2" s="1"/>
  <c r="T3411" i="2"/>
  <c r="T3412" i="2" s="1"/>
  <c r="T3403" i="2"/>
  <c r="T3404" i="2" s="1"/>
  <c r="T3395" i="2"/>
  <c r="T3396" i="2" s="1"/>
  <c r="T3547" i="2"/>
  <c r="T3548" i="2" s="1"/>
  <c r="T3503" i="2"/>
  <c r="T3504" i="2" s="1"/>
  <c r="T3491" i="2"/>
  <c r="T3492" i="2" s="1"/>
  <c r="T3479" i="2"/>
  <c r="T3480" i="2" s="1"/>
  <c r="T3451" i="2"/>
  <c r="T3452" i="2" s="1"/>
  <c r="T3443" i="2"/>
  <c r="T3444" i="2" s="1"/>
  <c r="T3441" i="2"/>
  <c r="T3442" i="2" s="1"/>
  <c r="T3433" i="2"/>
  <c r="T3434" i="2" s="1"/>
  <c r="T3551" i="2"/>
  <c r="T3552" i="2" s="1"/>
  <c r="T3529" i="2"/>
  <c r="T3530" i="2" s="1"/>
  <c r="T3481" i="2"/>
  <c r="T3482" i="2" s="1"/>
  <c r="T3469" i="2"/>
  <c r="T3470" i="2" s="1"/>
  <c r="T3457" i="2"/>
  <c r="T3458" i="2" s="1"/>
  <c r="T3449" i="2"/>
  <c r="T3450" i="2" s="1"/>
  <c r="T3435" i="2"/>
  <c r="T3436" i="2" s="1"/>
  <c r="T3423" i="2"/>
  <c r="T3424" i="2" s="1"/>
  <c r="T3415" i="2"/>
  <c r="T3416" i="2" s="1"/>
  <c r="T3409" i="2"/>
  <c r="T3410" i="2" s="1"/>
  <c r="T3407" i="2"/>
  <c r="T3408" i="2" s="1"/>
  <c r="T3401" i="2"/>
  <c r="T3402" i="2" s="1"/>
  <c r="T3399" i="2"/>
  <c r="T3400" i="2" s="1"/>
  <c r="T3393" i="2"/>
  <c r="T3394" i="2" s="1"/>
  <c r="T3391" i="2"/>
  <c r="T3392" i="2" s="1"/>
  <c r="T3381" i="2"/>
  <c r="T3382" i="2" s="1"/>
  <c r="T3373" i="2"/>
  <c r="T3374" i="2" s="1"/>
  <c r="T3365" i="2"/>
  <c r="T3366" i="2" s="1"/>
  <c r="T3363" i="2"/>
  <c r="T3364" i="2" s="1"/>
  <c r="T3355" i="2"/>
  <c r="T3356" i="2" s="1"/>
  <c r="T3347" i="2"/>
  <c r="T3348" i="2" s="1"/>
  <c r="T3339" i="2"/>
  <c r="T3340" i="2" s="1"/>
  <c r="T3331" i="2"/>
  <c r="T3332" i="2" s="1"/>
  <c r="T3327" i="2"/>
  <c r="T3328" i="2" s="1"/>
  <c r="T3549" i="2"/>
  <c r="T3550" i="2" s="1"/>
  <c r="T3545" i="2"/>
  <c r="T3546" i="2" s="1"/>
  <c r="T3533" i="2"/>
  <c r="T3534" i="2" s="1"/>
  <c r="T3501" i="2"/>
  <c r="T3502" i="2" s="1"/>
  <c r="T3497" i="2"/>
  <c r="T3498" i="2" s="1"/>
  <c r="T3495" i="2"/>
  <c r="T3496" i="2" s="1"/>
  <c r="T3489" i="2"/>
  <c r="T3490" i="2" s="1"/>
  <c r="T3477" i="2"/>
  <c r="T3478" i="2" s="1"/>
  <c r="T3455" i="2"/>
  <c r="T3456" i="2" s="1"/>
  <c r="T3453" i="2"/>
  <c r="T3454" i="2" s="1"/>
  <c r="T3445" i="2"/>
  <c r="T3446" i="2" s="1"/>
  <c r="T3439" i="2"/>
  <c r="T3440" i="2" s="1"/>
  <c r="T3419" i="2"/>
  <c r="T3420" i="2" s="1"/>
  <c r="T3417" i="2"/>
  <c r="T3418" i="2" s="1"/>
  <c r="T3385" i="2"/>
  <c r="T3386" i="2" s="1"/>
  <c r="T3377" i="2"/>
  <c r="T3378" i="2" s="1"/>
  <c r="T3369" i="2"/>
  <c r="T3370" i="2" s="1"/>
  <c r="T3359" i="2"/>
  <c r="T3360" i="2" s="1"/>
  <c r="T3351" i="2"/>
  <c r="T3352" i="2" s="1"/>
  <c r="T3343" i="2"/>
  <c r="T3344" i="2" s="1"/>
  <c r="T3335" i="2"/>
  <c r="T3336" i="2" s="1"/>
  <c r="T3323" i="2"/>
  <c r="T3324" i="2" s="1"/>
  <c r="T3315" i="2"/>
  <c r="T3316" i="2" s="1"/>
  <c r="T3293" i="2"/>
  <c r="T3294" i="2" s="1"/>
  <c r="T3289" i="2"/>
  <c r="T3290" i="2" s="1"/>
  <c r="T3281" i="2"/>
  <c r="T3282" i="2" s="1"/>
  <c r="T3273" i="2"/>
  <c r="T3274" i="2" s="1"/>
  <c r="T3265" i="2"/>
  <c r="T3266" i="2" s="1"/>
  <c r="T3261" i="2"/>
  <c r="T3262" i="2" s="1"/>
  <c r="T3257" i="2"/>
  <c r="T3258" i="2" s="1"/>
  <c r="T3249" i="2"/>
  <c r="T3250" i="2" s="1"/>
  <c r="T3245" i="2"/>
  <c r="T3246" i="2" s="1"/>
  <c r="T3475" i="2"/>
  <c r="T3476" i="2" s="1"/>
  <c r="T3437" i="2"/>
  <c r="T3438" i="2" s="1"/>
  <c r="T3413" i="2"/>
  <c r="T3414" i="2" s="1"/>
  <c r="T3405" i="2"/>
  <c r="T3406" i="2" s="1"/>
  <c r="T3397" i="2"/>
  <c r="T3398" i="2" s="1"/>
  <c r="T3389" i="2"/>
  <c r="T3390" i="2" s="1"/>
  <c r="T3321" i="2"/>
  <c r="T3322" i="2" s="1"/>
  <c r="T3311" i="2"/>
  <c r="T3312" i="2" s="1"/>
  <c r="T3309" i="2"/>
  <c r="T3310" i="2" s="1"/>
  <c r="T3305" i="2"/>
  <c r="T3306" i="2" s="1"/>
  <c r="T3303" i="2"/>
  <c r="T3304" i="2" s="1"/>
  <c r="T3301" i="2"/>
  <c r="T3302" i="2" s="1"/>
  <c r="T3299" i="2"/>
  <c r="T3300" i="2" s="1"/>
  <c r="T3297" i="2"/>
  <c r="T3298" i="2" s="1"/>
  <c r="T3291" i="2"/>
  <c r="T3292" i="2" s="1"/>
  <c r="T3521" i="2"/>
  <c r="T3522" i="2" s="1"/>
  <c r="T3473" i="2"/>
  <c r="T3474" i="2" s="1"/>
  <c r="T3471" i="2"/>
  <c r="T3472" i="2" s="1"/>
  <c r="T3447" i="2"/>
  <c r="T3448" i="2" s="1"/>
  <c r="T3387" i="2"/>
  <c r="T3388" i="2" s="1"/>
  <c r="T3379" i="2"/>
  <c r="T3380" i="2" s="1"/>
  <c r="T3371" i="2"/>
  <c r="T3372" i="2" s="1"/>
  <c r="T3527" i="2"/>
  <c r="T3528" i="2" s="1"/>
  <c r="T3483" i="2"/>
  <c r="T3484" i="2" s="1"/>
  <c r="T3421" i="2"/>
  <c r="T3422" i="2" s="1"/>
  <c r="T3383" i="2"/>
  <c r="T3384" i="2" s="1"/>
  <c r="T3375" i="2"/>
  <c r="T3376" i="2" s="1"/>
  <c r="T3367" i="2"/>
  <c r="T3368" i="2" s="1"/>
  <c r="T3357" i="2"/>
  <c r="T3358" i="2" s="1"/>
  <c r="T3349" i="2"/>
  <c r="T3350" i="2" s="1"/>
  <c r="T3341" i="2"/>
  <c r="T3342" i="2" s="1"/>
  <c r="T3333" i="2"/>
  <c r="T3334" i="2" s="1"/>
  <c r="T3319" i="2"/>
  <c r="T3320" i="2" s="1"/>
  <c r="T3313" i="2"/>
  <c r="T3314" i="2" s="1"/>
  <c r="T3295" i="2"/>
  <c r="T3296" i="2" s="1"/>
  <c r="T3287" i="2"/>
  <c r="T3288" i="2" s="1"/>
  <c r="T3285" i="2"/>
  <c r="T3286" i="2" s="1"/>
  <c r="T3279" i="2"/>
  <c r="T3280" i="2" s="1"/>
  <c r="T3277" i="2"/>
  <c r="T3278" i="2" s="1"/>
  <c r="T3271" i="2"/>
  <c r="T3272" i="2" s="1"/>
  <c r="T3269" i="2"/>
  <c r="T3270" i="2" s="1"/>
  <c r="T3263" i="2"/>
  <c r="T3264" i="2" s="1"/>
  <c r="T3239" i="2"/>
  <c r="T3240" i="2" s="1"/>
  <c r="T3231" i="2"/>
  <c r="T3232" i="2" s="1"/>
  <c r="T3223" i="2"/>
  <c r="T3224" i="2" s="1"/>
  <c r="T3189" i="2"/>
  <c r="T3190" i="2" s="1"/>
  <c r="T3181" i="2"/>
  <c r="T3182" i="2" s="1"/>
  <c r="T3163" i="2"/>
  <c r="T3164" i="2" s="1"/>
  <c r="T3161" i="2"/>
  <c r="T3162" i="2" s="1"/>
  <c r="T3275" i="2"/>
  <c r="T3276" i="2" s="1"/>
  <c r="T3259" i="2"/>
  <c r="T3260" i="2" s="1"/>
  <c r="T3243" i="2"/>
  <c r="T3244" i="2" s="1"/>
  <c r="T3227" i="2"/>
  <c r="T3228" i="2" s="1"/>
  <c r="T3219" i="2"/>
  <c r="T3220" i="2" s="1"/>
  <c r="T3211" i="2"/>
  <c r="T3212" i="2" s="1"/>
  <c r="T3203" i="2"/>
  <c r="T3204" i="2" s="1"/>
  <c r="T3193" i="2"/>
  <c r="T3194" i="2" s="1"/>
  <c r="T3157" i="2"/>
  <c r="T3158" i="2" s="1"/>
  <c r="T3149" i="2"/>
  <c r="T3150" i="2" s="1"/>
  <c r="T3141" i="2"/>
  <c r="T3142" i="2" s="1"/>
  <c r="T3133" i="2"/>
  <c r="T3134" i="2" s="1"/>
  <c r="T3125" i="2"/>
  <c r="T3126" i="2" s="1"/>
  <c r="T3117" i="2"/>
  <c r="T3118" i="2" s="1"/>
  <c r="T3109" i="2"/>
  <c r="T3110" i="2" s="1"/>
  <c r="T3361" i="2"/>
  <c r="T3362" i="2" s="1"/>
  <c r="T3345" i="2"/>
  <c r="T3346" i="2" s="1"/>
  <c r="T3329" i="2"/>
  <c r="T3330" i="2" s="1"/>
  <c r="T3325" i="2"/>
  <c r="T3326" i="2" s="1"/>
  <c r="T3233" i="2"/>
  <c r="T3234" i="2" s="1"/>
  <c r="T3229" i="2"/>
  <c r="T3230" i="2" s="1"/>
  <c r="T3217" i="2"/>
  <c r="T3218" i="2" s="1"/>
  <c r="T3209" i="2"/>
  <c r="T3210" i="2" s="1"/>
  <c r="T3201" i="2"/>
  <c r="T3202" i="2" s="1"/>
  <c r="T3195" i="2"/>
  <c r="T3196" i="2" s="1"/>
  <c r="T3175" i="2"/>
  <c r="T3176" i="2" s="1"/>
  <c r="T3171" i="2"/>
  <c r="T3172" i="2" s="1"/>
  <c r="T3167" i="2"/>
  <c r="T3168" i="2" s="1"/>
  <c r="T3155" i="2"/>
  <c r="T3156" i="2" s="1"/>
  <c r="T3147" i="2"/>
  <c r="T3148" i="2" s="1"/>
  <c r="T3139" i="2"/>
  <c r="T3140" i="2" s="1"/>
  <c r="T3131" i="2"/>
  <c r="T3132" i="2" s="1"/>
  <c r="T3317" i="2"/>
  <c r="T3318" i="2" s="1"/>
  <c r="T3307" i="2"/>
  <c r="T3308" i="2" s="1"/>
  <c r="T3283" i="2"/>
  <c r="T3284" i="2" s="1"/>
  <c r="T3267" i="2"/>
  <c r="T3268" i="2" s="1"/>
  <c r="T3255" i="2"/>
  <c r="T3256" i="2" s="1"/>
  <c r="T3251" i="2"/>
  <c r="T3252" i="2" s="1"/>
  <c r="T3235" i="2"/>
  <c r="T3236" i="2" s="1"/>
  <c r="T3215" i="2"/>
  <c r="T3216" i="2" s="1"/>
  <c r="T3207" i="2"/>
  <c r="T3208" i="2" s="1"/>
  <c r="T3199" i="2"/>
  <c r="T3200" i="2" s="1"/>
  <c r="T3197" i="2"/>
  <c r="T3198" i="2" s="1"/>
  <c r="T3191" i="2"/>
  <c r="T3192" i="2" s="1"/>
  <c r="T3183" i="2"/>
  <c r="T3184" i="2" s="1"/>
  <c r="T3153" i="2"/>
  <c r="T3154" i="2" s="1"/>
  <c r="T3145" i="2"/>
  <c r="T3146" i="2" s="1"/>
  <c r="T3137" i="2"/>
  <c r="T3138" i="2" s="1"/>
  <c r="T3129" i="2"/>
  <c r="T3130" i="2" s="1"/>
  <c r="T3121" i="2"/>
  <c r="T3122" i="2" s="1"/>
  <c r="T3113" i="2"/>
  <c r="T3114" i="2" s="1"/>
  <c r="T3353" i="2"/>
  <c r="T3354" i="2" s="1"/>
  <c r="T3337" i="2"/>
  <c r="T3338" i="2" s="1"/>
  <c r="T3253" i="2"/>
  <c r="T3254" i="2" s="1"/>
  <c r="T3247" i="2"/>
  <c r="T3248" i="2" s="1"/>
  <c r="T3241" i="2"/>
  <c r="T3242" i="2" s="1"/>
  <c r="T3237" i="2"/>
  <c r="T3238" i="2" s="1"/>
  <c r="T3225" i="2"/>
  <c r="T3226" i="2" s="1"/>
  <c r="T3221" i="2"/>
  <c r="T3222" i="2" s="1"/>
  <c r="T3213" i="2"/>
  <c r="T3214" i="2" s="1"/>
  <c r="T3205" i="2"/>
  <c r="T3206" i="2" s="1"/>
  <c r="T3187" i="2"/>
  <c r="T3188" i="2" s="1"/>
  <c r="T3185" i="2"/>
  <c r="T3186" i="2" s="1"/>
  <c r="T3179" i="2"/>
  <c r="T3180" i="2" s="1"/>
  <c r="T3177" i="2"/>
  <c r="T3178" i="2" s="1"/>
  <c r="T3173" i="2"/>
  <c r="T3174" i="2" s="1"/>
  <c r="T3169" i="2"/>
  <c r="T3170" i="2" s="1"/>
  <c r="T3165" i="2"/>
  <c r="T3166" i="2" s="1"/>
  <c r="T3159" i="2"/>
  <c r="T3160" i="2" s="1"/>
  <c r="T3151" i="2"/>
  <c r="T3152" i="2" s="1"/>
  <c r="T3143" i="2"/>
  <c r="T3144" i="2" s="1"/>
  <c r="T3135" i="2"/>
  <c r="T3136" i="2" s="1"/>
  <c r="T3127" i="2"/>
  <c r="T3128" i="2" s="1"/>
  <c r="T3119" i="2"/>
  <c r="T3120" i="2" s="1"/>
  <c r="T3111" i="2"/>
  <c r="T3112" i="2" s="1"/>
  <c r="T3105" i="2"/>
  <c r="T3106" i="2" s="1"/>
  <c r="T3103" i="2"/>
  <c r="T3104" i="2" s="1"/>
  <c r="T3101" i="2"/>
  <c r="T3102" i="2" s="1"/>
  <c r="T3099" i="2"/>
  <c r="T3100" i="2" s="1"/>
  <c r="T3097" i="2"/>
  <c r="T3098" i="2" s="1"/>
  <c r="T3095" i="2"/>
  <c r="T3096" i="2" s="1"/>
  <c r="T3093" i="2"/>
  <c r="T3094" i="2" s="1"/>
  <c r="T3091" i="2"/>
  <c r="T3092" i="2" s="1"/>
  <c r="T3089" i="2"/>
  <c r="T3090" i="2" s="1"/>
  <c r="T3087" i="2"/>
  <c r="T3088" i="2" s="1"/>
  <c r="T3085" i="2"/>
  <c r="T3086" i="2" s="1"/>
  <c r="T3083" i="2"/>
  <c r="T3084" i="2" s="1"/>
  <c r="T3081" i="2"/>
  <c r="T3082" i="2" s="1"/>
  <c r="T3079" i="2"/>
  <c r="T3080" i="2" s="1"/>
  <c r="T3077" i="2"/>
  <c r="T3078" i="2" s="1"/>
  <c r="T3075" i="2"/>
  <c r="T3076" i="2" s="1"/>
  <c r="T3073" i="2"/>
  <c r="T3074" i="2" s="1"/>
  <c r="T3071" i="2"/>
  <c r="T3072" i="2" s="1"/>
  <c r="T3069" i="2"/>
  <c r="T3070" i="2" s="1"/>
  <c r="T3067" i="2"/>
  <c r="T3068" i="2" s="1"/>
  <c r="T3065" i="2"/>
  <c r="T3066" i="2" s="1"/>
  <c r="T3063" i="2"/>
  <c r="T3064" i="2" s="1"/>
  <c r="T3061" i="2"/>
  <c r="T3062" i="2" s="1"/>
  <c r="T3059" i="2"/>
  <c r="T3060" i="2" s="1"/>
  <c r="T3057" i="2"/>
  <c r="T3058" i="2" s="1"/>
  <c r="T3055" i="2"/>
  <c r="T3056" i="2" s="1"/>
  <c r="T3053" i="2"/>
  <c r="T3054" i="2" s="1"/>
  <c r="T3051" i="2"/>
  <c r="T3052" i="2" s="1"/>
  <c r="T3049" i="2"/>
  <c r="T3050" i="2" s="1"/>
  <c r="T3047" i="2"/>
  <c r="T3048" i="2" s="1"/>
  <c r="T3045" i="2"/>
  <c r="T3046" i="2" s="1"/>
  <c r="T3043" i="2"/>
  <c r="T3044" i="2" s="1"/>
  <c r="T3041" i="2"/>
  <c r="T3042" i="2" s="1"/>
  <c r="T3039" i="2"/>
  <c r="T3040" i="2" s="1"/>
  <c r="T3037" i="2"/>
  <c r="T3038" i="2" s="1"/>
  <c r="T3035" i="2"/>
  <c r="T3036" i="2" s="1"/>
  <c r="T3033" i="2"/>
  <c r="T3034" i="2" s="1"/>
  <c r="T3031" i="2"/>
  <c r="T3032" i="2" s="1"/>
  <c r="T3029" i="2"/>
  <c r="T3030" i="2" s="1"/>
  <c r="T3027" i="2"/>
  <c r="T3028" i="2" s="1"/>
  <c r="T3025" i="2"/>
  <c r="T3026" i="2" s="1"/>
  <c r="T3023" i="2"/>
  <c r="T3024" i="2" s="1"/>
  <c r="T3021" i="2"/>
  <c r="T3022" i="2" s="1"/>
  <c r="T3019" i="2"/>
  <c r="T3020" i="2" s="1"/>
  <c r="T3017" i="2"/>
  <c r="T3018" i="2" s="1"/>
  <c r="T3015" i="2"/>
  <c r="T3016" i="2" s="1"/>
  <c r="T3013" i="2"/>
  <c r="T3014" i="2" s="1"/>
  <c r="T3003" i="2"/>
  <c r="T3004" i="2" s="1"/>
  <c r="T2995" i="2"/>
  <c r="T2996" i="2" s="1"/>
  <c r="T2985" i="2"/>
  <c r="T2986" i="2" s="1"/>
  <c r="T3011" i="2"/>
  <c r="T3012" i="2" s="1"/>
  <c r="T2993" i="2"/>
  <c r="T2994" i="2" s="1"/>
  <c r="T2983" i="2"/>
  <c r="T2984" i="2" s="1"/>
  <c r="T2975" i="2"/>
  <c r="T2976" i="2" s="1"/>
  <c r="T2973" i="2"/>
  <c r="T2974" i="2" s="1"/>
  <c r="T2969" i="2"/>
  <c r="T2970" i="2" s="1"/>
  <c r="T2963" i="2"/>
  <c r="T2964" i="2" s="1"/>
  <c r="T2909" i="2"/>
  <c r="T2910" i="2" s="1"/>
  <c r="T2907" i="2"/>
  <c r="T2908" i="2" s="1"/>
  <c r="T2905" i="2"/>
  <c r="T2906" i="2" s="1"/>
  <c r="T2903" i="2"/>
  <c r="T2904" i="2" s="1"/>
  <c r="T2901" i="2"/>
  <c r="T2902" i="2" s="1"/>
  <c r="T2899" i="2"/>
  <c r="T2900" i="2" s="1"/>
  <c r="T2897" i="2"/>
  <c r="T2898" i="2" s="1"/>
  <c r="T2895" i="2"/>
  <c r="T2896" i="2" s="1"/>
  <c r="T2893" i="2"/>
  <c r="T2894" i="2" s="1"/>
  <c r="T2891" i="2"/>
  <c r="T2892" i="2" s="1"/>
  <c r="T2881" i="2"/>
  <c r="T2882" i="2" s="1"/>
  <c r="T2879" i="2"/>
  <c r="T2880" i="2" s="1"/>
  <c r="T2877" i="2"/>
  <c r="T2878" i="2" s="1"/>
  <c r="T2875" i="2"/>
  <c r="T2876" i="2" s="1"/>
  <c r="T2865" i="2"/>
  <c r="T2866" i="2" s="1"/>
  <c r="T2863" i="2"/>
  <c r="T2864" i="2" s="1"/>
  <c r="T2861" i="2"/>
  <c r="T2862" i="2" s="1"/>
  <c r="T2859" i="2"/>
  <c r="T2860" i="2" s="1"/>
  <c r="T3123" i="2"/>
  <c r="T3124" i="2" s="1"/>
  <c r="T3107" i="2"/>
  <c r="T3108" i="2" s="1"/>
  <c r="T3009" i="2"/>
  <c r="T3010" i="2" s="1"/>
  <c r="T2999" i="2"/>
  <c r="T3000" i="2" s="1"/>
  <c r="T2997" i="2"/>
  <c r="T2998" i="2" s="1"/>
  <c r="T2987" i="2"/>
  <c r="T2988" i="2" s="1"/>
  <c r="T2981" i="2"/>
  <c r="T2982" i="2" s="1"/>
  <c r="T2967" i="2"/>
  <c r="T2968" i="2" s="1"/>
  <c r="T2965" i="2"/>
  <c r="T2966" i="2" s="1"/>
  <c r="T2953" i="2"/>
  <c r="T2954" i="2" s="1"/>
  <c r="T2951" i="2"/>
  <c r="T2952" i="2" s="1"/>
  <c r="T2915" i="2"/>
  <c r="T2916" i="2" s="1"/>
  <c r="T3115" i="2"/>
  <c r="T3116" i="2" s="1"/>
  <c r="T3001" i="2"/>
  <c r="T3002" i="2" s="1"/>
  <c r="T2991" i="2"/>
  <c r="T2992" i="2" s="1"/>
  <c r="T2979" i="2"/>
  <c r="T2980" i="2" s="1"/>
  <c r="T2971" i="2"/>
  <c r="T2972" i="2" s="1"/>
  <c r="T2961" i="2"/>
  <c r="T2962" i="2" s="1"/>
  <c r="T2913" i="2"/>
  <c r="T2914" i="2" s="1"/>
  <c r="T2911" i="2"/>
  <c r="T2912" i="2" s="1"/>
  <c r="T2889" i="2"/>
  <c r="T2890" i="2" s="1"/>
  <c r="T2887" i="2"/>
  <c r="T2888" i="2" s="1"/>
  <c r="T2885" i="2"/>
  <c r="T2886" i="2" s="1"/>
  <c r="T2883" i="2"/>
  <c r="T2884" i="2" s="1"/>
  <c r="T2873" i="2"/>
  <c r="T2874" i="2" s="1"/>
  <c r="T2871" i="2"/>
  <c r="T2872" i="2" s="1"/>
  <c r="T2869" i="2"/>
  <c r="T2870" i="2" s="1"/>
  <c r="T2867" i="2"/>
  <c r="T2868" i="2" s="1"/>
  <c r="T2857" i="2"/>
  <c r="T2858" i="2" s="1"/>
  <c r="T2855" i="2"/>
  <c r="T2856" i="2" s="1"/>
  <c r="T2853" i="2"/>
  <c r="T2854" i="2" s="1"/>
  <c r="T2851" i="2"/>
  <c r="T2852" i="2" s="1"/>
  <c r="T2849" i="2"/>
  <c r="T2850" i="2" s="1"/>
  <c r="T2847" i="2"/>
  <c r="T2848" i="2" s="1"/>
  <c r="T2835" i="2"/>
  <c r="T2836" i="2" s="1"/>
  <c r="T2833" i="2"/>
  <c r="T2834" i="2" s="1"/>
  <c r="T2831" i="2"/>
  <c r="T2832" i="2" s="1"/>
  <c r="T2829" i="2"/>
  <c r="T2830" i="2" s="1"/>
  <c r="T2827" i="2"/>
  <c r="T2828" i="2" s="1"/>
  <c r="T2817" i="2"/>
  <c r="T2818" i="2" s="1"/>
  <c r="T2805" i="2"/>
  <c r="T2806" i="2" s="1"/>
  <c r="T2793" i="2"/>
  <c r="T2794" i="2" s="1"/>
  <c r="T2781" i="2"/>
  <c r="T2782" i="2" s="1"/>
  <c r="T3007" i="2"/>
  <c r="T3008" i="2" s="1"/>
  <c r="T2839" i="2"/>
  <c r="T2840" i="2" s="1"/>
  <c r="T2813" i="2"/>
  <c r="T2814" i="2" s="1"/>
  <c r="T2811" i="2"/>
  <c r="T2812" i="2" s="1"/>
  <c r="T2809" i="2"/>
  <c r="T2810" i="2" s="1"/>
  <c r="T2803" i="2"/>
  <c r="T2804" i="2" s="1"/>
  <c r="T2801" i="2"/>
  <c r="T2802" i="2" s="1"/>
  <c r="T2799" i="2"/>
  <c r="T2800" i="2" s="1"/>
  <c r="T2797" i="2"/>
  <c r="T2798" i="2" s="1"/>
  <c r="T2791" i="2"/>
  <c r="T2792" i="2" s="1"/>
  <c r="T2789" i="2"/>
  <c r="T2790" i="2" s="1"/>
  <c r="T2771" i="2"/>
  <c r="T2772" i="2" s="1"/>
  <c r="T2769" i="2"/>
  <c r="T2770" i="2" s="1"/>
  <c r="T2767" i="2"/>
  <c r="T2768" i="2" s="1"/>
  <c r="T2763" i="2"/>
  <c r="T2764" i="2" s="1"/>
  <c r="T2759" i="2"/>
  <c r="T2760" i="2" s="1"/>
  <c r="T2755" i="2"/>
  <c r="T2756" i="2" s="1"/>
  <c r="T2753" i="2"/>
  <c r="T2754" i="2" s="1"/>
  <c r="T2751" i="2"/>
  <c r="T2752" i="2" s="1"/>
  <c r="T2743" i="2"/>
  <c r="T2744" i="2" s="1"/>
  <c r="T2731" i="2"/>
  <c r="T2732" i="2" s="1"/>
  <c r="T2723" i="2"/>
  <c r="T2724" i="2" s="1"/>
  <c r="T2721" i="2"/>
  <c r="T2722" i="2" s="1"/>
  <c r="T2719" i="2"/>
  <c r="T2720" i="2" s="1"/>
  <c r="T2717" i="2"/>
  <c r="T2718" i="2" s="1"/>
  <c r="T2715" i="2"/>
  <c r="T2716" i="2" s="1"/>
  <c r="T2713" i="2"/>
  <c r="T2714" i="2" s="1"/>
  <c r="T2711" i="2"/>
  <c r="T2712" i="2" s="1"/>
  <c r="T2703" i="2"/>
  <c r="T2704" i="2" s="1"/>
  <c r="T2695" i="2"/>
  <c r="T2696" i="2" s="1"/>
  <c r="T2675" i="2"/>
  <c r="T2676" i="2" s="1"/>
  <c r="T2667" i="2"/>
  <c r="T2668" i="2" s="1"/>
  <c r="T2655" i="2"/>
  <c r="T2656" i="2" s="1"/>
  <c r="T2653" i="2"/>
  <c r="T2654" i="2" s="1"/>
  <c r="T2651" i="2"/>
  <c r="T2652" i="2" s="1"/>
  <c r="T2647" i="2"/>
  <c r="T2648" i="2" s="1"/>
  <c r="T2643" i="2"/>
  <c r="T2644" i="2" s="1"/>
  <c r="T2633" i="2"/>
  <c r="T2634" i="2" s="1"/>
  <c r="T2625" i="2"/>
  <c r="T2626" i="2" s="1"/>
  <c r="T2621" i="2"/>
  <c r="T2622" i="2" s="1"/>
  <c r="T2613" i="2"/>
  <c r="T2614" i="2" s="1"/>
  <c r="T2595" i="2"/>
  <c r="T2596" i="2" s="1"/>
  <c r="T2587" i="2"/>
  <c r="T2588" i="2" s="1"/>
  <c r="T2567" i="2"/>
  <c r="T2568" i="2" s="1"/>
  <c r="T2559" i="2"/>
  <c r="T2560" i="2" s="1"/>
  <c r="T2959" i="2"/>
  <c r="T2960" i="2" s="1"/>
  <c r="T2955" i="2"/>
  <c r="T2956" i="2" s="1"/>
  <c r="T2947" i="2"/>
  <c r="T2948" i="2" s="1"/>
  <c r="T2943" i="2"/>
  <c r="T2944" i="2" s="1"/>
  <c r="T2939" i="2"/>
  <c r="T2940" i="2" s="1"/>
  <c r="T2935" i="2"/>
  <c r="T2936" i="2" s="1"/>
  <c r="T2931" i="2"/>
  <c r="T2932" i="2" s="1"/>
  <c r="T2927" i="2"/>
  <c r="T2928" i="2" s="1"/>
  <c r="T2923" i="2"/>
  <c r="T2924" i="2" s="1"/>
  <c r="T2919" i="2"/>
  <c r="T2920" i="2" s="1"/>
  <c r="T2823" i="2"/>
  <c r="T2824" i="2" s="1"/>
  <c r="T2819" i="2"/>
  <c r="T2820" i="2" s="1"/>
  <c r="T2815" i="2"/>
  <c r="T2816" i="2" s="1"/>
  <c r="T2783" i="2"/>
  <c r="T2784" i="2" s="1"/>
  <c r="T2773" i="2"/>
  <c r="T2774" i="2" s="1"/>
  <c r="T2989" i="2"/>
  <c r="T2990" i="2" s="1"/>
  <c r="T2977" i="2"/>
  <c r="T2978" i="2" s="1"/>
  <c r="T2837" i="2"/>
  <c r="T2838" i="2" s="1"/>
  <c r="T2785" i="2"/>
  <c r="T2786" i="2" s="1"/>
  <c r="T2779" i="2"/>
  <c r="T2780" i="2" s="1"/>
  <c r="T2775" i="2"/>
  <c r="T2776" i="2" s="1"/>
  <c r="T2747" i="2"/>
  <c r="T2748" i="2" s="1"/>
  <c r="T2739" i="2"/>
  <c r="T2740" i="2" s="1"/>
  <c r="T2737" i="2"/>
  <c r="T2738" i="2" s="1"/>
  <c r="T2735" i="2"/>
  <c r="T2736" i="2" s="1"/>
  <c r="T2727" i="2"/>
  <c r="T2728" i="2" s="1"/>
  <c r="T2707" i="2"/>
  <c r="T2708" i="2" s="1"/>
  <c r="T2699" i="2"/>
  <c r="T2700" i="2" s="1"/>
  <c r="T2691" i="2"/>
  <c r="T2692" i="2" s="1"/>
  <c r="T2671" i="2"/>
  <c r="T2672" i="2" s="1"/>
  <c r="T2663" i="2"/>
  <c r="T2664" i="2" s="1"/>
  <c r="T2659" i="2"/>
  <c r="T2660" i="2" s="1"/>
  <c r="T2649" i="2"/>
  <c r="T2650" i="2" s="1"/>
  <c r="T2645" i="2"/>
  <c r="T2646" i="2" s="1"/>
  <c r="T2641" i="2"/>
  <c r="T2642" i="2" s="1"/>
  <c r="T2637" i="2"/>
  <c r="T2638" i="2" s="1"/>
  <c r="T2629" i="2"/>
  <c r="T2630" i="2" s="1"/>
  <c r="T2617" i="2"/>
  <c r="T2618" i="2" s="1"/>
  <c r="T2609" i="2"/>
  <c r="T2610" i="2" s="1"/>
  <c r="T2591" i="2"/>
  <c r="T2592" i="2" s="1"/>
  <c r="T2571" i="2"/>
  <c r="T2572" i="2" s="1"/>
  <c r="T2563" i="2"/>
  <c r="T2564" i="2" s="1"/>
  <c r="T2555" i="2"/>
  <c r="T2556" i="2" s="1"/>
  <c r="T2551" i="2"/>
  <c r="T2552" i="2" s="1"/>
  <c r="T2543" i="2"/>
  <c r="T2544" i="2" s="1"/>
  <c r="T2521" i="2"/>
  <c r="T2522" i="2" s="1"/>
  <c r="T2957" i="2"/>
  <c r="T2958" i="2" s="1"/>
  <c r="T2945" i="2"/>
  <c r="T2946" i="2" s="1"/>
  <c r="T2937" i="2"/>
  <c r="T2938" i="2" s="1"/>
  <c r="T2929" i="2"/>
  <c r="T2930" i="2" s="1"/>
  <c r="T2921" i="2"/>
  <c r="T2922" i="2" s="1"/>
  <c r="T2765" i="2"/>
  <c r="T2766" i="2" s="1"/>
  <c r="T2757" i="2"/>
  <c r="T2758" i="2" s="1"/>
  <c r="T2745" i="2"/>
  <c r="T2746" i="2" s="1"/>
  <c r="T2733" i="2"/>
  <c r="T2734" i="2" s="1"/>
  <c r="T2725" i="2"/>
  <c r="T2726" i="2" s="1"/>
  <c r="T2705" i="2"/>
  <c r="T2706" i="2" s="1"/>
  <c r="T2697" i="2"/>
  <c r="T2698" i="2" s="1"/>
  <c r="T2689" i="2"/>
  <c r="T2690" i="2" s="1"/>
  <c r="T2687" i="2"/>
  <c r="T2688" i="2" s="1"/>
  <c r="T2685" i="2"/>
  <c r="T2686" i="2" s="1"/>
  <c r="T2683" i="2"/>
  <c r="T2684" i="2" s="1"/>
  <c r="T2681" i="2"/>
  <c r="T2682" i="2" s="1"/>
  <c r="T2679" i="2"/>
  <c r="T2680" i="2" s="1"/>
  <c r="T2677" i="2"/>
  <c r="T2678" i="2" s="1"/>
  <c r="T2669" i="2"/>
  <c r="T2670" i="2" s="1"/>
  <c r="T2661" i="2"/>
  <c r="T2662" i="2" s="1"/>
  <c r="T2623" i="2"/>
  <c r="T2624" i="2" s="1"/>
  <c r="T2545" i="2"/>
  <c r="T2546" i="2" s="1"/>
  <c r="T2523" i="2"/>
  <c r="T2524" i="2" s="1"/>
  <c r="T2497" i="2"/>
  <c r="T2498" i="2" s="1"/>
  <c r="T2493" i="2"/>
  <c r="T2494" i="2" s="1"/>
  <c r="T2485" i="2"/>
  <c r="T2486" i="2" s="1"/>
  <c r="T2481" i="2"/>
  <c r="T2482" i="2" s="1"/>
  <c r="T2477" i="2"/>
  <c r="T2478" i="2" s="1"/>
  <c r="T2459" i="2"/>
  <c r="T2460" i="2" s="1"/>
  <c r="T2449" i="2"/>
  <c r="T2450" i="2" s="1"/>
  <c r="T2409" i="2"/>
  <c r="T2410" i="2" s="1"/>
  <c r="T2401" i="2"/>
  <c r="T2402" i="2" s="1"/>
  <c r="T2397" i="2"/>
  <c r="T2398" i="2" s="1"/>
  <c r="T2393" i="2"/>
  <c r="T2394" i="2" s="1"/>
  <c r="T2377" i="2"/>
  <c r="T2378" i="2" s="1"/>
  <c r="T2371" i="2"/>
  <c r="T2372" i="2" s="1"/>
  <c r="T2365" i="2"/>
  <c r="T2366" i="2" s="1"/>
  <c r="T2361" i="2"/>
  <c r="T2362" i="2" s="1"/>
  <c r="T2825" i="2"/>
  <c r="T2826" i="2" s="1"/>
  <c r="T2807" i="2"/>
  <c r="T2808" i="2" s="1"/>
  <c r="T2795" i="2"/>
  <c r="T2796" i="2" s="1"/>
  <c r="T2787" i="2"/>
  <c r="T2788" i="2" s="1"/>
  <c r="T2761" i="2"/>
  <c r="T2762" i="2" s="1"/>
  <c r="T2657" i="2"/>
  <c r="T2658" i="2" s="1"/>
  <c r="T2627" i="2"/>
  <c r="T2628" i="2" s="1"/>
  <c r="T2607" i="2"/>
  <c r="T2608" i="2" s="1"/>
  <c r="T2605" i="2"/>
  <c r="T2606" i="2" s="1"/>
  <c r="T2603" i="2"/>
  <c r="T2604" i="2" s="1"/>
  <c r="T2601" i="2"/>
  <c r="T2602" i="2" s="1"/>
  <c r="T2599" i="2"/>
  <c r="T2600" i="2" s="1"/>
  <c r="T2597" i="2"/>
  <c r="T2598" i="2" s="1"/>
  <c r="T2589" i="2"/>
  <c r="T2590" i="2" s="1"/>
  <c r="T2569" i="2"/>
  <c r="T2570" i="2" s="1"/>
  <c r="T2561" i="2"/>
  <c r="T2562" i="2" s="1"/>
  <c r="T2553" i="2"/>
  <c r="T2554" i="2" s="1"/>
  <c r="T2547" i="2"/>
  <c r="T2548" i="2" s="1"/>
  <c r="T2541" i="2"/>
  <c r="T2542" i="2" s="1"/>
  <c r="T2537" i="2"/>
  <c r="T2538" i="2" s="1"/>
  <c r="T2533" i="2"/>
  <c r="T2534" i="2" s="1"/>
  <c r="T2529" i="2"/>
  <c r="T2530" i="2" s="1"/>
  <c r="T2525" i="2"/>
  <c r="T2526" i="2" s="1"/>
  <c r="T2491" i="2"/>
  <c r="T2492" i="2" s="1"/>
  <c r="T2479" i="2"/>
  <c r="T2480" i="2" s="1"/>
  <c r="T2457" i="2"/>
  <c r="T2458" i="2" s="1"/>
  <c r="T2411" i="2"/>
  <c r="T2412" i="2" s="1"/>
  <c r="T2399" i="2"/>
  <c r="T2400" i="2" s="1"/>
  <c r="T2387" i="2"/>
  <c r="T2388" i="2" s="1"/>
  <c r="T2383" i="2"/>
  <c r="T2384" i="2" s="1"/>
  <c r="T2379" i="2"/>
  <c r="T2380" i="2" s="1"/>
  <c r="T2369" i="2"/>
  <c r="T2370" i="2" s="1"/>
  <c r="T2363" i="2"/>
  <c r="T2364" i="2" s="1"/>
  <c r="T2359" i="2"/>
  <c r="T2360" i="2" s="1"/>
  <c r="T3005" i="2"/>
  <c r="T3006" i="2" s="1"/>
  <c r="T2949" i="2"/>
  <c r="T2950" i="2" s="1"/>
  <c r="T2941" i="2"/>
  <c r="T2942" i="2" s="1"/>
  <c r="T2933" i="2"/>
  <c r="T2934" i="2" s="1"/>
  <c r="T2925" i="2"/>
  <c r="T2926" i="2" s="1"/>
  <c r="T2917" i="2"/>
  <c r="T2918" i="2" s="1"/>
  <c r="T2777" i="2"/>
  <c r="T2778" i="2" s="1"/>
  <c r="T2749" i="2"/>
  <c r="T2750" i="2" s="1"/>
  <c r="T2741" i="2"/>
  <c r="T2742" i="2" s="1"/>
  <c r="T2729" i="2"/>
  <c r="T2730" i="2" s="1"/>
  <c r="T2709" i="2"/>
  <c r="T2710" i="2" s="1"/>
  <c r="T2701" i="2"/>
  <c r="T2702" i="2" s="1"/>
  <c r="T2693" i="2"/>
  <c r="T2694" i="2" s="1"/>
  <c r="T2673" i="2"/>
  <c r="T2674" i="2" s="1"/>
  <c r="T2665" i="2"/>
  <c r="T2666" i="2" s="1"/>
  <c r="T2631" i="2"/>
  <c r="T2632" i="2" s="1"/>
  <c r="T2619" i="2"/>
  <c r="T2620" i="2" s="1"/>
  <c r="T2611" i="2"/>
  <c r="T2612" i="2" s="1"/>
  <c r="T2549" i="2"/>
  <c r="T2550" i="2" s="1"/>
  <c r="T2501" i="2"/>
  <c r="T2502" i="2" s="1"/>
  <c r="T2489" i="2"/>
  <c r="T2490" i="2" s="1"/>
  <c r="T2473" i="2"/>
  <c r="T2474" i="2" s="1"/>
  <c r="T2471" i="2"/>
  <c r="T2472" i="2" s="1"/>
  <c r="T2469" i="2"/>
  <c r="T2470" i="2" s="1"/>
  <c r="T2467" i="2"/>
  <c r="T2468" i="2" s="1"/>
  <c r="T2465" i="2"/>
  <c r="T2466" i="2" s="1"/>
  <c r="T2463" i="2"/>
  <c r="T2464" i="2" s="1"/>
  <c r="T2455" i="2"/>
  <c r="T2456" i="2" s="1"/>
  <c r="T2451" i="2"/>
  <c r="T2452" i="2" s="1"/>
  <c r="T2417" i="2"/>
  <c r="T2418" i="2" s="1"/>
  <c r="T2413" i="2"/>
  <c r="T2414" i="2" s="1"/>
  <c r="T2405" i="2"/>
  <c r="T2406" i="2" s="1"/>
  <c r="T2389" i="2"/>
  <c r="T2390" i="2" s="1"/>
  <c r="T2385" i="2"/>
  <c r="T2386" i="2" s="1"/>
  <c r="T2381" i="2"/>
  <c r="T2382" i="2" s="1"/>
  <c r="T2373" i="2"/>
  <c r="T2374" i="2" s="1"/>
  <c r="T2367" i="2"/>
  <c r="T2368" i="2" s="1"/>
  <c r="T2357" i="2"/>
  <c r="T2358" i="2" s="1"/>
  <c r="T2821" i="2"/>
  <c r="T2822" i="2" s="1"/>
  <c r="T2583" i="2"/>
  <c r="T2584" i="2" s="1"/>
  <c r="T2579" i="2"/>
  <c r="T2580" i="2" s="1"/>
  <c r="T2575" i="2"/>
  <c r="T2576" i="2" s="1"/>
  <c r="T2557" i="2"/>
  <c r="T2558" i="2" s="1"/>
  <c r="T2531" i="2"/>
  <c r="T2532" i="2" s="1"/>
  <c r="T2517" i="2"/>
  <c r="T2518" i="2" s="1"/>
  <c r="T2509" i="2"/>
  <c r="T2510" i="2" s="1"/>
  <c r="T2443" i="2"/>
  <c r="T2444" i="2" s="1"/>
  <c r="T2435" i="2"/>
  <c r="T2436" i="2" s="1"/>
  <c r="T2427" i="2"/>
  <c r="T2428" i="2" s="1"/>
  <c r="T2419" i="2"/>
  <c r="T2420" i="2" s="1"/>
  <c r="T2415" i="2"/>
  <c r="T2416" i="2" s="1"/>
  <c r="T2593" i="2"/>
  <c r="T2594" i="2" s="1"/>
  <c r="T2535" i="2"/>
  <c r="T2536" i="2" s="1"/>
  <c r="T2519" i="2"/>
  <c r="T2520" i="2" s="1"/>
  <c r="T2511" i="2"/>
  <c r="T2512" i="2" s="1"/>
  <c r="T2503" i="2"/>
  <c r="T2504" i="2" s="1"/>
  <c r="T2499" i="2"/>
  <c r="T2500" i="2" s="1"/>
  <c r="T2483" i="2"/>
  <c r="T2484" i="2" s="1"/>
  <c r="T2445" i="2"/>
  <c r="T2446" i="2" s="1"/>
  <c r="T2437" i="2"/>
  <c r="T2438" i="2" s="1"/>
  <c r="T2429" i="2"/>
  <c r="T2430" i="2" s="1"/>
  <c r="T2421" i="2"/>
  <c r="T2422" i="2" s="1"/>
  <c r="T2391" i="2"/>
  <c r="T2392" i="2" s="1"/>
  <c r="T2375" i="2"/>
  <c r="T2376" i="2" s="1"/>
  <c r="T2635" i="2"/>
  <c r="T2636" i="2" s="1"/>
  <c r="T2615" i="2"/>
  <c r="T2616" i="2" s="1"/>
  <c r="T2585" i="2"/>
  <c r="T2586" i="2" s="1"/>
  <c r="T2581" i="2"/>
  <c r="T2582" i="2" s="1"/>
  <c r="T2577" i="2"/>
  <c r="T2578" i="2" s="1"/>
  <c r="T2573" i="2"/>
  <c r="T2574" i="2" s="1"/>
  <c r="T2539" i="2"/>
  <c r="T2540" i="2" s="1"/>
  <c r="T2513" i="2"/>
  <c r="T2514" i="2" s="1"/>
  <c r="T2505" i="2"/>
  <c r="T2506" i="2" s="1"/>
  <c r="T2475" i="2"/>
  <c r="T2476" i="2" s="1"/>
  <c r="T2461" i="2"/>
  <c r="T2462" i="2" s="1"/>
  <c r="T2453" i="2"/>
  <c r="T2454" i="2" s="1"/>
  <c r="T2447" i="2"/>
  <c r="T2448" i="2" s="1"/>
  <c r="T2439" i="2"/>
  <c r="T2440" i="2" s="1"/>
  <c r="T2431" i="2"/>
  <c r="T2432" i="2" s="1"/>
  <c r="T2423" i="2"/>
  <c r="T2424" i="2" s="1"/>
  <c r="T2407" i="2"/>
  <c r="T2408" i="2" s="1"/>
  <c r="T2403" i="2"/>
  <c r="T2404" i="2" s="1"/>
  <c r="T2639" i="2"/>
  <c r="T2640" i="2" s="1"/>
  <c r="T2565" i="2"/>
  <c r="T2566" i="2" s="1"/>
  <c r="T2527" i="2"/>
  <c r="T2528" i="2" s="1"/>
  <c r="T2515" i="2"/>
  <c r="T2516" i="2" s="1"/>
  <c r="T2507" i="2"/>
  <c r="T2508" i="2" s="1"/>
  <c r="T2495" i="2"/>
  <c r="T2496" i="2" s="1"/>
  <c r="T2487" i="2"/>
  <c r="T2488" i="2" s="1"/>
  <c r="T2441" i="2"/>
  <c r="T2442" i="2" s="1"/>
  <c r="T2433" i="2"/>
  <c r="T2434" i="2" s="1"/>
  <c r="T2425" i="2"/>
  <c r="T2426" i="2" s="1"/>
  <c r="T2395" i="2"/>
  <c r="T2396" i="2" s="1"/>
  <c r="F1934" i="2"/>
  <c r="F582" i="2"/>
  <c r="L9" i="2"/>
  <c r="D10" i="2"/>
  <c r="O11" i="2"/>
  <c r="M11" i="2" s="1"/>
  <c r="O13" i="2"/>
  <c r="M13" i="2" s="1"/>
  <c r="L14" i="2"/>
  <c r="O16" i="2"/>
  <c r="M16" i="2" s="1"/>
  <c r="L19" i="2"/>
  <c r="L20" i="2"/>
  <c r="I22" i="2"/>
  <c r="O22" i="2"/>
  <c r="M22" i="2" s="1"/>
  <c r="O25" i="2"/>
  <c r="M25" i="2" s="1"/>
  <c r="L26" i="2"/>
  <c r="L29" i="2"/>
  <c r="L30" i="2"/>
  <c r="L33" i="2"/>
  <c r="D34" i="2"/>
  <c r="O35" i="2"/>
  <c r="M35" i="2" s="1"/>
  <c r="I38" i="2"/>
  <c r="L41" i="2"/>
  <c r="D42" i="2"/>
  <c r="O43" i="2"/>
  <c r="M43" i="2" s="1"/>
  <c r="O44" i="2"/>
  <c r="M44" i="2" s="1"/>
  <c r="O47" i="2"/>
  <c r="M47" i="2" s="1"/>
  <c r="O48" i="2"/>
  <c r="M48" i="2" s="1"/>
  <c r="L51" i="2"/>
  <c r="L52" i="2"/>
  <c r="L55" i="2"/>
  <c r="L56" i="2"/>
  <c r="I58" i="2"/>
  <c r="O58" i="2"/>
  <c r="M58" i="2" s="1"/>
  <c r="E58" i="2" s="1"/>
  <c r="L61" i="2"/>
  <c r="D62" i="2"/>
  <c r="O63" i="2"/>
  <c r="M63" i="2" s="1"/>
  <c r="L64" i="2"/>
  <c r="I66" i="2"/>
  <c r="O66" i="2"/>
  <c r="M66" i="2" s="1"/>
  <c r="E66" i="2" s="1"/>
  <c r="L69" i="2"/>
  <c r="D70" i="2"/>
  <c r="O71" i="2"/>
  <c r="M71" i="2" s="1"/>
  <c r="L72" i="2"/>
  <c r="I74" i="2"/>
  <c r="L77" i="2"/>
  <c r="D78" i="2"/>
  <c r="O79" i="2"/>
  <c r="M79" i="2" s="1"/>
  <c r="L80" i="2"/>
  <c r="I82" i="2"/>
  <c r="O82" i="2"/>
  <c r="M82" i="2" s="1"/>
  <c r="E82" i="2" s="1"/>
  <c r="L85" i="2"/>
  <c r="D86" i="2"/>
  <c r="O87" i="2"/>
  <c r="M87" i="2" s="1"/>
  <c r="L89" i="2"/>
  <c r="D90" i="2"/>
  <c r="O91" i="2"/>
  <c r="M91" i="2" s="1"/>
  <c r="L93" i="2"/>
  <c r="D94" i="2"/>
  <c r="O95" i="2"/>
  <c r="M95" i="2" s="1"/>
  <c r="L97" i="2"/>
  <c r="O99" i="2"/>
  <c r="M99" i="2" s="1"/>
  <c r="L101" i="2"/>
  <c r="D102" i="2"/>
  <c r="O103" i="2"/>
  <c r="M103" i="2" s="1"/>
  <c r="L105" i="2"/>
  <c r="D106" i="2"/>
  <c r="O107" i="2"/>
  <c r="M107" i="2" s="1"/>
  <c r="L109" i="2"/>
  <c r="D110" i="2"/>
  <c r="O111" i="2"/>
  <c r="M111" i="2" s="1"/>
  <c r="L113" i="2"/>
  <c r="D114" i="2"/>
  <c r="L114" i="2"/>
  <c r="O117" i="2"/>
  <c r="M117" i="2" s="1"/>
  <c r="I118" i="2"/>
  <c r="O118" i="2"/>
  <c r="M118" i="2" s="1"/>
  <c r="L120" i="2"/>
  <c r="L123" i="2"/>
  <c r="L127" i="2"/>
  <c r="O128" i="2"/>
  <c r="M128" i="2" s="1"/>
  <c r="O131" i="2"/>
  <c r="M131" i="2" s="1"/>
  <c r="L133" i="2"/>
  <c r="D134" i="2"/>
  <c r="L134" i="2"/>
  <c r="O137" i="2"/>
  <c r="M137" i="2" s="1"/>
  <c r="I138" i="2"/>
  <c r="O138" i="2"/>
  <c r="M138" i="2" s="1"/>
  <c r="L140" i="2"/>
  <c r="I142" i="2"/>
  <c r="O142" i="2"/>
  <c r="M142" i="2" s="1"/>
  <c r="E142" i="2" s="1"/>
  <c r="L144" i="2"/>
  <c r="L147" i="2"/>
  <c r="O148" i="2"/>
  <c r="M148" i="2" s="1"/>
  <c r="O151" i="2"/>
  <c r="M151" i="2" s="1"/>
  <c r="L153" i="2"/>
  <c r="D154" i="2"/>
  <c r="L154" i="2"/>
  <c r="O157" i="2"/>
  <c r="M157" i="2" s="1"/>
  <c r="L158" i="2"/>
  <c r="O161" i="2"/>
  <c r="M161" i="2" s="1"/>
  <c r="O162" i="2"/>
  <c r="M162" i="2" s="1"/>
  <c r="L164" i="2"/>
  <c r="L167" i="2"/>
  <c r="O168" i="2"/>
  <c r="M168" i="2" s="1"/>
  <c r="E167" i="2" s="1"/>
  <c r="O171" i="2"/>
  <c r="M171" i="2" s="1"/>
  <c r="L173" i="2"/>
  <c r="D174" i="2"/>
  <c r="L174" i="2"/>
  <c r="O177" i="2"/>
  <c r="M177" i="2" s="1"/>
  <c r="I178" i="2"/>
  <c r="O178" i="2"/>
  <c r="M178" i="2" s="1"/>
  <c r="L180" i="2"/>
  <c r="L183" i="2"/>
  <c r="O184" i="2"/>
  <c r="M184" i="2" s="1"/>
  <c r="E183" i="2" s="1"/>
  <c r="O187" i="2"/>
  <c r="M187" i="2" s="1"/>
  <c r="L189" i="2"/>
  <c r="D190" i="2"/>
  <c r="L190" i="2"/>
  <c r="O193" i="2"/>
  <c r="M193" i="2" s="1"/>
  <c r="I194" i="2"/>
  <c r="O194" i="2"/>
  <c r="M194" i="2" s="1"/>
  <c r="L196" i="2"/>
  <c r="L199" i="2"/>
  <c r="O200" i="2"/>
  <c r="M200" i="2" s="1"/>
  <c r="E199" i="2" s="1"/>
  <c r="O203" i="2"/>
  <c r="M203" i="2" s="1"/>
  <c r="I206" i="2"/>
  <c r="I210" i="2"/>
  <c r="L213" i="2"/>
  <c r="O216" i="2"/>
  <c r="M216" i="2" s="1"/>
  <c r="E217" i="2"/>
  <c r="D254" i="2"/>
  <c r="D258" i="2"/>
  <c r="D262" i="2"/>
  <c r="D266" i="2"/>
  <c r="D270" i="2"/>
  <c r="D274" i="2"/>
  <c r="D278" i="2"/>
  <c r="D282" i="2"/>
  <c r="D286" i="2"/>
  <c r="D290" i="2"/>
  <c r="D294" i="2"/>
  <c r="D298" i="2"/>
  <c r="I310" i="2"/>
  <c r="O311" i="2"/>
  <c r="M311" i="2" s="1"/>
  <c r="L313" i="2"/>
  <c r="I314" i="2"/>
  <c r="D318" i="2"/>
  <c r="O322" i="2"/>
  <c r="M322" i="2" s="1"/>
  <c r="E322" i="2" s="1"/>
  <c r="E323" i="2"/>
  <c r="L324" i="2"/>
  <c r="D330" i="2"/>
  <c r="L334" i="2"/>
  <c r="O337" i="2"/>
  <c r="M337" i="2" s="1"/>
  <c r="O340" i="2"/>
  <c r="M340" i="2" s="1"/>
  <c r="E339" i="2" s="1"/>
  <c r="E341" i="2"/>
  <c r="O343" i="2"/>
  <c r="M343" i="2" s="1"/>
  <c r="E349" i="2"/>
  <c r="I350" i="2"/>
  <c r="O351" i="2"/>
  <c r="M351" i="2" s="1"/>
  <c r="L352" i="2"/>
  <c r="L353" i="2"/>
  <c r="I354" i="2"/>
  <c r="O357" i="2"/>
  <c r="M357" i="2" s="1"/>
  <c r="D358" i="2"/>
  <c r="O360" i="2"/>
  <c r="M360" i="2" s="1"/>
  <c r="E361" i="2"/>
  <c r="O363" i="2"/>
  <c r="M363" i="2" s="1"/>
  <c r="I370" i="2"/>
  <c r="L373" i="2"/>
  <c r="L377" i="2"/>
  <c r="L381" i="2"/>
  <c r="L385" i="2"/>
  <c r="L389" i="2"/>
  <c r="L393" i="2"/>
  <c r="L397" i="2"/>
  <c r="L401" i="2"/>
  <c r="L405" i="2"/>
  <c r="L409" i="2"/>
  <c r="L413" i="2"/>
  <c r="L417" i="2"/>
  <c r="L421" i="2"/>
  <c r="L425" i="2"/>
  <c r="L429" i="2"/>
  <c r="L433" i="2"/>
  <c r="D438" i="2"/>
  <c r="D446" i="2"/>
  <c r="L453" i="2"/>
  <c r="I454" i="2"/>
  <c r="L457" i="2"/>
  <c r="I458" i="2"/>
  <c r="M461" i="2"/>
  <c r="M463" i="2"/>
  <c r="E470" i="2"/>
  <c r="E469" i="2"/>
  <c r="D470" i="2"/>
  <c r="L481" i="2"/>
  <c r="M483" i="2"/>
  <c r="M484" i="2"/>
  <c r="L490" i="2"/>
  <c r="O490" i="2"/>
  <c r="M490" i="2" s="1"/>
  <c r="L493" i="2"/>
  <c r="O493" i="2"/>
  <c r="M493" i="2" s="1"/>
  <c r="E496" i="2"/>
  <c r="E495" i="2"/>
  <c r="L497" i="2"/>
  <c r="O497" i="2"/>
  <c r="M497" i="2" s="1"/>
  <c r="I498" i="2"/>
  <c r="L508" i="2"/>
  <c r="O508" i="2"/>
  <c r="M508" i="2" s="1"/>
  <c r="M519" i="2"/>
  <c r="L520" i="2"/>
  <c r="O520" i="2"/>
  <c r="M520" i="2" s="1"/>
  <c r="E526" i="2"/>
  <c r="E525" i="2"/>
  <c r="D526" i="2"/>
  <c r="E529" i="2"/>
  <c r="M533" i="2"/>
  <c r="L537" i="2"/>
  <c r="O537" i="2"/>
  <c r="M537" i="2" s="1"/>
  <c r="L541" i="2"/>
  <c r="O541" i="2"/>
  <c r="M541" i="2" s="1"/>
  <c r="M544" i="2"/>
  <c r="E543" i="2" s="1"/>
  <c r="L553" i="2"/>
  <c r="M555" i="2"/>
  <c r="L556" i="2"/>
  <c r="O556" i="2"/>
  <c r="M556" i="2" s="1"/>
  <c r="M608" i="2"/>
  <c r="E608" i="2" s="1"/>
  <c r="M614" i="2"/>
  <c r="M615" i="2"/>
  <c r="M617" i="2"/>
  <c r="G666" i="2"/>
  <c r="G668" i="2" s="1"/>
  <c r="G662" i="2"/>
  <c r="G664" i="2" s="1"/>
  <c r="G670" i="2" s="1"/>
  <c r="G672" i="2" s="1"/>
  <c r="G674" i="2" s="1"/>
  <c r="G676" i="2" s="1"/>
  <c r="G678" i="2" s="1"/>
  <c r="G680" i="2" s="1"/>
  <c r="G682" i="2" s="1"/>
  <c r="G684" i="2" s="1"/>
  <c r="G686" i="2" s="1"/>
  <c r="G688" i="2" s="1"/>
  <c r="G690" i="2" s="1"/>
  <c r="G692" i="2" s="1"/>
  <c r="G694" i="2" s="1"/>
  <c r="G696" i="2" s="1"/>
  <c r="E653" i="2"/>
  <c r="E654" i="2"/>
  <c r="E661" i="2"/>
  <c r="E662" i="2"/>
  <c r="E669" i="2"/>
  <c r="E670" i="2"/>
  <c r="E677" i="2"/>
  <c r="E678" i="2"/>
  <c r="E684" i="2"/>
  <c r="E683" i="2"/>
  <c r="G722" i="2"/>
  <c r="G724" i="2" s="1"/>
  <c r="G718" i="2"/>
  <c r="G720" i="2" s="1"/>
  <c r="G726" i="2" s="1"/>
  <c r="E705" i="2"/>
  <c r="E706" i="2"/>
  <c r="E709" i="2"/>
  <c r="E710" i="2"/>
  <c r="E713" i="2"/>
  <c r="E714" i="2"/>
  <c r="E717" i="2"/>
  <c r="E718" i="2"/>
  <c r="M744" i="2"/>
  <c r="E744" i="2" s="1"/>
  <c r="E757" i="2"/>
  <c r="E758" i="2"/>
  <c r="E765" i="2"/>
  <c r="E766" i="2"/>
  <c r="E768" i="2"/>
  <c r="E815" i="2"/>
  <c r="E816" i="2"/>
  <c r="D2348" i="2"/>
  <c r="I2344" i="2"/>
  <c r="D2340" i="2"/>
  <c r="I2336" i="2"/>
  <c r="D2350" i="2"/>
  <c r="I2346" i="2"/>
  <c r="D2342" i="2"/>
  <c r="I2348" i="2"/>
  <c r="I2288" i="2"/>
  <c r="D2286" i="2"/>
  <c r="I2284" i="2"/>
  <c r="D2280" i="2"/>
  <c r="I2278" i="2"/>
  <c r="I2274" i="2"/>
  <c r="I2270" i="2"/>
  <c r="I2350" i="2"/>
  <c r="D2346" i="2"/>
  <c r="I2332" i="2"/>
  <c r="D2328" i="2"/>
  <c r="I2324" i="2"/>
  <c r="D2320" i="2"/>
  <c r="D2316" i="2"/>
  <c r="D2312" i="2"/>
  <c r="D2296" i="2"/>
  <c r="I2292" i="2"/>
  <c r="D2290" i="2"/>
  <c r="D2282" i="2"/>
  <c r="I2280" i="2"/>
  <c r="D2276" i="2"/>
  <c r="D2272" i="2"/>
  <c r="D2268" i="2"/>
  <c r="D2264" i="2"/>
  <c r="I2260" i="2"/>
  <c r="D2344" i="2"/>
  <c r="I2340" i="2"/>
  <c r="D2336" i="2"/>
  <c r="D2298" i="2"/>
  <c r="D2294" i="2"/>
  <c r="I2290" i="2"/>
  <c r="I2286" i="2"/>
  <c r="I2342" i="2"/>
  <c r="D2332" i="2"/>
  <c r="I2328" i="2"/>
  <c r="D2324" i="2"/>
  <c r="I2320" i="2"/>
  <c r="I2316" i="2"/>
  <c r="I2312" i="2"/>
  <c r="D2304" i="2"/>
  <c r="I2294" i="2"/>
  <c r="D2292" i="2"/>
  <c r="D2288" i="2"/>
  <c r="D2284" i="2"/>
  <c r="I2282" i="2"/>
  <c r="D2278" i="2"/>
  <c r="I2276" i="2"/>
  <c r="D2274" i="2"/>
  <c r="D2270" i="2"/>
  <c r="D2266" i="2"/>
  <c r="I2258" i="2"/>
  <c r="I2254" i="2"/>
  <c r="I2250" i="2"/>
  <c r="D2248" i="2"/>
  <c r="D2244" i="2"/>
  <c r="D2240" i="2"/>
  <c r="D2262" i="2"/>
  <c r="D2260" i="2"/>
  <c r="I2256" i="2"/>
  <c r="D2252" i="2"/>
  <c r="I2248" i="2"/>
  <c r="I2244" i="2"/>
  <c r="D2242" i="2"/>
  <c r="I2238" i="2"/>
  <c r="I2234" i="2"/>
  <c r="D2232" i="2"/>
  <c r="D2228" i="2"/>
  <c r="D2224" i="2"/>
  <c r="I2216" i="2"/>
  <c r="I2212" i="2"/>
  <c r="I2208" i="2"/>
  <c r="D2206" i="2"/>
  <c r="I2202" i="2"/>
  <c r="D2200" i="2"/>
  <c r="D2196" i="2"/>
  <c r="D2190" i="2"/>
  <c r="I2186" i="2"/>
  <c r="D2182" i="2"/>
  <c r="I2178" i="2"/>
  <c r="D2174" i="2"/>
  <c r="I2172" i="2"/>
  <c r="I2170" i="2"/>
  <c r="I2168" i="2"/>
  <c r="I2156" i="2"/>
  <c r="D2148" i="2"/>
  <c r="D2144" i="2"/>
  <c r="D2140" i="2"/>
  <c r="D2136" i="2"/>
  <c r="D2254" i="2"/>
  <c r="I2246" i="2"/>
  <c r="I2240" i="2"/>
  <c r="D2236" i="2"/>
  <c r="I2232" i="2"/>
  <c r="I2228" i="2"/>
  <c r="I2224" i="2"/>
  <c r="I2220" i="2"/>
  <c r="D2218" i="2"/>
  <c r="D2214" i="2"/>
  <c r="D2210" i="2"/>
  <c r="D2204" i="2"/>
  <c r="I2196" i="2"/>
  <c r="I2192" i="2"/>
  <c r="D2188" i="2"/>
  <c r="I2184" i="2"/>
  <c r="D2180" i="2"/>
  <c r="I2176" i="2"/>
  <c r="I2160" i="2"/>
  <c r="D2152" i="2"/>
  <c r="I2272" i="2"/>
  <c r="I2268" i="2"/>
  <c r="I2266" i="2"/>
  <c r="D2256" i="2"/>
  <c r="I2252" i="2"/>
  <c r="I2242" i="2"/>
  <c r="I2236" i="2"/>
  <c r="D2234" i="2"/>
  <c r="D2230" i="2"/>
  <c r="D2226" i="2"/>
  <c r="D2222" i="2"/>
  <c r="I2218" i="2"/>
  <c r="I2214" i="2"/>
  <c r="I2210" i="2"/>
  <c r="I2206" i="2"/>
  <c r="I2200" i="2"/>
  <c r="D2198" i="2"/>
  <c r="D2194" i="2"/>
  <c r="I2190" i="2"/>
  <c r="D2186" i="2"/>
  <c r="I2182" i="2"/>
  <c r="D2178" i="2"/>
  <c r="I2174" i="2"/>
  <c r="D2172" i="2"/>
  <c r="D2170" i="2"/>
  <c r="D2168" i="2"/>
  <c r="D2156" i="2"/>
  <c r="I2148" i="2"/>
  <c r="I2144" i="2"/>
  <c r="I2140" i="2"/>
  <c r="I2136" i="2"/>
  <c r="I2264" i="2"/>
  <c r="I2262" i="2"/>
  <c r="D2258" i="2"/>
  <c r="D2250" i="2"/>
  <c r="D2246" i="2"/>
  <c r="D2238" i="2"/>
  <c r="I2230" i="2"/>
  <c r="I2226" i="2"/>
  <c r="I2222" i="2"/>
  <c r="D2220" i="2"/>
  <c r="D2216" i="2"/>
  <c r="D2212" i="2"/>
  <c r="D2208" i="2"/>
  <c r="I2204" i="2"/>
  <c r="D2202" i="2"/>
  <c r="I2198" i="2"/>
  <c r="I2194" i="2"/>
  <c r="D2192" i="2"/>
  <c r="I2188" i="2"/>
  <c r="D2184" i="2"/>
  <c r="I2180" i="2"/>
  <c r="D2176" i="2"/>
  <c r="D2160" i="2"/>
  <c r="I2152" i="2"/>
  <c r="D2128" i="2"/>
  <c r="D2124" i="2"/>
  <c r="D2120" i="2"/>
  <c r="D2116" i="2"/>
  <c r="D2112" i="2"/>
  <c r="D2108" i="2"/>
  <c r="I2116" i="2"/>
  <c r="D2104" i="2"/>
  <c r="D2100" i="2"/>
  <c r="D2096" i="2"/>
  <c r="D2092" i="2"/>
  <c r="D2088" i="2"/>
  <c r="D2084" i="2"/>
  <c r="D2080" i="2"/>
  <c r="I2076" i="2"/>
  <c r="D2072" i="2"/>
  <c r="I2068" i="2"/>
  <c r="I2048" i="2"/>
  <c r="D2044" i="2"/>
  <c r="D2028" i="2"/>
  <c r="I2024" i="2"/>
  <c r="D2016" i="2"/>
  <c r="I2004" i="2"/>
  <c r="I2000" i="2"/>
  <c r="I1996" i="2"/>
  <c r="I1992" i="2"/>
  <c r="D1988" i="2"/>
  <c r="D1964" i="2"/>
  <c r="I2120" i="2"/>
  <c r="D2064" i="2"/>
  <c r="I2060" i="2"/>
  <c r="D2056" i="2"/>
  <c r="I2052" i="2"/>
  <c r="D2032" i="2"/>
  <c r="D2012" i="2"/>
  <c r="D1984" i="2"/>
  <c r="I1980" i="2"/>
  <c r="D1976" i="2"/>
  <c r="D1972" i="2"/>
  <c r="D1968" i="2"/>
  <c r="I2124" i="2"/>
  <c r="I2112" i="2"/>
  <c r="I2104" i="2"/>
  <c r="I2100" i="2"/>
  <c r="I2096" i="2"/>
  <c r="I2092" i="2"/>
  <c r="I2088" i="2"/>
  <c r="I2084" i="2"/>
  <c r="I2080" i="2"/>
  <c r="D2076" i="2"/>
  <c r="I2072" i="2"/>
  <c r="D2068" i="2"/>
  <c r="D2048" i="2"/>
  <c r="I2044" i="2"/>
  <c r="D2036" i="2"/>
  <c r="D2024" i="2"/>
  <c r="D2008" i="2"/>
  <c r="D2004" i="2"/>
  <c r="I2128" i="2"/>
  <c r="I2108" i="2"/>
  <c r="I2064" i="2"/>
  <c r="D2060" i="2"/>
  <c r="I2056" i="2"/>
  <c r="D2052" i="2"/>
  <c r="D2020" i="2"/>
  <c r="D1980" i="2"/>
  <c r="I1976" i="2"/>
  <c r="I1972" i="2"/>
  <c r="D1960" i="2"/>
  <c r="I1956" i="2"/>
  <c r="D1952" i="2"/>
  <c r="D1936" i="2"/>
  <c r="I1920" i="2"/>
  <c r="I1916" i="2"/>
  <c r="I1912" i="2"/>
  <c r="I1888" i="2"/>
  <c r="D1884" i="2"/>
  <c r="I1872" i="2"/>
  <c r="I1868" i="2"/>
  <c r="D1864" i="2"/>
  <c r="I1852" i="2"/>
  <c r="D1844" i="2"/>
  <c r="I1832" i="2"/>
  <c r="D1828" i="2"/>
  <c r="D1824" i="2"/>
  <c r="I1820" i="2"/>
  <c r="D1944" i="2"/>
  <c r="D1940" i="2"/>
  <c r="D1928" i="2"/>
  <c r="I1924" i="2"/>
  <c r="D1908" i="2"/>
  <c r="I1904" i="2"/>
  <c r="I1900" i="2"/>
  <c r="D1896" i="2"/>
  <c r="I1884" i="2"/>
  <c r="D1880" i="2"/>
  <c r="D1996" i="2"/>
  <c r="I1968" i="2"/>
  <c r="I1964" i="2"/>
  <c r="D1956" i="2"/>
  <c r="I1952" i="2"/>
  <c r="D1948" i="2"/>
  <c r="I1936" i="2"/>
  <c r="D1892" i="2"/>
  <c r="I1880" i="2"/>
  <c r="D1876" i="2"/>
  <c r="D1872" i="2"/>
  <c r="I1860" i="2"/>
  <c r="D1856" i="2"/>
  <c r="D2000" i="2"/>
  <c r="D1992" i="2"/>
  <c r="I1944" i="2"/>
  <c r="I1940" i="2"/>
  <c r="I1928" i="2"/>
  <c r="D1924" i="2"/>
  <c r="D1920" i="2"/>
  <c r="D1916" i="2"/>
  <c r="D1912" i="2"/>
  <c r="I1908" i="2"/>
  <c r="D1904" i="2"/>
  <c r="D1900" i="2"/>
  <c r="I1896" i="2"/>
  <c r="I1892" i="2"/>
  <c r="D1888" i="2"/>
  <c r="I1876" i="2"/>
  <c r="D1868" i="2"/>
  <c r="I1856" i="2"/>
  <c r="D1860" i="2"/>
  <c r="D1848" i="2"/>
  <c r="I1844" i="2"/>
  <c r="D1840" i="2"/>
  <c r="D1832" i="2"/>
  <c r="D1820" i="2"/>
  <c r="I1760" i="2"/>
  <c r="D1752" i="2"/>
  <c r="I1744" i="2"/>
  <c r="I1740" i="2"/>
  <c r="I1704" i="2"/>
  <c r="D1676" i="2"/>
  <c r="D1656" i="2"/>
  <c r="D1592" i="2"/>
  <c r="I1584" i="2"/>
  <c r="D1836" i="2"/>
  <c r="D1816" i="2"/>
  <c r="I1812" i="2"/>
  <c r="D1808" i="2"/>
  <c r="I1804" i="2"/>
  <c r="D1800" i="2"/>
  <c r="I1796" i="2"/>
  <c r="D1792" i="2"/>
  <c r="I1788" i="2"/>
  <c r="D1784" i="2"/>
  <c r="I1780" i="2"/>
  <c r="D1776" i="2"/>
  <c r="I1772" i="2"/>
  <c r="D1768" i="2"/>
  <c r="I1764" i="2"/>
  <c r="D1756" i="2"/>
  <c r="I1748" i="2"/>
  <c r="D1736" i="2"/>
  <c r="I1732" i="2"/>
  <c r="D1728" i="2"/>
  <c r="I1724" i="2"/>
  <c r="D1720" i="2"/>
  <c r="I1716" i="2"/>
  <c r="D1712" i="2"/>
  <c r="I1708" i="2"/>
  <c r="D1680" i="2"/>
  <c r="I1672" i="2"/>
  <c r="D1668" i="2"/>
  <c r="I1664" i="2"/>
  <c r="D1660" i="2"/>
  <c r="I1652" i="2"/>
  <c r="D1648" i="2"/>
  <c r="I1644" i="2"/>
  <c r="D1640" i="2"/>
  <c r="I1636" i="2"/>
  <c r="D1632" i="2"/>
  <c r="I1628" i="2"/>
  <c r="D1624" i="2"/>
  <c r="I1620" i="2"/>
  <c r="D1616" i="2"/>
  <c r="I1612" i="2"/>
  <c r="D1608" i="2"/>
  <c r="I1604" i="2"/>
  <c r="D1600" i="2"/>
  <c r="I1596" i="2"/>
  <c r="D1588" i="2"/>
  <c r="D1572" i="2"/>
  <c r="I1568" i="2"/>
  <c r="D1564" i="2"/>
  <c r="I1560" i="2"/>
  <c r="I1864" i="2"/>
  <c r="D1852" i="2"/>
  <c r="I1840" i="2"/>
  <c r="I1828" i="2"/>
  <c r="I1824" i="2"/>
  <c r="D1760" i="2"/>
  <c r="I1752" i="2"/>
  <c r="D1744" i="2"/>
  <c r="D1740" i="2"/>
  <c r="D1704" i="2"/>
  <c r="D1700" i="2"/>
  <c r="D1696" i="2"/>
  <c r="D1692" i="2"/>
  <c r="D1688" i="2"/>
  <c r="D1684" i="2"/>
  <c r="I1676" i="2"/>
  <c r="I1848" i="2"/>
  <c r="I1836" i="2"/>
  <c r="I1816" i="2"/>
  <c r="D1812" i="2"/>
  <c r="I1808" i="2"/>
  <c r="D1804" i="2"/>
  <c r="I1800" i="2"/>
  <c r="D1796" i="2"/>
  <c r="I1792" i="2"/>
  <c r="D1788" i="2"/>
  <c r="I1784" i="2"/>
  <c r="D1780" i="2"/>
  <c r="I1776" i="2"/>
  <c r="D1772" i="2"/>
  <c r="I1768" i="2"/>
  <c r="D1764" i="2"/>
  <c r="I1756" i="2"/>
  <c r="D1748" i="2"/>
  <c r="I1736" i="2"/>
  <c r="D1732" i="2"/>
  <c r="I1728" i="2"/>
  <c r="D1724" i="2"/>
  <c r="I1720" i="2"/>
  <c r="D1716" i="2"/>
  <c r="I1712" i="2"/>
  <c r="D1708" i="2"/>
  <c r="I1700" i="2"/>
  <c r="I1696" i="2"/>
  <c r="I1692" i="2"/>
  <c r="I1688" i="2"/>
  <c r="I1684" i="2"/>
  <c r="I1680" i="2"/>
  <c r="D1672" i="2"/>
  <c r="I1668" i="2"/>
  <c r="D1664" i="2"/>
  <c r="I1660" i="2"/>
  <c r="D1652" i="2"/>
  <c r="I1648" i="2"/>
  <c r="D1644" i="2"/>
  <c r="I1640" i="2"/>
  <c r="D1636" i="2"/>
  <c r="I1632" i="2"/>
  <c r="D1628" i="2"/>
  <c r="I1624" i="2"/>
  <c r="D1620" i="2"/>
  <c r="I1616" i="2"/>
  <c r="D1612" i="2"/>
  <c r="I1608" i="2"/>
  <c r="D1604" i="2"/>
  <c r="I1600" i="2"/>
  <c r="D1596" i="2"/>
  <c r="I1588" i="2"/>
  <c r="I1580" i="2"/>
  <c r="I1576" i="2"/>
  <c r="I1572" i="2"/>
  <c r="D1568" i="2"/>
  <c r="I1564" i="2"/>
  <c r="D1560" i="2"/>
  <c r="I1556" i="2"/>
  <c r="D1552" i="2"/>
  <c r="I1548" i="2"/>
  <c r="D1544" i="2"/>
  <c r="D1580" i="2"/>
  <c r="I1552" i="2"/>
  <c r="D1504" i="2"/>
  <c r="D1498" i="2"/>
  <c r="I1494" i="2"/>
  <c r="I1490" i="2"/>
  <c r="I1486" i="2"/>
  <c r="I1482" i="2"/>
  <c r="I1478" i="2"/>
  <c r="D1470" i="2"/>
  <c r="I1458" i="2"/>
  <c r="D1446" i="2"/>
  <c r="D1442" i="2"/>
  <c r="D1438" i="2"/>
  <c r="D1434" i="2"/>
  <c r="I1426" i="2"/>
  <c r="D1418" i="2"/>
  <c r="I1410" i="2"/>
  <c r="D1394" i="2"/>
  <c r="I1390" i="2"/>
  <c r="D1386" i="2"/>
  <c r="I1382" i="2"/>
  <c r="D1378" i="2"/>
  <c r="I1374" i="2"/>
  <c r="D1370" i="2"/>
  <c r="I1362" i="2"/>
  <c r="D1354" i="2"/>
  <c r="I1592" i="2"/>
  <c r="D1584" i="2"/>
  <c r="D1556" i="2"/>
  <c r="I1540" i="2"/>
  <c r="D1536" i="2"/>
  <c r="I1532" i="2"/>
  <c r="D1528" i="2"/>
  <c r="I1524" i="2"/>
  <c r="D1520" i="2"/>
  <c r="I1516" i="2"/>
  <c r="D1512" i="2"/>
  <c r="I1508" i="2"/>
  <c r="D1506" i="2"/>
  <c r="I1474" i="2"/>
  <c r="I1470" i="2"/>
  <c r="D1466" i="2"/>
  <c r="D1454" i="2"/>
  <c r="D1450" i="2"/>
  <c r="D1422" i="2"/>
  <c r="I1414" i="2"/>
  <c r="D1406" i="2"/>
  <c r="I1402" i="2"/>
  <c r="D1398" i="2"/>
  <c r="I1366" i="2"/>
  <c r="D1358" i="2"/>
  <c r="I1350" i="2"/>
  <c r="D1346" i="2"/>
  <c r="I1342" i="2"/>
  <c r="D1322" i="2"/>
  <c r="I1544" i="2"/>
  <c r="D1502" i="2"/>
  <c r="I1498" i="2"/>
  <c r="D1494" i="2"/>
  <c r="D1490" i="2"/>
  <c r="D1486" i="2"/>
  <c r="D1482" i="2"/>
  <c r="I1466" i="2"/>
  <c r="D1462" i="2"/>
  <c r="D1458" i="2"/>
  <c r="I1446" i="2"/>
  <c r="I1442" i="2"/>
  <c r="I1438" i="2"/>
  <c r="I1434" i="2"/>
  <c r="D1426" i="2"/>
  <c r="I1418" i="2"/>
  <c r="D1410" i="2"/>
  <c r="I1394" i="2"/>
  <c r="D1390" i="2"/>
  <c r="I1386" i="2"/>
  <c r="D1382" i="2"/>
  <c r="I1378" i="2"/>
  <c r="I1656" i="2"/>
  <c r="D1576" i="2"/>
  <c r="D1548" i="2"/>
  <c r="D1540" i="2"/>
  <c r="I1536" i="2"/>
  <c r="D1532" i="2"/>
  <c r="I1528" i="2"/>
  <c r="D1524" i="2"/>
  <c r="I1520" i="2"/>
  <c r="D1516" i="2"/>
  <c r="I1512" i="2"/>
  <c r="D1508" i="2"/>
  <c r="D1478" i="2"/>
  <c r="D1474" i="2"/>
  <c r="I1462" i="2"/>
  <c r="I1454" i="2"/>
  <c r="I1450" i="2"/>
  <c r="I1422" i="2"/>
  <c r="D1414" i="2"/>
  <c r="I1406" i="2"/>
  <c r="D1402" i="2"/>
  <c r="I1398" i="2"/>
  <c r="D1366" i="2"/>
  <c r="I1358" i="2"/>
  <c r="D1350" i="2"/>
  <c r="D1342" i="2"/>
  <c r="I1338" i="2"/>
  <c r="I1326" i="2"/>
  <c r="D1314" i="2"/>
  <c r="D1290" i="2"/>
  <c r="D1258" i="2"/>
  <c r="I1254" i="2"/>
  <c r="D1234" i="2"/>
  <c r="D1198" i="2"/>
  <c r="I1190" i="2"/>
  <c r="D1182" i="2"/>
  <c r="I1178" i="2"/>
  <c r="D1170" i="2"/>
  <c r="D1166" i="2"/>
  <c r="D1162" i="2"/>
  <c r="D1158" i="2"/>
  <c r="D1154" i="2"/>
  <c r="D1150" i="2"/>
  <c r="I1142" i="2"/>
  <c r="I1138" i="2"/>
  <c r="I1134" i="2"/>
  <c r="I1130" i="2"/>
  <c r="I1126" i="2"/>
  <c r="I1118" i="2"/>
  <c r="I1114" i="2"/>
  <c r="I1110" i="2"/>
  <c r="I1106" i="2"/>
  <c r="I1102" i="2"/>
  <c r="I1098" i="2"/>
  <c r="I1094" i="2"/>
  <c r="I1090" i="2"/>
  <c r="D1086" i="2"/>
  <c r="I1082" i="2"/>
  <c r="D1078" i="2"/>
  <c r="I1074" i="2"/>
  <c r="D1070" i="2"/>
  <c r="D1050" i="2"/>
  <c r="D1374" i="2"/>
  <c r="D1338" i="2"/>
  <c r="D1334" i="2"/>
  <c r="I1330" i="2"/>
  <c r="I1322" i="2"/>
  <c r="I1318" i="2"/>
  <c r="I1306" i="2"/>
  <c r="D1302" i="2"/>
  <c r="I1298" i="2"/>
  <c r="D1294" i="2"/>
  <c r="I1286" i="2"/>
  <c r="D1282" i="2"/>
  <c r="I1278" i="2"/>
  <c r="D1274" i="2"/>
  <c r="D1270" i="2"/>
  <c r="D1266" i="2"/>
  <c r="I1354" i="2"/>
  <c r="I1346" i="2"/>
  <c r="D1330" i="2"/>
  <c r="D1326" i="2"/>
  <c r="D1318" i="2"/>
  <c r="I1314" i="2"/>
  <c r="I1310" i="2"/>
  <c r="I1290" i="2"/>
  <c r="I1270" i="2"/>
  <c r="I1266" i="2"/>
  <c r="I1262" i="2"/>
  <c r="D1254" i="2"/>
  <c r="I1234" i="2"/>
  <c r="I1198" i="2"/>
  <c r="D1190" i="2"/>
  <c r="I1182" i="2"/>
  <c r="D1178" i="2"/>
  <c r="I1170" i="2"/>
  <c r="I1370" i="2"/>
  <c r="D1362" i="2"/>
  <c r="I1334" i="2"/>
  <c r="D1310" i="2"/>
  <c r="D1306" i="2"/>
  <c r="I1302" i="2"/>
  <c r="D1298" i="2"/>
  <c r="I1294" i="2"/>
  <c r="D1286" i="2"/>
  <c r="I1282" i="2"/>
  <c r="D1278" i="2"/>
  <c r="I1274" i="2"/>
  <c r="D1250" i="2"/>
  <c r="I1246" i="2"/>
  <c r="D1242" i="2"/>
  <c r="I1238" i="2"/>
  <c r="D1230" i="2"/>
  <c r="I1226" i="2"/>
  <c r="D1222" i="2"/>
  <c r="I1218" i="2"/>
  <c r="D1214" i="2"/>
  <c r="I1210" i="2"/>
  <c r="D1206" i="2"/>
  <c r="I1202" i="2"/>
  <c r="D1194" i="2"/>
  <c r="I1186" i="2"/>
  <c r="I1174" i="2"/>
  <c r="D1146" i="2"/>
  <c r="D1142" i="2"/>
  <c r="D1138" i="2"/>
  <c r="D1134" i="2"/>
  <c r="D1130" i="2"/>
  <c r="D1126" i="2"/>
  <c r="I1122" i="2"/>
  <c r="D1118" i="2"/>
  <c r="D1114" i="2"/>
  <c r="D1110" i="2"/>
  <c r="D1106" i="2"/>
  <c r="D1102" i="2"/>
  <c r="D1098" i="2"/>
  <c r="D1094" i="2"/>
  <c r="I1258" i="2"/>
  <c r="I1250" i="2"/>
  <c r="I1230" i="2"/>
  <c r="I1194" i="2"/>
  <c r="D1186" i="2"/>
  <c r="D1090" i="2"/>
  <c r="I1078" i="2"/>
  <c r="D1074" i="2"/>
  <c r="D1066" i="2"/>
  <c r="I1062" i="2"/>
  <c r="I1042" i="2"/>
  <c r="I1030" i="2"/>
  <c r="I1022" i="2"/>
  <c r="I1014" i="2"/>
  <c r="I1010" i="2"/>
  <c r="I1006" i="2"/>
  <c r="D1002" i="2"/>
  <c r="D998" i="2"/>
  <c r="D994" i="2"/>
  <c r="D990" i="2"/>
  <c r="D986" i="2"/>
  <c r="D982" i="2"/>
  <c r="I974" i="2"/>
  <c r="D966" i="2"/>
  <c r="I958" i="2"/>
  <c r="D954" i="2"/>
  <c r="I946" i="2"/>
  <c r="D942" i="2"/>
  <c r="I938" i="2"/>
  <c r="D934" i="2"/>
  <c r="I930" i="2"/>
  <c r="D926" i="2"/>
  <c r="I922" i="2"/>
  <c r="I918" i="2"/>
  <c r="D914" i="2"/>
  <c r="I902" i="2"/>
  <c r="I898" i="2"/>
  <c r="I894" i="2"/>
  <c r="D890" i="2"/>
  <c r="D886" i="2"/>
  <c r="D882" i="2"/>
  <c r="D878" i="2"/>
  <c r="D874" i="2"/>
  <c r="D870" i="2"/>
  <c r="I862" i="2"/>
  <c r="D854" i="2"/>
  <c r="I846" i="2"/>
  <c r="D842" i="2"/>
  <c r="I838" i="2"/>
  <c r="D818" i="2"/>
  <c r="D806" i="2"/>
  <c r="I794" i="2"/>
  <c r="D790" i="2"/>
  <c r="D786" i="2"/>
  <c r="D782" i="2"/>
  <c r="D1238" i="2"/>
  <c r="D1218" i="2"/>
  <c r="I1214" i="2"/>
  <c r="D1202" i="2"/>
  <c r="I1166" i="2"/>
  <c r="I1158" i="2"/>
  <c r="I1150" i="2"/>
  <c r="I1058" i="2"/>
  <c r="D1054" i="2"/>
  <c r="D1046" i="2"/>
  <c r="D1038" i="2"/>
  <c r="D1034" i="2"/>
  <c r="D1026" i="2"/>
  <c r="D1018" i="2"/>
  <c r="I1002" i="2"/>
  <c r="I998" i="2"/>
  <c r="I994" i="2"/>
  <c r="I990" i="2"/>
  <c r="I986" i="2"/>
  <c r="I982" i="2"/>
  <c r="I978" i="2"/>
  <c r="D970" i="2"/>
  <c r="I962" i="2"/>
  <c r="I950" i="2"/>
  <c r="I914" i="2"/>
  <c r="D910" i="2"/>
  <c r="I890" i="2"/>
  <c r="I886" i="2"/>
  <c r="I882" i="2"/>
  <c r="I878" i="2"/>
  <c r="I874" i="2"/>
  <c r="I870" i="2"/>
  <c r="I866" i="2"/>
  <c r="D858" i="2"/>
  <c r="I850" i="2"/>
  <c r="D834" i="2"/>
  <c r="I830" i="2"/>
  <c r="D826" i="2"/>
  <c r="I822" i="2"/>
  <c r="D1246" i="2"/>
  <c r="D1226" i="2"/>
  <c r="I1146" i="2"/>
  <c r="D1122" i="2"/>
  <c r="I1086" i="2"/>
  <c r="D1082" i="2"/>
  <c r="I1070" i="2"/>
  <c r="D1062" i="2"/>
  <c r="D1058" i="2"/>
  <c r="I1050" i="2"/>
  <c r="I1046" i="2"/>
  <c r="I1038" i="2"/>
  <c r="I1026" i="2"/>
  <c r="I1018" i="2"/>
  <c r="D974" i="2"/>
  <c r="I966" i="2"/>
  <c r="D958" i="2"/>
  <c r="I954" i="2"/>
  <c r="D946" i="2"/>
  <c r="I942" i="2"/>
  <c r="D938" i="2"/>
  <c r="I934" i="2"/>
  <c r="D930" i="2"/>
  <c r="I926" i="2"/>
  <c r="D922" i="2"/>
  <c r="I910" i="2"/>
  <c r="D906" i="2"/>
  <c r="D862" i="2"/>
  <c r="I854" i="2"/>
  <c r="D846" i="2"/>
  <c r="I842" i="2"/>
  <c r="D838" i="2"/>
  <c r="I818" i="2"/>
  <c r="I802" i="2"/>
  <c r="D1262" i="2"/>
  <c r="I1242" i="2"/>
  <c r="I1222" i="2"/>
  <c r="D1210" i="2"/>
  <c r="I1206" i="2"/>
  <c r="D1174" i="2"/>
  <c r="I1162" i="2"/>
  <c r="I1154" i="2"/>
  <c r="I1066" i="2"/>
  <c r="I1054" i="2"/>
  <c r="D1042" i="2"/>
  <c r="I1034" i="2"/>
  <c r="D1030" i="2"/>
  <c r="D1022" i="2"/>
  <c r="D1014" i="2"/>
  <c r="D1010" i="2"/>
  <c r="D918" i="2"/>
  <c r="D822" i="2"/>
  <c r="D814" i="2"/>
  <c r="D810" i="2"/>
  <c r="I806" i="2"/>
  <c r="D802" i="2"/>
  <c r="D798" i="2"/>
  <c r="D766" i="2"/>
  <c r="D762" i="2"/>
  <c r="D758" i="2"/>
  <c r="D750" i="2"/>
  <c r="I738" i="2"/>
  <c r="I730" i="2"/>
  <c r="I726" i="2"/>
  <c r="D722" i="2"/>
  <c r="D718" i="2"/>
  <c r="D714" i="2"/>
  <c r="D710" i="2"/>
  <c r="D706" i="2"/>
  <c r="D702" i="2"/>
  <c r="D694" i="2"/>
  <c r="I682" i="2"/>
  <c r="D678" i="2"/>
  <c r="D674" i="2"/>
  <c r="D670" i="2"/>
  <c r="D666" i="2"/>
  <c r="D662" i="2"/>
  <c r="D658" i="2"/>
  <c r="D654" i="2"/>
  <c r="D650" i="2"/>
  <c r="D646" i="2"/>
  <c r="D638" i="2"/>
  <c r="I626" i="2"/>
  <c r="I618" i="2"/>
  <c r="I614" i="2"/>
  <c r="I610" i="2"/>
  <c r="I606" i="2"/>
  <c r="I602" i="2"/>
  <c r="I598" i="2"/>
  <c r="I594" i="2"/>
  <c r="I590" i="2"/>
  <c r="I586" i="2"/>
  <c r="D574" i="2"/>
  <c r="D570" i="2"/>
  <c r="I554" i="2"/>
  <c r="I550" i="2"/>
  <c r="D542" i="2"/>
  <c r="D538" i="2"/>
  <c r="I522" i="2"/>
  <c r="I518" i="2"/>
  <c r="I510" i="2"/>
  <c r="D498" i="2"/>
  <c r="D494" i="2"/>
  <c r="I486" i="2"/>
  <c r="I482" i="2"/>
  <c r="D478" i="2"/>
  <c r="I474" i="2"/>
  <c r="I470" i="2"/>
  <c r="I466" i="2"/>
  <c r="I446" i="2"/>
  <c r="D442" i="2"/>
  <c r="D370" i="2"/>
  <c r="I362" i="2"/>
  <c r="I342" i="2"/>
  <c r="D338" i="2"/>
  <c r="D334" i="2"/>
  <c r="I214" i="2"/>
  <c r="D210" i="2"/>
  <c r="D902" i="2"/>
  <c r="D898" i="2"/>
  <c r="D894" i="2"/>
  <c r="I858" i="2"/>
  <c r="D850" i="2"/>
  <c r="D830" i="2"/>
  <c r="I826" i="2"/>
  <c r="I790" i="2"/>
  <c r="D778" i="2"/>
  <c r="D774" i="2"/>
  <c r="D770" i="2"/>
  <c r="I766" i="2"/>
  <c r="I762" i="2"/>
  <c r="I758" i="2"/>
  <c r="I754" i="2"/>
  <c r="I750" i="2"/>
  <c r="D746" i="2"/>
  <c r="I734" i="2"/>
  <c r="I722" i="2"/>
  <c r="I718" i="2"/>
  <c r="I714" i="2"/>
  <c r="I710" i="2"/>
  <c r="I706" i="2"/>
  <c r="I702" i="2"/>
  <c r="I698" i="2"/>
  <c r="I694" i="2"/>
  <c r="D690" i="2"/>
  <c r="I678" i="2"/>
  <c r="I674" i="2"/>
  <c r="I670" i="2"/>
  <c r="I666" i="2"/>
  <c r="I662" i="2"/>
  <c r="I658" i="2"/>
  <c r="I654" i="2"/>
  <c r="I650" i="2"/>
  <c r="I646" i="2"/>
  <c r="I642" i="2"/>
  <c r="I638" i="2"/>
  <c r="D634" i="2"/>
  <c r="I622" i="2"/>
  <c r="I578" i="2"/>
  <c r="I574" i="2"/>
  <c r="D566" i="2"/>
  <c r="D562" i="2"/>
  <c r="I546" i="2"/>
  <c r="I542" i="2"/>
  <c r="D534" i="2"/>
  <c r="D530" i="2"/>
  <c r="I514" i="2"/>
  <c r="D506" i="2"/>
  <c r="D502" i="2"/>
  <c r="I494" i="2"/>
  <c r="I490" i="2"/>
  <c r="I462" i="2"/>
  <c r="D462" i="2"/>
  <c r="I970" i="2"/>
  <c r="D962" i="2"/>
  <c r="D950" i="2"/>
  <c r="D866" i="2"/>
  <c r="I798" i="2"/>
  <c r="I786" i="2"/>
  <c r="I746" i="2"/>
  <c r="D742" i="2"/>
  <c r="I690" i="2"/>
  <c r="D686" i="2"/>
  <c r="I634" i="2"/>
  <c r="D630" i="2"/>
  <c r="D586" i="2"/>
  <c r="I570" i="2"/>
  <c r="D1006" i="2"/>
  <c r="D978" i="2"/>
  <c r="I906" i="2"/>
  <c r="I834" i="2"/>
  <c r="I814" i="2"/>
  <c r="I810" i="2"/>
  <c r="D794" i="2"/>
  <c r="I782" i="2"/>
  <c r="I778" i="2"/>
  <c r="I774" i="2"/>
  <c r="I770" i="2"/>
  <c r="D754" i="2"/>
  <c r="I742" i="2"/>
  <c r="D738" i="2"/>
  <c r="D734" i="2"/>
  <c r="D730" i="2"/>
  <c r="D726" i="2"/>
  <c r="D698" i="2"/>
  <c r="I686" i="2"/>
  <c r="D682" i="2"/>
  <c r="D642" i="2"/>
  <c r="I630" i="2"/>
  <c r="D626" i="2"/>
  <c r="D622" i="2"/>
  <c r="D618" i="2"/>
  <c r="D614" i="2"/>
  <c r="D610" i="2"/>
  <c r="D606" i="2"/>
  <c r="D602" i="2"/>
  <c r="D598" i="2"/>
  <c r="D594" i="2"/>
  <c r="D590" i="2"/>
  <c r="D578" i="2"/>
  <c r="I562" i="2"/>
  <c r="I558" i="2"/>
  <c r="D550" i="2"/>
  <c r="D546" i="2"/>
  <c r="I530" i="2"/>
  <c r="I526" i="2"/>
  <c r="D518" i="2"/>
  <c r="D514" i="2"/>
  <c r="I506" i="2"/>
  <c r="D490" i="2"/>
  <c r="D486" i="2"/>
  <c r="D466" i="2"/>
  <c r="D14" i="2"/>
  <c r="I18" i="2"/>
  <c r="D26" i="2"/>
  <c r="I50" i="2"/>
  <c r="I54" i="2"/>
  <c r="D118" i="2"/>
  <c r="I122" i="2"/>
  <c r="I126" i="2"/>
  <c r="D138" i="2"/>
  <c r="I146" i="2"/>
  <c r="D158" i="2"/>
  <c r="I166" i="2"/>
  <c r="D178" i="2"/>
  <c r="I182" i="2"/>
  <c r="D194" i="2"/>
  <c r="I198" i="2"/>
  <c r="L206" i="2"/>
  <c r="L214" i="2"/>
  <c r="D218" i="2"/>
  <c r="L220" i="2"/>
  <c r="L224" i="2"/>
  <c r="L228" i="2"/>
  <c r="L232" i="2"/>
  <c r="L236" i="2"/>
  <c r="L240" i="2"/>
  <c r="L244" i="2"/>
  <c r="L248" i="2"/>
  <c r="I254" i="2"/>
  <c r="I258" i="2"/>
  <c r="I262" i="2"/>
  <c r="I266" i="2"/>
  <c r="I270" i="2"/>
  <c r="I274" i="2"/>
  <c r="I278" i="2"/>
  <c r="I282" i="2"/>
  <c r="I286" i="2"/>
  <c r="I290" i="2"/>
  <c r="I298" i="2"/>
  <c r="M304" i="2"/>
  <c r="D306" i="2"/>
  <c r="L309" i="2"/>
  <c r="I318" i="2"/>
  <c r="L320" i="2"/>
  <c r="L321" i="2"/>
  <c r="I322" i="2"/>
  <c r="D326" i="2"/>
  <c r="O330" i="2"/>
  <c r="M330" i="2" s="1"/>
  <c r="E329" i="2" s="1"/>
  <c r="O333" i="2"/>
  <c r="M333" i="2" s="1"/>
  <c r="M338" i="2"/>
  <c r="L339" i="2"/>
  <c r="D342" i="2"/>
  <c r="I358" i="2"/>
  <c r="O359" i="2"/>
  <c r="M359" i="2" s="1"/>
  <c r="D362" i="2"/>
  <c r="D366" i="2"/>
  <c r="L372" i="2"/>
  <c r="L376" i="2"/>
  <c r="L380" i="2"/>
  <c r="L384" i="2"/>
  <c r="L388" i="2"/>
  <c r="L392" i="2"/>
  <c r="L396" i="2"/>
  <c r="L400" i="2"/>
  <c r="L404" i="2"/>
  <c r="L408" i="2"/>
  <c r="L412" i="2"/>
  <c r="L416" i="2"/>
  <c r="L420" i="2"/>
  <c r="L424" i="2"/>
  <c r="L428" i="2"/>
  <c r="L432" i="2"/>
  <c r="L439" i="2"/>
  <c r="O442" i="2"/>
  <c r="M442" i="2" s="1"/>
  <c r="O447" i="2"/>
  <c r="M447" i="2" s="1"/>
  <c r="D450" i="2"/>
  <c r="L451" i="2"/>
  <c r="L454" i="2"/>
  <c r="M459" i="2"/>
  <c r="M460" i="2"/>
  <c r="L462" i="2"/>
  <c r="O462" i="2"/>
  <c r="M462" i="2" s="1"/>
  <c r="L473" i="2"/>
  <c r="M475" i="2"/>
  <c r="M476" i="2"/>
  <c r="L477" i="2"/>
  <c r="O477" i="2"/>
  <c r="M477" i="2" s="1"/>
  <c r="I478" i="2"/>
  <c r="L480" i="2"/>
  <c r="O480" i="2"/>
  <c r="M480" i="2" s="1"/>
  <c r="E479" i="2" s="1"/>
  <c r="L491" i="2"/>
  <c r="L494" i="2"/>
  <c r="O494" i="2"/>
  <c r="M494" i="2" s="1"/>
  <c r="M502" i="2"/>
  <c r="M505" i="2"/>
  <c r="L506" i="2"/>
  <c r="L507" i="2"/>
  <c r="O507" i="2"/>
  <c r="M507" i="2" s="1"/>
  <c r="M509" i="2"/>
  <c r="D510" i="2"/>
  <c r="L514" i="2"/>
  <c r="O514" i="2"/>
  <c r="M514" i="2" s="1"/>
  <c r="E514" i="2" s="1"/>
  <c r="M516" i="2"/>
  <c r="E516" i="2" s="1"/>
  <c r="M521" i="2"/>
  <c r="D522" i="2"/>
  <c r="L526" i="2"/>
  <c r="L527" i="2"/>
  <c r="O527" i="2"/>
  <c r="M527" i="2" s="1"/>
  <c r="I534" i="2"/>
  <c r="L542" i="2"/>
  <c r="O542" i="2"/>
  <c r="M542" i="2" s="1"/>
  <c r="M547" i="2"/>
  <c r="M551" i="2"/>
  <c r="L552" i="2"/>
  <c r="O552" i="2"/>
  <c r="M552" i="2" s="1"/>
  <c r="M557" i="2"/>
  <c r="D558" i="2"/>
  <c r="M562" i="2"/>
  <c r="M565" i="2"/>
  <c r="M567" i="2"/>
  <c r="M572" i="2"/>
  <c r="M586" i="2"/>
  <c r="M587" i="2"/>
  <c r="G610" i="2"/>
  <c r="G612" i="2" s="1"/>
  <c r="G606" i="2"/>
  <c r="G608" i="2" s="1"/>
  <c r="G614" i="2" s="1"/>
  <c r="G616" i="2" s="1"/>
  <c r="G618" i="2" s="1"/>
  <c r="G620" i="2" s="1"/>
  <c r="M610" i="2"/>
  <c r="E610" i="2" s="1"/>
  <c r="M611" i="2"/>
  <c r="M613" i="2"/>
  <c r="M620" i="2"/>
  <c r="E624" i="2"/>
  <c r="M624" i="2"/>
  <c r="E637" i="2"/>
  <c r="E638" i="2"/>
  <c r="E640" i="2"/>
  <c r="M681" i="2"/>
  <c r="E693" i="2"/>
  <c r="E694" i="2"/>
  <c r="E696" i="2"/>
  <c r="M724" i="2"/>
  <c r="M730" i="2"/>
  <c r="M731" i="2"/>
  <c r="M733" i="2"/>
  <c r="M737" i="2"/>
  <c r="M738" i="2"/>
  <c r="M739" i="2"/>
  <c r="M752" i="2"/>
  <c r="E751" i="2" s="1"/>
  <c r="G778" i="2"/>
  <c r="G780" i="2" s="1"/>
  <c r="G774" i="2"/>
  <c r="G776" i="2" s="1"/>
  <c r="G782" i="2" s="1"/>
  <c r="E775" i="2"/>
  <c r="E776" i="2"/>
  <c r="E793" i="2"/>
  <c r="E794" i="2"/>
  <c r="M795" i="2"/>
  <c r="M797" i="2"/>
  <c r="D22" i="2"/>
  <c r="I34" i="2"/>
  <c r="D38" i="2"/>
  <c r="I42" i="2"/>
  <c r="I46" i="2"/>
  <c r="D54" i="2"/>
  <c r="D58" i="2"/>
  <c r="I62" i="2"/>
  <c r="D66" i="2"/>
  <c r="I70" i="2"/>
  <c r="D74" i="2"/>
  <c r="I78" i="2"/>
  <c r="D82" i="2"/>
  <c r="I86" i="2"/>
  <c r="I90" i="2"/>
  <c r="I94" i="2"/>
  <c r="I102" i="2"/>
  <c r="I106" i="2"/>
  <c r="I110" i="2"/>
  <c r="D122" i="2"/>
  <c r="I130" i="2"/>
  <c r="D142" i="2"/>
  <c r="D146" i="2"/>
  <c r="I150" i="2"/>
  <c r="D166" i="2"/>
  <c r="I170" i="2"/>
  <c r="D182" i="2"/>
  <c r="I186" i="2"/>
  <c r="D198" i="2"/>
  <c r="I202" i="2"/>
  <c r="E206" i="2"/>
  <c r="D206" i="2"/>
  <c r="D214" i="2"/>
  <c r="E216" i="2"/>
  <c r="E222" i="2"/>
  <c r="D222" i="2"/>
  <c r="E226" i="2"/>
  <c r="E230" i="2"/>
  <c r="D230" i="2"/>
  <c r="E234" i="2"/>
  <c r="D234" i="2"/>
  <c r="E238" i="2"/>
  <c r="D238" i="2"/>
  <c r="E242" i="2"/>
  <c r="D242" i="2"/>
  <c r="E246" i="2"/>
  <c r="D246" i="2"/>
  <c r="D250" i="2"/>
  <c r="I294" i="2"/>
  <c r="E302" i="2"/>
  <c r="D302" i="2"/>
  <c r="D314" i="2"/>
  <c r="I326" i="2"/>
  <c r="I330" i="2"/>
  <c r="M334" i="2"/>
  <c r="I338" i="2"/>
  <c r="L348" i="2"/>
  <c r="M352" i="2"/>
  <c r="D354" i="2"/>
  <c r="M373" i="2"/>
  <c r="D374" i="2"/>
  <c r="M377" i="2"/>
  <c r="D378" i="2"/>
  <c r="M381" i="2"/>
  <c r="D382" i="2"/>
  <c r="M385" i="2"/>
  <c r="D386" i="2"/>
  <c r="M389" i="2"/>
  <c r="D390" i="2"/>
  <c r="M393" i="2"/>
  <c r="D394" i="2"/>
  <c r="M397" i="2"/>
  <c r="D398" i="2"/>
  <c r="M401" i="2"/>
  <c r="D402" i="2"/>
  <c r="M405" i="2"/>
  <c r="D406" i="2"/>
  <c r="M409" i="2"/>
  <c r="D410" i="2"/>
  <c r="M413" i="2"/>
  <c r="D414" i="2"/>
  <c r="M417" i="2"/>
  <c r="D418" i="2"/>
  <c r="M421" i="2"/>
  <c r="D422" i="2"/>
  <c r="M425" i="2"/>
  <c r="D426" i="2"/>
  <c r="M429" i="2"/>
  <c r="D430" i="2"/>
  <c r="M433" i="2"/>
  <c r="D434" i="2"/>
  <c r="I438" i="2"/>
  <c r="I442" i="2"/>
  <c r="D454" i="2"/>
  <c r="E458" i="2"/>
  <c r="E457" i="2"/>
  <c r="D458" i="2"/>
  <c r="E472" i="2"/>
  <c r="L472" i="2"/>
  <c r="O472" i="2"/>
  <c r="M472" i="2" s="1"/>
  <c r="E471" i="2" s="1"/>
  <c r="E482" i="2"/>
  <c r="E481" i="2"/>
  <c r="D482" i="2"/>
  <c r="E489" i="2"/>
  <c r="L531" i="2"/>
  <c r="O531" i="2"/>
  <c r="M531" i="2" s="1"/>
  <c r="L546" i="2"/>
  <c r="O546" i="2"/>
  <c r="M546" i="2" s="1"/>
  <c r="E545" i="2" s="1"/>
  <c r="E549" i="2"/>
  <c r="E554" i="2"/>
  <c r="E553" i="2"/>
  <c r="D554" i="2"/>
  <c r="L559" i="2"/>
  <c r="O559" i="2"/>
  <c r="M559" i="2" s="1"/>
  <c r="I566" i="2"/>
  <c r="E577" i="2"/>
  <c r="E578" i="2"/>
  <c r="E586" i="2"/>
  <c r="M589" i="2"/>
  <c r="E607" i="2"/>
  <c r="E609" i="2"/>
  <c r="M633" i="2"/>
  <c r="M634" i="2"/>
  <c r="M635" i="2"/>
  <c r="M641" i="2"/>
  <c r="E649" i="2"/>
  <c r="E650" i="2"/>
  <c r="E657" i="2"/>
  <c r="E658" i="2"/>
  <c r="E665" i="2"/>
  <c r="E666" i="2"/>
  <c r="E673" i="2"/>
  <c r="E674" i="2"/>
  <c r="M689" i="2"/>
  <c r="M690" i="2"/>
  <c r="M691" i="2"/>
  <c r="M697" i="2"/>
  <c r="E721" i="2"/>
  <c r="E722" i="2"/>
  <c r="E724" i="2"/>
  <c r="M726" i="2"/>
  <c r="E726" i="2" s="1"/>
  <c r="M727" i="2"/>
  <c r="M729" i="2"/>
  <c r="E749" i="2"/>
  <c r="E750" i="2"/>
  <c r="E761" i="2"/>
  <c r="E762" i="2"/>
  <c r="E786" i="2"/>
  <c r="E785" i="2"/>
  <c r="M788" i="2"/>
  <c r="E788" i="2" s="1"/>
  <c r="E806" i="2"/>
  <c r="E805" i="2"/>
  <c r="I14" i="2"/>
  <c r="D18" i="2"/>
  <c r="I26" i="2"/>
  <c r="D46" i="2"/>
  <c r="D50" i="2"/>
  <c r="I114" i="2"/>
  <c r="D126" i="2"/>
  <c r="D130" i="2"/>
  <c r="I134" i="2"/>
  <c r="D150" i="2"/>
  <c r="I154" i="2"/>
  <c r="I158" i="2"/>
  <c r="D170" i="2"/>
  <c r="I174" i="2"/>
  <c r="D186" i="2"/>
  <c r="I190" i="2"/>
  <c r="D202" i="2"/>
  <c r="E205" i="2"/>
  <c r="L207" i="2"/>
  <c r="O210" i="2"/>
  <c r="M210" i="2" s="1"/>
  <c r="E215" i="2"/>
  <c r="I218" i="2"/>
  <c r="O219" i="2"/>
  <c r="M219" i="2" s="1"/>
  <c r="E221" i="2"/>
  <c r="I222" i="2"/>
  <c r="O223" i="2"/>
  <c r="M223" i="2" s="1"/>
  <c r="E225" i="2"/>
  <c r="O227" i="2"/>
  <c r="M227" i="2" s="1"/>
  <c r="E229" i="2"/>
  <c r="I230" i="2"/>
  <c r="O231" i="2"/>
  <c r="M231" i="2" s="1"/>
  <c r="E233" i="2"/>
  <c r="I234" i="2"/>
  <c r="O235" i="2"/>
  <c r="M235" i="2" s="1"/>
  <c r="E237" i="2"/>
  <c r="I238" i="2"/>
  <c r="O239" i="2"/>
  <c r="M239" i="2" s="1"/>
  <c r="E241" i="2"/>
  <c r="I242" i="2"/>
  <c r="O243" i="2"/>
  <c r="M243" i="2" s="1"/>
  <c r="E245" i="2"/>
  <c r="I246" i="2"/>
  <c r="O247" i="2"/>
  <c r="M247" i="2" s="1"/>
  <c r="E249" i="2"/>
  <c r="I250" i="2"/>
  <c r="O251" i="2"/>
  <c r="M251" i="2" s="1"/>
  <c r="L256" i="2"/>
  <c r="L260" i="2"/>
  <c r="L264" i="2"/>
  <c r="L268" i="2"/>
  <c r="L272" i="2"/>
  <c r="L276" i="2"/>
  <c r="L280" i="2"/>
  <c r="L284" i="2"/>
  <c r="L288" i="2"/>
  <c r="L292" i="2"/>
  <c r="L295" i="2"/>
  <c r="E301" i="2"/>
  <c r="I302" i="2"/>
  <c r="O303" i="2"/>
  <c r="M303" i="2" s="1"/>
  <c r="L304" i="2"/>
  <c r="L305" i="2"/>
  <c r="I306" i="2"/>
  <c r="D310" i="2"/>
  <c r="O314" i="2"/>
  <c r="M314" i="2" s="1"/>
  <c r="L316" i="2"/>
  <c r="D322" i="2"/>
  <c r="L325" i="2"/>
  <c r="I334" i="2"/>
  <c r="D350" i="2"/>
  <c r="I366" i="2"/>
  <c r="I374" i="2"/>
  <c r="I378" i="2"/>
  <c r="O379" i="2"/>
  <c r="M379" i="2" s="1"/>
  <c r="I382" i="2"/>
  <c r="O383" i="2"/>
  <c r="M383" i="2" s="1"/>
  <c r="I386" i="2"/>
  <c r="O387" i="2"/>
  <c r="M387" i="2" s="1"/>
  <c r="I390" i="2"/>
  <c r="O391" i="2"/>
  <c r="M391" i="2" s="1"/>
  <c r="I394" i="2"/>
  <c r="O395" i="2"/>
  <c r="M395" i="2" s="1"/>
  <c r="I398" i="2"/>
  <c r="O399" i="2"/>
  <c r="M399" i="2" s="1"/>
  <c r="I402" i="2"/>
  <c r="O403" i="2"/>
  <c r="M403" i="2" s="1"/>
  <c r="I406" i="2"/>
  <c r="O407" i="2"/>
  <c r="M407" i="2" s="1"/>
  <c r="I410" i="2"/>
  <c r="O411" i="2"/>
  <c r="M411" i="2" s="1"/>
  <c r="I414" i="2"/>
  <c r="O415" i="2"/>
  <c r="M415" i="2" s="1"/>
  <c r="I418" i="2"/>
  <c r="O419" i="2"/>
  <c r="M419" i="2" s="1"/>
  <c r="I422" i="2"/>
  <c r="O423" i="2"/>
  <c r="M423" i="2" s="1"/>
  <c r="I426" i="2"/>
  <c r="O427" i="2"/>
  <c r="M427" i="2" s="1"/>
  <c r="I430" i="2"/>
  <c r="O431" i="2"/>
  <c r="M431" i="2" s="1"/>
  <c r="I434" i="2"/>
  <c r="O435" i="2"/>
  <c r="M435" i="2" s="1"/>
  <c r="L438" i="2"/>
  <c r="O441" i="2"/>
  <c r="M441" i="2" s="1"/>
  <c r="L446" i="2"/>
  <c r="L448" i="2"/>
  <c r="I450" i="2"/>
  <c r="L452" i="2"/>
  <c r="M454" i="2"/>
  <c r="E453" i="2" s="1"/>
  <c r="L459" i="2"/>
  <c r="L460" i="2"/>
  <c r="M464" i="2"/>
  <c r="M467" i="2"/>
  <c r="L468" i="2"/>
  <c r="O468" i="2"/>
  <c r="M468" i="2" s="1"/>
  <c r="E474" i="2"/>
  <c r="E473" i="2"/>
  <c r="D474" i="2"/>
  <c r="L476" i="2"/>
  <c r="M478" i="2"/>
  <c r="M487" i="2"/>
  <c r="E490" i="2"/>
  <c r="E492" i="2"/>
  <c r="E491" i="2"/>
  <c r="M501" i="2"/>
  <c r="I502" i="2"/>
  <c r="L509" i="2"/>
  <c r="M511" i="2"/>
  <c r="M512" i="2"/>
  <c r="L521" i="2"/>
  <c r="M523" i="2"/>
  <c r="L524" i="2"/>
  <c r="O524" i="2"/>
  <c r="M524" i="2" s="1"/>
  <c r="M534" i="2"/>
  <c r="L547" i="2"/>
  <c r="E550" i="2"/>
  <c r="L557" i="2"/>
  <c r="M561" i="2"/>
  <c r="L562" i="2"/>
  <c r="L563" i="2"/>
  <c r="O563" i="2"/>
  <c r="M563" i="2" s="1"/>
  <c r="M571" i="2"/>
  <c r="E576" i="2"/>
  <c r="E575" i="2"/>
  <c r="M591" i="2"/>
  <c r="M593" i="2"/>
  <c r="M595" i="2"/>
  <c r="M597" i="2"/>
  <c r="M599" i="2"/>
  <c r="M601" i="2"/>
  <c r="M603" i="2"/>
  <c r="M605" i="2"/>
  <c r="M612" i="2"/>
  <c r="M618" i="2"/>
  <c r="M619" i="2"/>
  <c r="M621" i="2"/>
  <c r="M625" i="2"/>
  <c r="M626" i="2"/>
  <c r="M627" i="2"/>
  <c r="M632" i="2"/>
  <c r="E631" i="2" s="1"/>
  <c r="E645" i="2"/>
  <c r="E646" i="2"/>
  <c r="M680" i="2"/>
  <c r="E680" i="2" s="1"/>
  <c r="M688" i="2"/>
  <c r="E687" i="2" s="1"/>
  <c r="E701" i="2"/>
  <c r="E702" i="2"/>
  <c r="E746" i="2"/>
  <c r="E745" i="2"/>
  <c r="E747" i="2"/>
  <c r="E748" i="2"/>
  <c r="E753" i="2"/>
  <c r="E754" i="2"/>
  <c r="E771" i="2"/>
  <c r="E772" i="2"/>
  <c r="E779" i="2"/>
  <c r="E780" i="2"/>
  <c r="E783" i="2"/>
  <c r="E784" i="2"/>
  <c r="E811" i="2"/>
  <c r="E812" i="2"/>
  <c r="E585" i="2"/>
  <c r="L586" i="2"/>
  <c r="L589" i="2"/>
  <c r="L593" i="2"/>
  <c r="L597" i="2"/>
  <c r="L601" i="2"/>
  <c r="L605" i="2"/>
  <c r="L606" i="2"/>
  <c r="L609" i="2"/>
  <c r="L610" i="2"/>
  <c r="L613" i="2"/>
  <c r="L614" i="2"/>
  <c r="L617" i="2"/>
  <c r="L618" i="2"/>
  <c r="L621" i="2"/>
  <c r="E623" i="2"/>
  <c r="L625" i="2"/>
  <c r="L626" i="2"/>
  <c r="E629" i="2"/>
  <c r="L635" i="2"/>
  <c r="E639" i="2"/>
  <c r="L641" i="2"/>
  <c r="E643" i="2"/>
  <c r="E647" i="2"/>
  <c r="E651" i="2"/>
  <c r="E655" i="2"/>
  <c r="E659" i="2"/>
  <c r="E663" i="2"/>
  <c r="E667" i="2"/>
  <c r="E671" i="2"/>
  <c r="E675" i="2"/>
  <c r="L681" i="2"/>
  <c r="L682" i="2"/>
  <c r="E685" i="2"/>
  <c r="L688" i="2"/>
  <c r="L691" i="2"/>
  <c r="E695" i="2"/>
  <c r="L697" i="2"/>
  <c r="E699" i="2"/>
  <c r="E703" i="2"/>
  <c r="E707" i="2"/>
  <c r="E711" i="2"/>
  <c r="E715" i="2"/>
  <c r="E719" i="2"/>
  <c r="E723" i="2"/>
  <c r="L725" i="2"/>
  <c r="L726" i="2"/>
  <c r="L729" i="2"/>
  <c r="L730" i="2"/>
  <c r="L733" i="2"/>
  <c r="E735" i="2"/>
  <c r="L737" i="2"/>
  <c r="L738" i="2"/>
  <c r="E741" i="2"/>
  <c r="L744" i="2"/>
  <c r="L747" i="2"/>
  <c r="L753" i="2"/>
  <c r="E755" i="2"/>
  <c r="E759" i="2"/>
  <c r="E763" i="2"/>
  <c r="E767" i="2"/>
  <c r="M792" i="2"/>
  <c r="E792" i="2" s="1"/>
  <c r="M801" i="2"/>
  <c r="L803" i="2"/>
  <c r="M809" i="2"/>
  <c r="M813" i="2"/>
  <c r="M821" i="2"/>
  <c r="E828" i="2"/>
  <c r="L838" i="2"/>
  <c r="M846" i="2"/>
  <c r="E846" i="2" s="1"/>
  <c r="L854" i="2"/>
  <c r="O854" i="2"/>
  <c r="M854" i="2" s="1"/>
  <c r="E853" i="2" s="1"/>
  <c r="L855" i="2"/>
  <c r="M856" i="2"/>
  <c r="L863" i="2"/>
  <c r="O863" i="2"/>
  <c r="M863" i="2" s="1"/>
  <c r="E875" i="2"/>
  <c r="E879" i="2"/>
  <c r="E887" i="2"/>
  <c r="M894" i="2"/>
  <c r="E894" i="2" s="1"/>
  <c r="M898" i="2"/>
  <c r="M902" i="2"/>
  <c r="E902" i="2" s="1"/>
  <c r="E905" i="2"/>
  <c r="L908" i="2"/>
  <c r="L909" i="2"/>
  <c r="O909" i="2"/>
  <c r="M909" i="2" s="1"/>
  <c r="L910" i="2"/>
  <c r="O910" i="2"/>
  <c r="M910" i="2" s="1"/>
  <c r="L911" i="2"/>
  <c r="L916" i="2"/>
  <c r="O916" i="2"/>
  <c r="M916" i="2" s="1"/>
  <c r="E916" i="2" s="1"/>
  <c r="M917" i="2"/>
  <c r="L918" i="2"/>
  <c r="E922" i="2"/>
  <c r="L930" i="2"/>
  <c r="M938" i="2"/>
  <c r="L942" i="2"/>
  <c r="O942" i="2"/>
  <c r="M942" i="2" s="1"/>
  <c r="E942" i="2" s="1"/>
  <c r="L943" i="2"/>
  <c r="L947" i="2"/>
  <c r="O947" i="2"/>
  <c r="M947" i="2" s="1"/>
  <c r="L954" i="2"/>
  <c r="O954" i="2"/>
  <c r="M954" i="2" s="1"/>
  <c r="E954" i="2" s="1"/>
  <c r="L955" i="2"/>
  <c r="L959" i="2"/>
  <c r="O959" i="2"/>
  <c r="M959" i="2" s="1"/>
  <c r="M967" i="2"/>
  <c r="E974" i="2"/>
  <c r="L977" i="2"/>
  <c r="L1005" i="2"/>
  <c r="M1009" i="2"/>
  <c r="M1010" i="2"/>
  <c r="M1013" i="2"/>
  <c r="M1014" i="2"/>
  <c r="M1024" i="2"/>
  <c r="E1031" i="2"/>
  <c r="E1147" i="2"/>
  <c r="E1148" i="2"/>
  <c r="E1215" i="2"/>
  <c r="E1216" i="2"/>
  <c r="L768" i="2"/>
  <c r="L770" i="2"/>
  <c r="L772" i="2"/>
  <c r="L774" i="2"/>
  <c r="L776" i="2"/>
  <c r="L778" i="2"/>
  <c r="O781" i="2"/>
  <c r="M781" i="2" s="1"/>
  <c r="O790" i="2"/>
  <c r="M790" i="2" s="1"/>
  <c r="O799" i="2"/>
  <c r="M799" i="2" s="1"/>
  <c r="L802" i="2"/>
  <c r="M803" i="2"/>
  <c r="E823" i="2"/>
  <c r="L833" i="2"/>
  <c r="O833" i="2"/>
  <c r="M833" i="2" s="1"/>
  <c r="E835" i="2"/>
  <c r="E836" i="2"/>
  <c r="M838" i="2"/>
  <c r="E838" i="2" s="1"/>
  <c r="L842" i="2"/>
  <c r="O842" i="2"/>
  <c r="M842" i="2" s="1"/>
  <c r="E842" i="2" s="1"/>
  <c r="L843" i="2"/>
  <c r="L847" i="2"/>
  <c r="O847" i="2"/>
  <c r="M847" i="2" s="1"/>
  <c r="M855" i="2"/>
  <c r="E862" i="2"/>
  <c r="L865" i="2"/>
  <c r="E868" i="2"/>
  <c r="L895" i="2"/>
  <c r="O895" i="2"/>
  <c r="M895" i="2" s="1"/>
  <c r="L899" i="2"/>
  <c r="O899" i="2"/>
  <c r="M899" i="2" s="1"/>
  <c r="L903" i="2"/>
  <c r="O903" i="2"/>
  <c r="M903" i="2" s="1"/>
  <c r="M908" i="2"/>
  <c r="E907" i="2" s="1"/>
  <c r="M911" i="2"/>
  <c r="M918" i="2"/>
  <c r="E921" i="2"/>
  <c r="L922" i="2"/>
  <c r="M930" i="2"/>
  <c r="E929" i="2" s="1"/>
  <c r="L934" i="2"/>
  <c r="O934" i="2"/>
  <c r="M934" i="2" s="1"/>
  <c r="E934" i="2" s="1"/>
  <c r="L935" i="2"/>
  <c r="L939" i="2"/>
  <c r="O939" i="2"/>
  <c r="M939" i="2" s="1"/>
  <c r="M943" i="2"/>
  <c r="E946" i="2"/>
  <c r="L949" i="2"/>
  <c r="L951" i="2"/>
  <c r="O951" i="2"/>
  <c r="M951" i="2" s="1"/>
  <c r="M955" i="2"/>
  <c r="E958" i="2"/>
  <c r="L961" i="2"/>
  <c r="E964" i="2"/>
  <c r="E973" i="2"/>
  <c r="L974" i="2"/>
  <c r="L976" i="2"/>
  <c r="O976" i="2"/>
  <c r="M976" i="2" s="1"/>
  <c r="M977" i="2"/>
  <c r="E982" i="2"/>
  <c r="E986" i="2"/>
  <c r="E990" i="2"/>
  <c r="E994" i="2"/>
  <c r="E998" i="2"/>
  <c r="E1002" i="2"/>
  <c r="L1004" i="2"/>
  <c r="O1004" i="2"/>
  <c r="M1004" i="2" s="1"/>
  <c r="E1003" i="2" s="1"/>
  <c r="M1005" i="2"/>
  <c r="L1006" i="2"/>
  <c r="L1008" i="2"/>
  <c r="O1008" i="2"/>
  <c r="M1008" i="2" s="1"/>
  <c r="M1016" i="2"/>
  <c r="E1023" i="2"/>
  <c r="E1028" i="2"/>
  <c r="E1063" i="2"/>
  <c r="O569" i="2"/>
  <c r="M569" i="2" s="1"/>
  <c r="O573" i="2"/>
  <c r="M573" i="2" s="1"/>
  <c r="O574" i="2"/>
  <c r="M574" i="2" s="1"/>
  <c r="M769" i="2"/>
  <c r="M773" i="2"/>
  <c r="M777" i="2"/>
  <c r="L839" i="2"/>
  <c r="O839" i="2"/>
  <c r="M839" i="2" s="1"/>
  <c r="E843" i="2"/>
  <c r="E844" i="2"/>
  <c r="L864" i="2"/>
  <c r="O864" i="2"/>
  <c r="M864" i="2" s="1"/>
  <c r="E865" i="2"/>
  <c r="E866" i="2"/>
  <c r="L919" i="2"/>
  <c r="O919" i="2"/>
  <c r="M919" i="2" s="1"/>
  <c r="L926" i="2"/>
  <c r="O926" i="2"/>
  <c r="M926" i="2" s="1"/>
  <c r="E926" i="2" s="1"/>
  <c r="L931" i="2"/>
  <c r="O931" i="2"/>
  <c r="M931" i="2" s="1"/>
  <c r="E935" i="2"/>
  <c r="E936" i="2"/>
  <c r="E938" i="2"/>
  <c r="L948" i="2"/>
  <c r="O948" i="2"/>
  <c r="M948" i="2" s="1"/>
  <c r="E949" i="2"/>
  <c r="E950" i="2"/>
  <c r="L960" i="2"/>
  <c r="O960" i="2"/>
  <c r="M960" i="2" s="1"/>
  <c r="E961" i="2"/>
  <c r="E962" i="2"/>
  <c r="L969" i="2"/>
  <c r="O969" i="2"/>
  <c r="M969" i="2" s="1"/>
  <c r="E972" i="2"/>
  <c r="E1015" i="2"/>
  <c r="E1029" i="2"/>
  <c r="E1030" i="2"/>
  <c r="E1039" i="2"/>
  <c r="E1040" i="2"/>
  <c r="E1041" i="2"/>
  <c r="E1042" i="2"/>
  <c r="E1048" i="2"/>
  <c r="E1047" i="2"/>
  <c r="E1056" i="2"/>
  <c r="E1055" i="2"/>
  <c r="L771" i="2"/>
  <c r="L775" i="2"/>
  <c r="L779" i="2"/>
  <c r="O782" i="2"/>
  <c r="M782" i="2" s="1"/>
  <c r="O789" i="2"/>
  <c r="M789" i="2" s="1"/>
  <c r="L794" i="2"/>
  <c r="L800" i="2"/>
  <c r="L801" i="2"/>
  <c r="M808" i="2"/>
  <c r="E808" i="2" s="1"/>
  <c r="L809" i="2"/>
  <c r="L813" i="2"/>
  <c r="E819" i="2"/>
  <c r="E820" i="2"/>
  <c r="L825" i="2"/>
  <c r="O825" i="2"/>
  <c r="M825" i="2" s="1"/>
  <c r="E829" i="2"/>
  <c r="E830" i="2"/>
  <c r="E831" i="2"/>
  <c r="L848" i="2"/>
  <c r="O848" i="2"/>
  <c r="M848" i="2" s="1"/>
  <c r="M849" i="2"/>
  <c r="E851" i="2"/>
  <c r="L857" i="2"/>
  <c r="O857" i="2"/>
  <c r="M857" i="2" s="1"/>
  <c r="E859" i="2"/>
  <c r="E860" i="2"/>
  <c r="E872" i="2"/>
  <c r="E874" i="2"/>
  <c r="L892" i="2"/>
  <c r="O892" i="2"/>
  <c r="M892" i="2" s="1"/>
  <c r="E892" i="2" s="1"/>
  <c r="E893" i="2"/>
  <c r="L896" i="2"/>
  <c r="O896" i="2"/>
  <c r="M896" i="2" s="1"/>
  <c r="E897" i="2"/>
  <c r="E898" i="2"/>
  <c r="L900" i="2"/>
  <c r="O900" i="2"/>
  <c r="M900" i="2" s="1"/>
  <c r="L923" i="2"/>
  <c r="O923" i="2"/>
  <c r="M923" i="2" s="1"/>
  <c r="E927" i="2"/>
  <c r="E928" i="2"/>
  <c r="E937" i="2"/>
  <c r="L966" i="2"/>
  <c r="O966" i="2"/>
  <c r="M966" i="2" s="1"/>
  <c r="E966" i="2" s="1"/>
  <c r="L975" i="2"/>
  <c r="O975" i="2"/>
  <c r="M975" i="2" s="1"/>
  <c r="L1007" i="2"/>
  <c r="O1007" i="2"/>
  <c r="M1007" i="2" s="1"/>
  <c r="E1195" i="2"/>
  <c r="E1196" i="2"/>
  <c r="E1207" i="2"/>
  <c r="E1208" i="2"/>
  <c r="E1231" i="2"/>
  <c r="E1232" i="2"/>
  <c r="E1016" i="2"/>
  <c r="E1024" i="2"/>
  <c r="E1032" i="2"/>
  <c r="E1036" i="2"/>
  <c r="E1044" i="2"/>
  <c r="M1051" i="2"/>
  <c r="E1064" i="2"/>
  <c r="O1071" i="2"/>
  <c r="M1071" i="2" s="1"/>
  <c r="L1071" i="2"/>
  <c r="O1082" i="2"/>
  <c r="M1082" i="2" s="1"/>
  <c r="E1082" i="2" s="1"/>
  <c r="L1082" i="2"/>
  <c r="O1087" i="2"/>
  <c r="M1087" i="2" s="1"/>
  <c r="L1087" i="2"/>
  <c r="O1097" i="2"/>
  <c r="M1097" i="2" s="1"/>
  <c r="L1097" i="2"/>
  <c r="O1105" i="2"/>
  <c r="M1105" i="2" s="1"/>
  <c r="L1105" i="2"/>
  <c r="O1113" i="2"/>
  <c r="M1113" i="2" s="1"/>
  <c r="L1113" i="2"/>
  <c r="O1117" i="2"/>
  <c r="M1117" i="2" s="1"/>
  <c r="L1117" i="2"/>
  <c r="O1126" i="2"/>
  <c r="M1126" i="2" s="1"/>
  <c r="L1126" i="2"/>
  <c r="O1130" i="2"/>
  <c r="M1130" i="2" s="1"/>
  <c r="L1130" i="2"/>
  <c r="O1134" i="2"/>
  <c r="M1134" i="2" s="1"/>
  <c r="L1134" i="2"/>
  <c r="O1138" i="2"/>
  <c r="M1138" i="2" s="1"/>
  <c r="L1138" i="2"/>
  <c r="O1142" i="2"/>
  <c r="M1142" i="2" s="1"/>
  <c r="L1142" i="2"/>
  <c r="O1145" i="2"/>
  <c r="M1145" i="2" s="1"/>
  <c r="L1145" i="2"/>
  <c r="E1155" i="2"/>
  <c r="E1163" i="2"/>
  <c r="O1171" i="2"/>
  <c r="M1171" i="2" s="1"/>
  <c r="L1171" i="2"/>
  <c r="E1174" i="2"/>
  <c r="E1173" i="2"/>
  <c r="O1178" i="2"/>
  <c r="M1178" i="2" s="1"/>
  <c r="L1178" i="2"/>
  <c r="O1205" i="2"/>
  <c r="M1205" i="2" s="1"/>
  <c r="L1205" i="2"/>
  <c r="E1210" i="2"/>
  <c r="E1209" i="2"/>
  <c r="O1221" i="2"/>
  <c r="M1221" i="2" s="1"/>
  <c r="L1221" i="2"/>
  <c r="O1241" i="2"/>
  <c r="M1241" i="2" s="1"/>
  <c r="L1241" i="2"/>
  <c r="O1244" i="2"/>
  <c r="M1244" i="2" s="1"/>
  <c r="E1244" i="2" s="1"/>
  <c r="L1244" i="2"/>
  <c r="O1251" i="2"/>
  <c r="M1251" i="2" s="1"/>
  <c r="L1251" i="2"/>
  <c r="E1262" i="2"/>
  <c r="E1261" i="2"/>
  <c r="E1266" i="2"/>
  <c r="E1265" i="2"/>
  <c r="E1271" i="2"/>
  <c r="E1272" i="2"/>
  <c r="E1275" i="2"/>
  <c r="E1276" i="2"/>
  <c r="E1289" i="2"/>
  <c r="E1290" i="2"/>
  <c r="E1295" i="2"/>
  <c r="E1296" i="2"/>
  <c r="E1312" i="2"/>
  <c r="E1311" i="2"/>
  <c r="O1011" i="2"/>
  <c r="M1011" i="2" s="1"/>
  <c r="O1012" i="2"/>
  <c r="M1012" i="2" s="1"/>
  <c r="O1017" i="2"/>
  <c r="M1017" i="2" s="1"/>
  <c r="O1018" i="2"/>
  <c r="M1018" i="2" s="1"/>
  <c r="O1020" i="2"/>
  <c r="M1020" i="2" s="1"/>
  <c r="E1019" i="2" s="1"/>
  <c r="O1025" i="2"/>
  <c r="M1025" i="2" s="1"/>
  <c r="O1026" i="2"/>
  <c r="M1026" i="2" s="1"/>
  <c r="O1028" i="2"/>
  <c r="M1028" i="2" s="1"/>
  <c r="E1027" i="2" s="1"/>
  <c r="O1033" i="2"/>
  <c r="M1033" i="2" s="1"/>
  <c r="O1037" i="2"/>
  <c r="M1037" i="2" s="1"/>
  <c r="O1045" i="2"/>
  <c r="M1045" i="2" s="1"/>
  <c r="O1046" i="2"/>
  <c r="M1046" i="2" s="1"/>
  <c r="O1057" i="2"/>
  <c r="M1057" i="2" s="1"/>
  <c r="O1060" i="2"/>
  <c r="M1060" i="2" s="1"/>
  <c r="E1060" i="2" s="1"/>
  <c r="O1072" i="2"/>
  <c r="M1072" i="2" s="1"/>
  <c r="L1072" i="2"/>
  <c r="L1075" i="2"/>
  <c r="M1083" i="2"/>
  <c r="O1088" i="2"/>
  <c r="M1088" i="2" s="1"/>
  <c r="L1088" i="2"/>
  <c r="L1091" i="2"/>
  <c r="O1094" i="2"/>
  <c r="M1094" i="2" s="1"/>
  <c r="L1094" i="2"/>
  <c r="E1099" i="2"/>
  <c r="O1102" i="2"/>
  <c r="M1102" i="2" s="1"/>
  <c r="L1102" i="2"/>
  <c r="E1107" i="2"/>
  <c r="O1110" i="2"/>
  <c r="M1110" i="2" s="1"/>
  <c r="L1110" i="2"/>
  <c r="E1115" i="2"/>
  <c r="O1124" i="2"/>
  <c r="M1124" i="2" s="1"/>
  <c r="E1124" i="2" s="1"/>
  <c r="O1125" i="2"/>
  <c r="M1125" i="2" s="1"/>
  <c r="L1125" i="2"/>
  <c r="M1127" i="2"/>
  <c r="O1128" i="2"/>
  <c r="M1128" i="2" s="1"/>
  <c r="O1129" i="2"/>
  <c r="M1129" i="2" s="1"/>
  <c r="L1129" i="2"/>
  <c r="M1131" i="2"/>
  <c r="O1132" i="2"/>
  <c r="M1132" i="2" s="1"/>
  <c r="O1133" i="2"/>
  <c r="M1133" i="2" s="1"/>
  <c r="L1133" i="2"/>
  <c r="M1135" i="2"/>
  <c r="O1136" i="2"/>
  <c r="M1136" i="2" s="1"/>
  <c r="O1137" i="2"/>
  <c r="M1137" i="2" s="1"/>
  <c r="L1137" i="2"/>
  <c r="M1139" i="2"/>
  <c r="O1140" i="2"/>
  <c r="M1140" i="2" s="1"/>
  <c r="O1141" i="2"/>
  <c r="M1141" i="2" s="1"/>
  <c r="L1141" i="2"/>
  <c r="M1143" i="2"/>
  <c r="O1144" i="2"/>
  <c r="M1144" i="2" s="1"/>
  <c r="L1147" i="2"/>
  <c r="M1149" i="2"/>
  <c r="L1179" i="2"/>
  <c r="M1182" i="2"/>
  <c r="L1185" i="2"/>
  <c r="M1187" i="2"/>
  <c r="M1188" i="2"/>
  <c r="L1192" i="2"/>
  <c r="M1194" i="2"/>
  <c r="O1200" i="2"/>
  <c r="M1200" i="2" s="1"/>
  <c r="L1200" i="2"/>
  <c r="M1225" i="2"/>
  <c r="L1228" i="2"/>
  <c r="M1230" i="2"/>
  <c r="O1236" i="2"/>
  <c r="M1236" i="2" s="1"/>
  <c r="L1236" i="2"/>
  <c r="M1245" i="2"/>
  <c r="L1248" i="2"/>
  <c r="M1250" i="2"/>
  <c r="M1258" i="2"/>
  <c r="E1257" i="2" s="1"/>
  <c r="M1263" i="2"/>
  <c r="M1268" i="2"/>
  <c r="M1269" i="2"/>
  <c r="M1279" i="2"/>
  <c r="M1283" i="2"/>
  <c r="M1284" i="2"/>
  <c r="M1286" i="2"/>
  <c r="E1285" i="2" s="1"/>
  <c r="M1299" i="2"/>
  <c r="M1303" i="2"/>
  <c r="M1304" i="2"/>
  <c r="E1310" i="2"/>
  <c r="E1309" i="2"/>
  <c r="M1327" i="2"/>
  <c r="E1331" i="2"/>
  <c r="E1332" i="2"/>
  <c r="M1333" i="2"/>
  <c r="L1047" i="2"/>
  <c r="E1049" i="2"/>
  <c r="L1055" i="2"/>
  <c r="E1062" i="2"/>
  <c r="L1064" i="2"/>
  <c r="M1068" i="2"/>
  <c r="E1067" i="2" s="1"/>
  <c r="E1069" i="2"/>
  <c r="O1074" i="2"/>
  <c r="M1074" i="2" s="1"/>
  <c r="E1073" i="2" s="1"/>
  <c r="L1074" i="2"/>
  <c r="M1078" i="2"/>
  <c r="E1077" i="2" s="1"/>
  <c r="O1079" i="2"/>
  <c r="M1079" i="2" s="1"/>
  <c r="L1079" i="2"/>
  <c r="M1084" i="2"/>
  <c r="E1085" i="2"/>
  <c r="O1090" i="2"/>
  <c r="M1090" i="2" s="1"/>
  <c r="E1089" i="2" s="1"/>
  <c r="L1090" i="2"/>
  <c r="O1093" i="2"/>
  <c r="M1093" i="2" s="1"/>
  <c r="L1093" i="2"/>
  <c r="M1096" i="2"/>
  <c r="E1096" i="2" s="1"/>
  <c r="O1101" i="2"/>
  <c r="M1101" i="2" s="1"/>
  <c r="L1101" i="2"/>
  <c r="M1103" i="2"/>
  <c r="M1104" i="2"/>
  <c r="O1109" i="2"/>
  <c r="M1109" i="2" s="1"/>
  <c r="L1109" i="2"/>
  <c r="M1111" i="2"/>
  <c r="M1112" i="2"/>
  <c r="E1121" i="2"/>
  <c r="E1122" i="2"/>
  <c r="E1151" i="2"/>
  <c r="E1153" i="2"/>
  <c r="E1156" i="2"/>
  <c r="E1158" i="2"/>
  <c r="E1159" i="2"/>
  <c r="E1161" i="2"/>
  <c r="E1164" i="2"/>
  <c r="E1166" i="2"/>
  <c r="E1167" i="2"/>
  <c r="E1169" i="2"/>
  <c r="E1177" i="2"/>
  <c r="O1184" i="2"/>
  <c r="M1184" i="2" s="1"/>
  <c r="L1184" i="2"/>
  <c r="E1198" i="2"/>
  <c r="O1199" i="2"/>
  <c r="M1199" i="2" s="1"/>
  <c r="L1199" i="2"/>
  <c r="E1202" i="2"/>
  <c r="E1201" i="2"/>
  <c r="E1203" i="2"/>
  <c r="E1211" i="2"/>
  <c r="O1213" i="2"/>
  <c r="M1213" i="2" s="1"/>
  <c r="L1213" i="2"/>
  <c r="E1218" i="2"/>
  <c r="E1217" i="2"/>
  <c r="E1224" i="2"/>
  <c r="E1234" i="2"/>
  <c r="O1235" i="2"/>
  <c r="M1235" i="2" s="1"/>
  <c r="L1235" i="2"/>
  <c r="E1238" i="2"/>
  <c r="E1237" i="2"/>
  <c r="E1239" i="2"/>
  <c r="E1256" i="2"/>
  <c r="E1255" i="2"/>
  <c r="E1288" i="2"/>
  <c r="E1287" i="2"/>
  <c r="E1305" i="2"/>
  <c r="E1306" i="2"/>
  <c r="E1307" i="2"/>
  <c r="E1308" i="2"/>
  <c r="E1325" i="2"/>
  <c r="E1326" i="2"/>
  <c r="E1341" i="2"/>
  <c r="E1342" i="2"/>
  <c r="L1061" i="2"/>
  <c r="M1065" i="2"/>
  <c r="M1075" i="2"/>
  <c r="O1080" i="2"/>
  <c r="M1080" i="2" s="1"/>
  <c r="L1080" i="2"/>
  <c r="M1091" i="2"/>
  <c r="O1098" i="2"/>
  <c r="M1098" i="2" s="1"/>
  <c r="L1098" i="2"/>
  <c r="O1106" i="2"/>
  <c r="M1106" i="2" s="1"/>
  <c r="L1106" i="2"/>
  <c r="O1114" i="2"/>
  <c r="M1114" i="2" s="1"/>
  <c r="L1114" i="2"/>
  <c r="O1118" i="2"/>
  <c r="M1118" i="2" s="1"/>
  <c r="L1118" i="2"/>
  <c r="E1120" i="2"/>
  <c r="L1131" i="2"/>
  <c r="L1135" i="2"/>
  <c r="L1139" i="2"/>
  <c r="L1143" i="2"/>
  <c r="O1146" i="2"/>
  <c r="M1146" i="2" s="1"/>
  <c r="L1148" i="2"/>
  <c r="O1172" i="2"/>
  <c r="M1172" i="2" s="1"/>
  <c r="L1172" i="2"/>
  <c r="O1175" i="2"/>
  <c r="M1175" i="2" s="1"/>
  <c r="L1175" i="2"/>
  <c r="E1178" i="2"/>
  <c r="M1179" i="2"/>
  <c r="M1181" i="2"/>
  <c r="L1182" i="2"/>
  <c r="O1183" i="2"/>
  <c r="M1183" i="2" s="1"/>
  <c r="L1183" i="2"/>
  <c r="M1185" i="2"/>
  <c r="O1190" i="2"/>
  <c r="M1190" i="2" s="1"/>
  <c r="E1190" i="2" s="1"/>
  <c r="L1190" i="2"/>
  <c r="M1192" i="2"/>
  <c r="E1191" i="2" s="1"/>
  <c r="O1193" i="2"/>
  <c r="M1193" i="2" s="1"/>
  <c r="L1193" i="2"/>
  <c r="L1225" i="2"/>
  <c r="M1227" i="2"/>
  <c r="M1228" i="2"/>
  <c r="O1229" i="2"/>
  <c r="M1229" i="2" s="1"/>
  <c r="L1229" i="2"/>
  <c r="L1245" i="2"/>
  <c r="M1247" i="2"/>
  <c r="M1248" i="2"/>
  <c r="O1249" i="2"/>
  <c r="M1249" i="2" s="1"/>
  <c r="L1249" i="2"/>
  <c r="M1252" i="2"/>
  <c r="O1254" i="2"/>
  <c r="M1254" i="2" s="1"/>
  <c r="E1253" i="2" s="1"/>
  <c r="L1254" i="2"/>
  <c r="O1260" i="2"/>
  <c r="M1260" i="2" s="1"/>
  <c r="E1260" i="2" s="1"/>
  <c r="L1260" i="2"/>
  <c r="M1267" i="2"/>
  <c r="M1270" i="2"/>
  <c r="M1274" i="2"/>
  <c r="E1274" i="2" s="1"/>
  <c r="M1277" i="2"/>
  <c r="M1280" i="2"/>
  <c r="M1281" i="2"/>
  <c r="M1291" i="2"/>
  <c r="M1294" i="2"/>
  <c r="E1294" i="2" s="1"/>
  <c r="M1297" i="2"/>
  <c r="M1300" i="2"/>
  <c r="M1301" i="2"/>
  <c r="E1316" i="2"/>
  <c r="M1320" i="2"/>
  <c r="E1320" i="2" s="1"/>
  <c r="L1263" i="2"/>
  <c r="L1264" i="2"/>
  <c r="L1267" i="2"/>
  <c r="L1268" i="2"/>
  <c r="L1271" i="2"/>
  <c r="L1272" i="2"/>
  <c r="L1277" i="2"/>
  <c r="L1280" i="2"/>
  <c r="L1285" i="2"/>
  <c r="L1291" i="2"/>
  <c r="L1292" i="2"/>
  <c r="L1297" i="2"/>
  <c r="L1300" i="2"/>
  <c r="O1314" i="2"/>
  <c r="M1314" i="2" s="1"/>
  <c r="E1314" i="2" s="1"/>
  <c r="E1315" i="2"/>
  <c r="L1316" i="2"/>
  <c r="O1321" i="2"/>
  <c r="M1321" i="2" s="1"/>
  <c r="E1324" i="2"/>
  <c r="L1333" i="2"/>
  <c r="M1351" i="2"/>
  <c r="E1358" i="2"/>
  <c r="L1361" i="2"/>
  <c r="E1364" i="2"/>
  <c r="E1375" i="2"/>
  <c r="M1398" i="2"/>
  <c r="E1422" i="2"/>
  <c r="E1421" i="2"/>
  <c r="M1429" i="2"/>
  <c r="M1474" i="2"/>
  <c r="E1477" i="2"/>
  <c r="E1478" i="2"/>
  <c r="M1515" i="2"/>
  <c r="M1518" i="2"/>
  <c r="M1532" i="2"/>
  <c r="M1537" i="2"/>
  <c r="M1544" i="2"/>
  <c r="L1308" i="2"/>
  <c r="L1312" i="2"/>
  <c r="L1313" i="2"/>
  <c r="M1317" i="2"/>
  <c r="M1322" i="2"/>
  <c r="L1323" i="2"/>
  <c r="M1329" i="2"/>
  <c r="E1336" i="2"/>
  <c r="L1342" i="2"/>
  <c r="L1347" i="2"/>
  <c r="L1360" i="2"/>
  <c r="O1360" i="2"/>
  <c r="M1360" i="2" s="1"/>
  <c r="M1361" i="2"/>
  <c r="L1369" i="2"/>
  <c r="O1369" i="2"/>
  <c r="M1369" i="2" s="1"/>
  <c r="M1403" i="2"/>
  <c r="M1406" i="2"/>
  <c r="E1406" i="2" s="1"/>
  <c r="M1416" i="2"/>
  <c r="E1416" i="2" s="1"/>
  <c r="M1454" i="2"/>
  <c r="E1453" i="2" s="1"/>
  <c r="E1513" i="2"/>
  <c r="E1514" i="2"/>
  <c r="E1523" i="2"/>
  <c r="E1524" i="2"/>
  <c r="E1547" i="2"/>
  <c r="E1548" i="2"/>
  <c r="E1313" i="2"/>
  <c r="E1347" i="2"/>
  <c r="E1348" i="2"/>
  <c r="L1353" i="2"/>
  <c r="O1353" i="2"/>
  <c r="M1353" i="2" s="1"/>
  <c r="E1356" i="2"/>
  <c r="L1366" i="2"/>
  <c r="O1366" i="2"/>
  <c r="M1366" i="2" s="1"/>
  <c r="E1366" i="2" s="1"/>
  <c r="E1398" i="2"/>
  <c r="E1397" i="2"/>
  <c r="E1410" i="2"/>
  <c r="E1409" i="2"/>
  <c r="E1412" i="2"/>
  <c r="E1411" i="2"/>
  <c r="E1432" i="2"/>
  <c r="E1431" i="2"/>
  <c r="E1458" i="2"/>
  <c r="E1457" i="2"/>
  <c r="E1473" i="2"/>
  <c r="E1474" i="2"/>
  <c r="M1516" i="2"/>
  <c r="E1521" i="2"/>
  <c r="E1522" i="2"/>
  <c r="M1531" i="2"/>
  <c r="M1534" i="2"/>
  <c r="M1553" i="2"/>
  <c r="E1664" i="2"/>
  <c r="L1307" i="2"/>
  <c r="L1317" i="2"/>
  <c r="L1322" i="2"/>
  <c r="L1325" i="2"/>
  <c r="L1329" i="2"/>
  <c r="O1334" i="2"/>
  <c r="M1334" i="2" s="1"/>
  <c r="E1337" i="2"/>
  <c r="O1339" i="2"/>
  <c r="M1339" i="2" s="1"/>
  <c r="E1343" i="2"/>
  <c r="O1345" i="2"/>
  <c r="M1345" i="2" s="1"/>
  <c r="M1350" i="2"/>
  <c r="E1349" i="2" s="1"/>
  <c r="L1351" i="2"/>
  <c r="M1352" i="2"/>
  <c r="L1359" i="2"/>
  <c r="O1359" i="2"/>
  <c r="M1359" i="2" s="1"/>
  <c r="M1367" i="2"/>
  <c r="L1372" i="2"/>
  <c r="O1372" i="2"/>
  <c r="M1372" i="2" s="1"/>
  <c r="E1372" i="2" s="1"/>
  <c r="M1373" i="2"/>
  <c r="E1379" i="2"/>
  <c r="M1381" i="2"/>
  <c r="M1384" i="2"/>
  <c r="E1384" i="2" s="1"/>
  <c r="M1389" i="2"/>
  <c r="E1392" i="2"/>
  <c r="E1391" i="2"/>
  <c r="M1392" i="2"/>
  <c r="M1425" i="2"/>
  <c r="E1428" i="2"/>
  <c r="E1427" i="2"/>
  <c r="M1450" i="2"/>
  <c r="E1450" i="2" s="1"/>
  <c r="M1462" i="2"/>
  <c r="E1462" i="2" s="1"/>
  <c r="M1469" i="2"/>
  <c r="M1470" i="2"/>
  <c r="M1480" i="2"/>
  <c r="E1480" i="2" s="1"/>
  <c r="M1484" i="2"/>
  <c r="E1484" i="2" s="1"/>
  <c r="E1488" i="2"/>
  <c r="M1488" i="2"/>
  <c r="M1492" i="2"/>
  <c r="E1492" i="2" s="1"/>
  <c r="M1497" i="2"/>
  <c r="E1499" i="2"/>
  <c r="E1500" i="2"/>
  <c r="M1507" i="2"/>
  <c r="E1529" i="2"/>
  <c r="E1530" i="2"/>
  <c r="M1539" i="2"/>
  <c r="E1550" i="2"/>
  <c r="E1549" i="2"/>
  <c r="E1595" i="2"/>
  <c r="O1468" i="2"/>
  <c r="M1468" i="2" s="1"/>
  <c r="E1467" i="2" s="1"/>
  <c r="O1471" i="2"/>
  <c r="M1471" i="2" s="1"/>
  <c r="O1475" i="2"/>
  <c r="M1475" i="2" s="1"/>
  <c r="O1481" i="2"/>
  <c r="M1481" i="2" s="1"/>
  <c r="O1485" i="2"/>
  <c r="M1485" i="2" s="1"/>
  <c r="O1489" i="2"/>
  <c r="M1489" i="2" s="1"/>
  <c r="O1493" i="2"/>
  <c r="M1493" i="2" s="1"/>
  <c r="L1507" i="2"/>
  <c r="O1509" i="2"/>
  <c r="M1509" i="2" s="1"/>
  <c r="L1510" i="2"/>
  <c r="O1512" i="2"/>
  <c r="M1512" i="2" s="1"/>
  <c r="E1511" i="2" s="1"/>
  <c r="L1515" i="2"/>
  <c r="O1517" i="2"/>
  <c r="M1517" i="2" s="1"/>
  <c r="L1518" i="2"/>
  <c r="O1520" i="2"/>
  <c r="M1520" i="2" s="1"/>
  <c r="E1520" i="2" s="1"/>
  <c r="L1523" i="2"/>
  <c r="O1525" i="2"/>
  <c r="M1525" i="2" s="1"/>
  <c r="L1526" i="2"/>
  <c r="O1528" i="2"/>
  <c r="M1528" i="2" s="1"/>
  <c r="L1531" i="2"/>
  <c r="O1533" i="2"/>
  <c r="M1533" i="2" s="1"/>
  <c r="L1534" i="2"/>
  <c r="O1536" i="2"/>
  <c r="M1536" i="2" s="1"/>
  <c r="E1536" i="2" s="1"/>
  <c r="L1539" i="2"/>
  <c r="O1541" i="2"/>
  <c r="M1541" i="2" s="1"/>
  <c r="L1542" i="2"/>
  <c r="L1545" i="2"/>
  <c r="L1552" i="2"/>
  <c r="L1555" i="2"/>
  <c r="M1569" i="2"/>
  <c r="L1573" i="2"/>
  <c r="O1573" i="2"/>
  <c r="M1573" i="2" s="1"/>
  <c r="L1575" i="2"/>
  <c r="M1579" i="2"/>
  <c r="L1580" i="2"/>
  <c r="L1582" i="2"/>
  <c r="O1582" i="2"/>
  <c r="M1582" i="2" s="1"/>
  <c r="M1585" i="2"/>
  <c r="L1594" i="2"/>
  <c r="O1594" i="2"/>
  <c r="M1594" i="2" s="1"/>
  <c r="E1594" i="2" s="1"/>
  <c r="M1605" i="2"/>
  <c r="L1609" i="2"/>
  <c r="O1609" i="2"/>
  <c r="M1609" i="2" s="1"/>
  <c r="L1612" i="2"/>
  <c r="O1612" i="2"/>
  <c r="M1612" i="2" s="1"/>
  <c r="E1611" i="2" s="1"/>
  <c r="L1613" i="2"/>
  <c r="M1616" i="2"/>
  <c r="M1618" i="2"/>
  <c r="M1623" i="2"/>
  <c r="M1637" i="2"/>
  <c r="L1641" i="2"/>
  <c r="O1641" i="2"/>
  <c r="M1641" i="2" s="1"/>
  <c r="L1652" i="2"/>
  <c r="O1652" i="2"/>
  <c r="M1652" i="2" s="1"/>
  <c r="E1652" i="2" s="1"/>
  <c r="M1654" i="2"/>
  <c r="E1653" i="2" s="1"/>
  <c r="L1657" i="2"/>
  <c r="L1660" i="2"/>
  <c r="M1674" i="2"/>
  <c r="E1673" i="2" s="1"/>
  <c r="E1680" i="2"/>
  <c r="E1679" i="2"/>
  <c r="M1695" i="2"/>
  <c r="M1696" i="2"/>
  <c r="M1706" i="2"/>
  <c r="E1706" i="2" s="1"/>
  <c r="M1717" i="2"/>
  <c r="M1720" i="2"/>
  <c r="E1720" i="2" s="1"/>
  <c r="E1728" i="2"/>
  <c r="E1727" i="2"/>
  <c r="M1733" i="2"/>
  <c r="M1736" i="2"/>
  <c r="E1735" i="2" s="1"/>
  <c r="M1797" i="2"/>
  <c r="M1800" i="2"/>
  <c r="E1822" i="2"/>
  <c r="E1821" i="2"/>
  <c r="E1396" i="2"/>
  <c r="E1420" i="2"/>
  <c r="E1440" i="2"/>
  <c r="E1444" i="2"/>
  <c r="E1448" i="2"/>
  <c r="E1465" i="2"/>
  <c r="E1479" i="2"/>
  <c r="E1487" i="2"/>
  <c r="E1495" i="2"/>
  <c r="L1549" i="2"/>
  <c r="M1552" i="2"/>
  <c r="O1554" i="2"/>
  <c r="M1554" i="2" s="1"/>
  <c r="L1554" i="2"/>
  <c r="M1558" i="2"/>
  <c r="E1557" i="2" s="1"/>
  <c r="M1563" i="2"/>
  <c r="L1564" i="2"/>
  <c r="M1575" i="2"/>
  <c r="L1576" i="2"/>
  <c r="L1578" i="2"/>
  <c r="O1578" i="2"/>
  <c r="M1578" i="2" s="1"/>
  <c r="M1580" i="2"/>
  <c r="M1587" i="2"/>
  <c r="L1588" i="2"/>
  <c r="M1599" i="2"/>
  <c r="L1600" i="2"/>
  <c r="M1613" i="2"/>
  <c r="L1617" i="2"/>
  <c r="O1617" i="2"/>
  <c r="M1617" i="2" s="1"/>
  <c r="L1620" i="2"/>
  <c r="O1620" i="2"/>
  <c r="M1620" i="2" s="1"/>
  <c r="E1620" i="2" s="1"/>
  <c r="L1621" i="2"/>
  <c r="M1626" i="2"/>
  <c r="M1631" i="2"/>
  <c r="L1649" i="2"/>
  <c r="O1649" i="2"/>
  <c r="M1649" i="2" s="1"/>
  <c r="L1655" i="2"/>
  <c r="O1655" i="2"/>
  <c r="M1655" i="2" s="1"/>
  <c r="M1657" i="2"/>
  <c r="M1660" i="2"/>
  <c r="E1659" i="2" s="1"/>
  <c r="E1663" i="2"/>
  <c r="L1664" i="2"/>
  <c r="O1664" i="2"/>
  <c r="M1664" i="2" s="1"/>
  <c r="M1665" i="2"/>
  <c r="M1668" i="2"/>
  <c r="E1667" i="2" s="1"/>
  <c r="M1683" i="2"/>
  <c r="M1691" i="2"/>
  <c r="M1692" i="2"/>
  <c r="M1711" i="2"/>
  <c r="M1714" i="2"/>
  <c r="M1739" i="2"/>
  <c r="M1743" i="2"/>
  <c r="M1753" i="2"/>
  <c r="M1756" i="2"/>
  <c r="E1756" i="2" s="1"/>
  <c r="E1776" i="2"/>
  <c r="E1775" i="2"/>
  <c r="M1781" i="2"/>
  <c r="M1784" i="2"/>
  <c r="E1784" i="2" s="1"/>
  <c r="E1792" i="2"/>
  <c r="E1791" i="2"/>
  <c r="M1805" i="2"/>
  <c r="M1808" i="2"/>
  <c r="E1808" i="2" s="1"/>
  <c r="E1836" i="2"/>
  <c r="E1835" i="2"/>
  <c r="O1377" i="2"/>
  <c r="M1377" i="2" s="1"/>
  <c r="O1380" i="2"/>
  <c r="M1380" i="2" s="1"/>
  <c r="E1380" i="2" s="1"/>
  <c r="O1385" i="2"/>
  <c r="M1385" i="2" s="1"/>
  <c r="O1388" i="2"/>
  <c r="M1388" i="2" s="1"/>
  <c r="E1388" i="2" s="1"/>
  <c r="O1393" i="2"/>
  <c r="M1393" i="2" s="1"/>
  <c r="O1399" i="2"/>
  <c r="M1399" i="2" s="1"/>
  <c r="O1402" i="2"/>
  <c r="M1402" i="2" s="1"/>
  <c r="E1402" i="2" s="1"/>
  <c r="O1407" i="2"/>
  <c r="M1407" i="2" s="1"/>
  <c r="O1408" i="2"/>
  <c r="M1408" i="2" s="1"/>
  <c r="O1414" i="2"/>
  <c r="M1414" i="2" s="1"/>
  <c r="E1414" i="2" s="1"/>
  <c r="O1417" i="2"/>
  <c r="M1417" i="2" s="1"/>
  <c r="O1423" i="2"/>
  <c r="M1423" i="2" s="1"/>
  <c r="O1424" i="2"/>
  <c r="M1424" i="2" s="1"/>
  <c r="O1433" i="2"/>
  <c r="M1433" i="2" s="1"/>
  <c r="O1437" i="2"/>
  <c r="M1437" i="2" s="1"/>
  <c r="O1441" i="2"/>
  <c r="M1441" i="2" s="1"/>
  <c r="O1445" i="2"/>
  <c r="M1445" i="2" s="1"/>
  <c r="O1451" i="2"/>
  <c r="M1451" i="2" s="1"/>
  <c r="O1455" i="2"/>
  <c r="M1455" i="2" s="1"/>
  <c r="O1456" i="2"/>
  <c r="M1456" i="2" s="1"/>
  <c r="O1460" i="2"/>
  <c r="M1460" i="2" s="1"/>
  <c r="E1459" i="2" s="1"/>
  <c r="O1463" i="2"/>
  <c r="M1463" i="2" s="1"/>
  <c r="O1551" i="2"/>
  <c r="M1551" i="2" s="1"/>
  <c r="L1551" i="2"/>
  <c r="E1556" i="2"/>
  <c r="E1558" i="2"/>
  <c r="L1560" i="2"/>
  <c r="O1560" i="2"/>
  <c r="M1560" i="2" s="1"/>
  <c r="E1560" i="2" s="1"/>
  <c r="L1574" i="2"/>
  <c r="O1574" i="2"/>
  <c r="M1574" i="2" s="1"/>
  <c r="L1581" i="2"/>
  <c r="O1581" i="2"/>
  <c r="M1581" i="2" s="1"/>
  <c r="L1596" i="2"/>
  <c r="O1596" i="2"/>
  <c r="M1596" i="2" s="1"/>
  <c r="E1596" i="2" s="1"/>
  <c r="E1622" i="2"/>
  <c r="E1621" i="2"/>
  <c r="L1625" i="2"/>
  <c r="O1625" i="2"/>
  <c r="M1625" i="2" s="1"/>
  <c r="L1628" i="2"/>
  <c r="O1628" i="2"/>
  <c r="M1628" i="2" s="1"/>
  <c r="E1627" i="2" s="1"/>
  <c r="L1644" i="2"/>
  <c r="O1644" i="2"/>
  <c r="M1644" i="2" s="1"/>
  <c r="E1644" i="2" s="1"/>
  <c r="L1661" i="2"/>
  <c r="O1661" i="2"/>
  <c r="M1661" i="2" s="1"/>
  <c r="E1678" i="2"/>
  <c r="E1677" i="2"/>
  <c r="E1688" i="2"/>
  <c r="E1687" i="2"/>
  <c r="E1704" i="2"/>
  <c r="E1703" i="2"/>
  <c r="E1710" i="2"/>
  <c r="E1709" i="2"/>
  <c r="M1712" i="2"/>
  <c r="M1725" i="2"/>
  <c r="M1759" i="2"/>
  <c r="M1765" i="2"/>
  <c r="M1768" i="2"/>
  <c r="E1768" i="2" s="1"/>
  <c r="M1813" i="2"/>
  <c r="M1816" i="2"/>
  <c r="E1816" i="2" s="1"/>
  <c r="E1849" i="2"/>
  <c r="E1850" i="2"/>
  <c r="O1543" i="2"/>
  <c r="M1543" i="2" s="1"/>
  <c r="O1546" i="2"/>
  <c r="M1546" i="2" s="1"/>
  <c r="E1546" i="2" s="1"/>
  <c r="L1553" i="2"/>
  <c r="E1555" i="2"/>
  <c r="L1556" i="2"/>
  <c r="E1562" i="2"/>
  <c r="E1561" i="2"/>
  <c r="L1565" i="2"/>
  <c r="O1565" i="2"/>
  <c r="M1565" i="2" s="1"/>
  <c r="L1568" i="2"/>
  <c r="O1568" i="2"/>
  <c r="M1568" i="2" s="1"/>
  <c r="E1567" i="2" s="1"/>
  <c r="E1571" i="2"/>
  <c r="L1577" i="2"/>
  <c r="O1577" i="2"/>
  <c r="M1577" i="2" s="1"/>
  <c r="E1584" i="2"/>
  <c r="E1583" i="2"/>
  <c r="L1589" i="2"/>
  <c r="O1589" i="2"/>
  <c r="M1589" i="2" s="1"/>
  <c r="L1591" i="2"/>
  <c r="O1591" i="2"/>
  <c r="M1591" i="2" s="1"/>
  <c r="E1598" i="2"/>
  <c r="E1597" i="2"/>
  <c r="L1601" i="2"/>
  <c r="O1601" i="2"/>
  <c r="M1601" i="2" s="1"/>
  <c r="L1604" i="2"/>
  <c r="O1604" i="2"/>
  <c r="M1604" i="2" s="1"/>
  <c r="E1604" i="2" s="1"/>
  <c r="E1607" i="2"/>
  <c r="M1610" i="2"/>
  <c r="M1615" i="2"/>
  <c r="E1630" i="2"/>
  <c r="E1629" i="2"/>
  <c r="L1633" i="2"/>
  <c r="O1633" i="2"/>
  <c r="M1633" i="2" s="1"/>
  <c r="L1636" i="2"/>
  <c r="O1636" i="2"/>
  <c r="M1636" i="2" s="1"/>
  <c r="E1635" i="2" s="1"/>
  <c r="E1639" i="2"/>
  <c r="M1642" i="2"/>
  <c r="E1646" i="2"/>
  <c r="E1645" i="2"/>
  <c r="E1647" i="2"/>
  <c r="E1660" i="2"/>
  <c r="E1700" i="2"/>
  <c r="E1699" i="2"/>
  <c r="E1715" i="2"/>
  <c r="E1716" i="2"/>
  <c r="E1750" i="2"/>
  <c r="E1749" i="2"/>
  <c r="E1755" i="2"/>
  <c r="E1774" i="2"/>
  <c r="E1773" i="2"/>
  <c r="E1783" i="2"/>
  <c r="E1790" i="2"/>
  <c r="E1789" i="2"/>
  <c r="E1819" i="2"/>
  <c r="E1820" i="2"/>
  <c r="E1825" i="2"/>
  <c r="E1826" i="2"/>
  <c r="E1831" i="2"/>
  <c r="E1832" i="2"/>
  <c r="E1844" i="2"/>
  <c r="E1843" i="2"/>
  <c r="L1559" i="2"/>
  <c r="L1562" i="2"/>
  <c r="L1567" i="2"/>
  <c r="L1570" i="2"/>
  <c r="L1584" i="2"/>
  <c r="L1593" i="2"/>
  <c r="L1595" i="2"/>
  <c r="L1598" i="2"/>
  <c r="L1603" i="2"/>
  <c r="L1606" i="2"/>
  <c r="L1611" i="2"/>
  <c r="L1614" i="2"/>
  <c r="L1619" i="2"/>
  <c r="L1622" i="2"/>
  <c r="L1627" i="2"/>
  <c r="L1630" i="2"/>
  <c r="L1635" i="2"/>
  <c r="L1638" i="2"/>
  <c r="L1646" i="2"/>
  <c r="L1707" i="2"/>
  <c r="L1710" i="2"/>
  <c r="L1715" i="2"/>
  <c r="L1821" i="2"/>
  <c r="O1824" i="2"/>
  <c r="M1824" i="2" s="1"/>
  <c r="E1823" i="2" s="1"/>
  <c r="L1825" i="2"/>
  <c r="O1828" i="2"/>
  <c r="M1828" i="2" s="1"/>
  <c r="O1837" i="2"/>
  <c r="M1837" i="2" s="1"/>
  <c r="O1840" i="2"/>
  <c r="M1840" i="2" s="1"/>
  <c r="L1841" i="2"/>
  <c r="M1847" i="2"/>
  <c r="L1850" i="2"/>
  <c r="M1852" i="2"/>
  <c r="E1856" i="2"/>
  <c r="O1858" i="2"/>
  <c r="M1858" i="2" s="1"/>
  <c r="E1857" i="2" s="1"/>
  <c r="L1858" i="2"/>
  <c r="M1859" i="2"/>
  <c r="L1860" i="2"/>
  <c r="E1864" i="2"/>
  <c r="G1868" i="2"/>
  <c r="G1870" i="2" s="1"/>
  <c r="E1877" i="2"/>
  <c r="E1878" i="2"/>
  <c r="M1879" i="2"/>
  <c r="M1886" i="2"/>
  <c r="E1886" i="2" s="1"/>
  <c r="M1894" i="2"/>
  <c r="E1894" i="2" s="1"/>
  <c r="M1906" i="2"/>
  <c r="E1906" i="2" s="1"/>
  <c r="M1914" i="2"/>
  <c r="E1914" i="2" s="1"/>
  <c r="M1923" i="2"/>
  <c r="M1935" i="2"/>
  <c r="M1938" i="2"/>
  <c r="M1956" i="2"/>
  <c r="M1957" i="2"/>
  <c r="M1961" i="2"/>
  <c r="E1724" i="2"/>
  <c r="E1732" i="2"/>
  <c r="E1780" i="2"/>
  <c r="E1788" i="2"/>
  <c r="E1841" i="2"/>
  <c r="E1842" i="2"/>
  <c r="O1867" i="2"/>
  <c r="M1867" i="2" s="1"/>
  <c r="L1867" i="2"/>
  <c r="O1868" i="2"/>
  <c r="M1868" i="2" s="1"/>
  <c r="L1868" i="2"/>
  <c r="E1870" i="2"/>
  <c r="E1869" i="2"/>
  <c r="E1881" i="2"/>
  <c r="E1882" i="2"/>
  <c r="G1886" i="2"/>
  <c r="G1888" i="2"/>
  <c r="E1883" i="2"/>
  <c r="E1884" i="2"/>
  <c r="E1890" i="2"/>
  <c r="E1889" i="2"/>
  <c r="E1899" i="2"/>
  <c r="E1900" i="2"/>
  <c r="E1903" i="2"/>
  <c r="E1904" i="2"/>
  <c r="E1911" i="2"/>
  <c r="E1912" i="2"/>
  <c r="E1913" i="2"/>
  <c r="M1943" i="2"/>
  <c r="E1965" i="2"/>
  <c r="E1966" i="2"/>
  <c r="O1669" i="2"/>
  <c r="M1669" i="2" s="1"/>
  <c r="O1672" i="2"/>
  <c r="M1672" i="2" s="1"/>
  <c r="E1671" i="2" s="1"/>
  <c r="O1675" i="2"/>
  <c r="M1675" i="2" s="1"/>
  <c r="O1682" i="2"/>
  <c r="M1682" i="2" s="1"/>
  <c r="E1681" i="2" s="1"/>
  <c r="O1685" i="2"/>
  <c r="M1685" i="2" s="1"/>
  <c r="O1686" i="2"/>
  <c r="M1686" i="2" s="1"/>
  <c r="O1689" i="2"/>
  <c r="M1689" i="2" s="1"/>
  <c r="O1690" i="2"/>
  <c r="M1690" i="2" s="1"/>
  <c r="O1693" i="2"/>
  <c r="M1693" i="2" s="1"/>
  <c r="O1694" i="2"/>
  <c r="M1694" i="2" s="1"/>
  <c r="O1697" i="2"/>
  <c r="M1697" i="2" s="1"/>
  <c r="O1698" i="2"/>
  <c r="M1698" i="2" s="1"/>
  <c r="O1701" i="2"/>
  <c r="M1701" i="2" s="1"/>
  <c r="O1702" i="2"/>
  <c r="M1702" i="2" s="1"/>
  <c r="O1708" i="2"/>
  <c r="M1708" i="2" s="1"/>
  <c r="E1708" i="2" s="1"/>
  <c r="O1713" i="2"/>
  <c r="M1713" i="2" s="1"/>
  <c r="O1721" i="2"/>
  <c r="M1721" i="2" s="1"/>
  <c r="O1729" i="2"/>
  <c r="M1729" i="2" s="1"/>
  <c r="O1738" i="2"/>
  <c r="M1738" i="2" s="1"/>
  <c r="E1737" i="2" s="1"/>
  <c r="O1742" i="2"/>
  <c r="M1742" i="2" s="1"/>
  <c r="E1741" i="2" s="1"/>
  <c r="O1745" i="2"/>
  <c r="M1745" i="2" s="1"/>
  <c r="O1748" i="2"/>
  <c r="M1748" i="2" s="1"/>
  <c r="E1748" i="2" s="1"/>
  <c r="O1751" i="2"/>
  <c r="M1751" i="2" s="1"/>
  <c r="O1758" i="2"/>
  <c r="M1758" i="2" s="1"/>
  <c r="E1758" i="2" s="1"/>
  <c r="O1761" i="2"/>
  <c r="M1761" i="2" s="1"/>
  <c r="O1764" i="2"/>
  <c r="M1764" i="2" s="1"/>
  <c r="E1763" i="2" s="1"/>
  <c r="O1769" i="2"/>
  <c r="M1769" i="2" s="1"/>
  <c r="O1772" i="2"/>
  <c r="M1772" i="2" s="1"/>
  <c r="E1772" i="2" s="1"/>
  <c r="O1777" i="2"/>
  <c r="M1777" i="2" s="1"/>
  <c r="O1785" i="2"/>
  <c r="M1785" i="2" s="1"/>
  <c r="O1793" i="2"/>
  <c r="M1793" i="2" s="1"/>
  <c r="O1796" i="2"/>
  <c r="M1796" i="2" s="1"/>
  <c r="E1795" i="2" s="1"/>
  <c r="O1801" i="2"/>
  <c r="M1801" i="2" s="1"/>
  <c r="O1804" i="2"/>
  <c r="M1804" i="2" s="1"/>
  <c r="E1803" i="2" s="1"/>
  <c r="O1809" i="2"/>
  <c r="M1809" i="2" s="1"/>
  <c r="O1812" i="2"/>
  <c r="M1812" i="2" s="1"/>
  <c r="E1812" i="2" s="1"/>
  <c r="O1818" i="2"/>
  <c r="M1818" i="2" s="1"/>
  <c r="E1818" i="2" s="1"/>
  <c r="O1827" i="2"/>
  <c r="M1827" i="2" s="1"/>
  <c r="L1832" i="2"/>
  <c r="L1838" i="2"/>
  <c r="L1846" i="2"/>
  <c r="M1851" i="2"/>
  <c r="L1853" i="2"/>
  <c r="O1861" i="2"/>
  <c r="M1861" i="2" s="1"/>
  <c r="L1861" i="2"/>
  <c r="G1862" i="2"/>
  <c r="M1866" i="2"/>
  <c r="E1865" i="2" s="1"/>
  <c r="M1887" i="2"/>
  <c r="M1901" i="2"/>
  <c r="M1915" i="2"/>
  <c r="M1916" i="2"/>
  <c r="M1917" i="2"/>
  <c r="M1922" i="2"/>
  <c r="M1927" i="2"/>
  <c r="E1929" i="2"/>
  <c r="E1930" i="2"/>
  <c r="M1939" i="2"/>
  <c r="M1945" i="2"/>
  <c r="M1951" i="2"/>
  <c r="L1817" i="2"/>
  <c r="M1830" i="2"/>
  <c r="E1829" i="2" s="1"/>
  <c r="M1833" i="2"/>
  <c r="M1839" i="2"/>
  <c r="M1846" i="2"/>
  <c r="E1846" i="2" s="1"/>
  <c r="L1847" i="2"/>
  <c r="L1852" i="2"/>
  <c r="M1853" i="2"/>
  <c r="L1859" i="2"/>
  <c r="M1872" i="2"/>
  <c r="E1872" i="2" s="1"/>
  <c r="M1873" i="2"/>
  <c r="M1895" i="2"/>
  <c r="M1898" i="2"/>
  <c r="E1897" i="2" s="1"/>
  <c r="M1907" i="2"/>
  <c r="M1910" i="2"/>
  <c r="E1910" i="2" s="1"/>
  <c r="M1919" i="2"/>
  <c r="M1920" i="2"/>
  <c r="M1921" i="2"/>
  <c r="M1926" i="2"/>
  <c r="E1926" i="2" s="1"/>
  <c r="E1941" i="2"/>
  <c r="E1942" i="2"/>
  <c r="M1953" i="2"/>
  <c r="M1958" i="2"/>
  <c r="L1872" i="2"/>
  <c r="E1875" i="2"/>
  <c r="L1878" i="2"/>
  <c r="L1881" i="2"/>
  <c r="L1887" i="2"/>
  <c r="L1888" i="2"/>
  <c r="E1891" i="2"/>
  <c r="L1894" i="2"/>
  <c r="L1899" i="2"/>
  <c r="L1903" i="2"/>
  <c r="L1906" i="2"/>
  <c r="L1911" i="2"/>
  <c r="L1912" i="2"/>
  <c r="L1915" i="2"/>
  <c r="L1916" i="2"/>
  <c r="L1919" i="2"/>
  <c r="L1920" i="2"/>
  <c r="L1923" i="2"/>
  <c r="E1925" i="2"/>
  <c r="L1926" i="2"/>
  <c r="O1937" i="2"/>
  <c r="L1938" i="2"/>
  <c r="O1940" i="2"/>
  <c r="M1940" i="2" s="1"/>
  <c r="L1942" i="2"/>
  <c r="O1944" i="2"/>
  <c r="M1944" i="2" s="1"/>
  <c r="O1947" i="2"/>
  <c r="M1947" i="2" s="1"/>
  <c r="O1949" i="2"/>
  <c r="M1949" i="2" s="1"/>
  <c r="O1950" i="2"/>
  <c r="M1950" i="2" s="1"/>
  <c r="L1953" i="2"/>
  <c r="O1955" i="2"/>
  <c r="M1955" i="2" s="1"/>
  <c r="L1956" i="2"/>
  <c r="L1965" i="2"/>
  <c r="L1967" i="2"/>
  <c r="M1968" i="2"/>
  <c r="E1985" i="2"/>
  <c r="L1986" i="2"/>
  <c r="L1989" i="2"/>
  <c r="O1989" i="2"/>
  <c r="M1989" i="2" s="1"/>
  <c r="E1992" i="2"/>
  <c r="E1991" i="2"/>
  <c r="M1993" i="2"/>
  <c r="E2000" i="2"/>
  <c r="E1999" i="2"/>
  <c r="E2006" i="2"/>
  <c r="E2005" i="2"/>
  <c r="E2010" i="2"/>
  <c r="E2009" i="2"/>
  <c r="E2012" i="2"/>
  <c r="E2011" i="2"/>
  <c r="E2056" i="2"/>
  <c r="E2055" i="2"/>
  <c r="M2061" i="2"/>
  <c r="M2064" i="2"/>
  <c r="E2063" i="2" s="1"/>
  <c r="M2095" i="2"/>
  <c r="M2099" i="2"/>
  <c r="E2101" i="2"/>
  <c r="E2102" i="2"/>
  <c r="M2103" i="2"/>
  <c r="E2105" i="2"/>
  <c r="E2106" i="2"/>
  <c r="O1967" i="2"/>
  <c r="M1967" i="2" s="1"/>
  <c r="M1971" i="2"/>
  <c r="L1972" i="2"/>
  <c r="L1973" i="2"/>
  <c r="O1973" i="2"/>
  <c r="M1973" i="2" s="1"/>
  <c r="M1976" i="2"/>
  <c r="L1981" i="2"/>
  <c r="M1995" i="2"/>
  <c r="E2032" i="2"/>
  <c r="E2031" i="2"/>
  <c r="M2038" i="2"/>
  <c r="E2037" i="2" s="1"/>
  <c r="M2067" i="2"/>
  <c r="M2070" i="2"/>
  <c r="E2070" i="2" s="1"/>
  <c r="M2075" i="2"/>
  <c r="E2078" i="2"/>
  <c r="E2077" i="2"/>
  <c r="M2082" i="2"/>
  <c r="E2081" i="2" s="1"/>
  <c r="M2086" i="2"/>
  <c r="E2086" i="2" s="1"/>
  <c r="M2090" i="2"/>
  <c r="E2089" i="2" s="1"/>
  <c r="M2094" i="2"/>
  <c r="E2093" i="2" s="1"/>
  <c r="L1987" i="2"/>
  <c r="O1987" i="2"/>
  <c r="M1987" i="2" s="1"/>
  <c r="E2014" i="2"/>
  <c r="E2013" i="2"/>
  <c r="E2024" i="2"/>
  <c r="E2023" i="2"/>
  <c r="E2048" i="2"/>
  <c r="E2047" i="2"/>
  <c r="E2050" i="2"/>
  <c r="E2049" i="2"/>
  <c r="E2054" i="2"/>
  <c r="E2053" i="2"/>
  <c r="E2113" i="2"/>
  <c r="E2114" i="2"/>
  <c r="O1960" i="2"/>
  <c r="M1960" i="2" s="1"/>
  <c r="E1960" i="2" s="1"/>
  <c r="O1963" i="2"/>
  <c r="M1963" i="2" s="1"/>
  <c r="L1969" i="2"/>
  <c r="O1969" i="2"/>
  <c r="M1969" i="2" s="1"/>
  <c r="M1975" i="2"/>
  <c r="L1976" i="2"/>
  <c r="L1977" i="2"/>
  <c r="O1977" i="2"/>
  <c r="M1977" i="2" s="1"/>
  <c r="E1980" i="2"/>
  <c r="E1982" i="2"/>
  <c r="E1981" i="2"/>
  <c r="M1983" i="2"/>
  <c r="L1990" i="2"/>
  <c r="O1990" i="2"/>
  <c r="M1990" i="2" s="1"/>
  <c r="L1995" i="2"/>
  <c r="M1997" i="2"/>
  <c r="E2002" i="2"/>
  <c r="E2001" i="2"/>
  <c r="E2004" i="2"/>
  <c r="E2003" i="2"/>
  <c r="E2026" i="2"/>
  <c r="E2025" i="2"/>
  <c r="E2034" i="2"/>
  <c r="E2033" i="2"/>
  <c r="E2109" i="2"/>
  <c r="E2110" i="2"/>
  <c r="O2098" i="2"/>
  <c r="M2098" i="2" s="1"/>
  <c r="E2097" i="2" s="1"/>
  <c r="L2106" i="2"/>
  <c r="O2112" i="2"/>
  <c r="M2112" i="2" s="1"/>
  <c r="E2112" i="2" s="1"/>
  <c r="L2113" i="2"/>
  <c r="L2116" i="2"/>
  <c r="O2123" i="2"/>
  <c r="M2123" i="2" s="1"/>
  <c r="M2124" i="2"/>
  <c r="L2125" i="2"/>
  <c r="O2125" i="2"/>
  <c r="M2125" i="2" s="1"/>
  <c r="O2127" i="2"/>
  <c r="M2127" i="2" s="1"/>
  <c r="L2127" i="2"/>
  <c r="O2138" i="2"/>
  <c r="M2138" i="2" s="1"/>
  <c r="L2138" i="2"/>
  <c r="M2139" i="2"/>
  <c r="L2140" i="2"/>
  <c r="O2141" i="2"/>
  <c r="M2141" i="2" s="1"/>
  <c r="L2141" i="2"/>
  <c r="E2143" i="2"/>
  <c r="M2170" i="2"/>
  <c r="M2172" i="2"/>
  <c r="M2173" i="2"/>
  <c r="M2174" i="2"/>
  <c r="M2175" i="2"/>
  <c r="M2178" i="2"/>
  <c r="M2184" i="2"/>
  <c r="M2189" i="2"/>
  <c r="M2190" i="2"/>
  <c r="M2191" i="2"/>
  <c r="M2199" i="2"/>
  <c r="M2200" i="2"/>
  <c r="M2201" i="2"/>
  <c r="M2208" i="2"/>
  <c r="E2207" i="2" s="1"/>
  <c r="M2237" i="2"/>
  <c r="M2245" i="2"/>
  <c r="E2250" i="2"/>
  <c r="E2249" i="2"/>
  <c r="E2020" i="2"/>
  <c r="E2042" i="2"/>
  <c r="E2046" i="2"/>
  <c r="E2060" i="2"/>
  <c r="E2090" i="2"/>
  <c r="L2110" i="2"/>
  <c r="L2121" i="2"/>
  <c r="O2121" i="2"/>
  <c r="M2121" i="2" s="1"/>
  <c r="L2126" i="2"/>
  <c r="O2126" i="2"/>
  <c r="M2126" i="2" s="1"/>
  <c r="O2134" i="2"/>
  <c r="M2134" i="2" s="1"/>
  <c r="L2134" i="2"/>
  <c r="O2137" i="2"/>
  <c r="M2137" i="2" s="1"/>
  <c r="L2137" i="2"/>
  <c r="E2159" i="2"/>
  <c r="E2160" i="2"/>
  <c r="M2169" i="2"/>
  <c r="M2171" i="2"/>
  <c r="M2177" i="2"/>
  <c r="M2193" i="2"/>
  <c r="M2195" i="2"/>
  <c r="M2197" i="2"/>
  <c r="M2202" i="2"/>
  <c r="M2218" i="2"/>
  <c r="E2219" i="2"/>
  <c r="E2220" i="2"/>
  <c r="E2227" i="2"/>
  <c r="E2228" i="2"/>
  <c r="E2241" i="2"/>
  <c r="E2242" i="2"/>
  <c r="M2247" i="2"/>
  <c r="E2258" i="2"/>
  <c r="E2257" i="2"/>
  <c r="E2262" i="2"/>
  <c r="E2261" i="2"/>
  <c r="O2008" i="2"/>
  <c r="M2008" i="2" s="1"/>
  <c r="E2008" i="2" s="1"/>
  <c r="O2015" i="2"/>
  <c r="M2015" i="2" s="1"/>
  <c r="O2017" i="2"/>
  <c r="M2017" i="2" s="1"/>
  <c r="O2022" i="2"/>
  <c r="M2022" i="2" s="1"/>
  <c r="E2022" i="2" s="1"/>
  <c r="O2027" i="2"/>
  <c r="M2027" i="2" s="1"/>
  <c r="O2029" i="2"/>
  <c r="M2029" i="2" s="1"/>
  <c r="O2036" i="2"/>
  <c r="M2036" i="2" s="1"/>
  <c r="E2035" i="2" s="1"/>
  <c r="O2039" i="2"/>
  <c r="M2039" i="2" s="1"/>
  <c r="O2043" i="2"/>
  <c r="M2043" i="2" s="1"/>
  <c r="O2052" i="2"/>
  <c r="M2052" i="2" s="1"/>
  <c r="E2052" i="2" s="1"/>
  <c r="O2057" i="2"/>
  <c r="M2057" i="2" s="1"/>
  <c r="O2065" i="2"/>
  <c r="M2065" i="2" s="1"/>
  <c r="O2066" i="2"/>
  <c r="M2066" i="2" s="1"/>
  <c r="O2071" i="2"/>
  <c r="M2071" i="2" s="1"/>
  <c r="O2074" i="2"/>
  <c r="M2074" i="2" s="1"/>
  <c r="E2073" i="2" s="1"/>
  <c r="O2079" i="2"/>
  <c r="M2079" i="2" s="1"/>
  <c r="O2083" i="2"/>
  <c r="M2083" i="2" s="1"/>
  <c r="O2087" i="2"/>
  <c r="M2087" i="2" s="1"/>
  <c r="O2091" i="2"/>
  <c r="M2091" i="2" s="1"/>
  <c r="O2107" i="2"/>
  <c r="M2107" i="2" s="1"/>
  <c r="L2114" i="2"/>
  <c r="O2115" i="2"/>
  <c r="M2115" i="2" s="1"/>
  <c r="M2116" i="2"/>
  <c r="L2117" i="2"/>
  <c r="O2117" i="2"/>
  <c r="M2117" i="2" s="1"/>
  <c r="L2122" i="2"/>
  <c r="O2122" i="2"/>
  <c r="M2122" i="2" s="1"/>
  <c r="L2124" i="2"/>
  <c r="O2133" i="2"/>
  <c r="M2133" i="2" s="1"/>
  <c r="L2133" i="2"/>
  <c r="E2135" i="2"/>
  <c r="O2146" i="2"/>
  <c r="M2146" i="2" s="1"/>
  <c r="L2146" i="2"/>
  <c r="M2147" i="2"/>
  <c r="L2148" i="2"/>
  <c r="O2149" i="2"/>
  <c r="M2149" i="2" s="1"/>
  <c r="L2149" i="2"/>
  <c r="M2150" i="2"/>
  <c r="M2153" i="2"/>
  <c r="M2168" i="2"/>
  <c r="M2176" i="2"/>
  <c r="M2181" i="2"/>
  <c r="M2182" i="2"/>
  <c r="M2183" i="2"/>
  <c r="M2186" i="2"/>
  <c r="E2185" i="2" s="1"/>
  <c r="M2192" i="2"/>
  <c r="M2196" i="2"/>
  <c r="M2214" i="2"/>
  <c r="M2215" i="2"/>
  <c r="M2216" i="2"/>
  <c r="M2221" i="2"/>
  <c r="M2223" i="2"/>
  <c r="M2225" i="2"/>
  <c r="M2234" i="2"/>
  <c r="E2233" i="2" s="1"/>
  <c r="M2238" i="2"/>
  <c r="M2108" i="2"/>
  <c r="L2118" i="2"/>
  <c r="O2118" i="2"/>
  <c r="M2118" i="2" s="1"/>
  <c r="O2142" i="2"/>
  <c r="M2142" i="2" s="1"/>
  <c r="L2142" i="2"/>
  <c r="O2145" i="2"/>
  <c r="M2145" i="2" s="1"/>
  <c r="L2145" i="2"/>
  <c r="E2205" i="2"/>
  <c r="E2206" i="2"/>
  <c r="E2208" i="2"/>
  <c r="E2211" i="2"/>
  <c r="E2212" i="2"/>
  <c r="E2231" i="2"/>
  <c r="E2232" i="2"/>
  <c r="O2129" i="2"/>
  <c r="M2129" i="2" s="1"/>
  <c r="O2130" i="2"/>
  <c r="M2130" i="2" s="1"/>
  <c r="O2152" i="2"/>
  <c r="M2152" i="2" s="1"/>
  <c r="E2152" i="2" s="1"/>
  <c r="O2155" i="2"/>
  <c r="M2155" i="2" s="1"/>
  <c r="L2156" i="2"/>
  <c r="O2158" i="2"/>
  <c r="M2158" i="2" s="1"/>
  <c r="E2157" i="2" s="1"/>
  <c r="L2159" i="2"/>
  <c r="O2161" i="2"/>
  <c r="M2161" i="2" s="1"/>
  <c r="L2162" i="2"/>
  <c r="O2167" i="2"/>
  <c r="L2168" i="2"/>
  <c r="L2169" i="2"/>
  <c r="L2170" i="2"/>
  <c r="L2171" i="2"/>
  <c r="L2172" i="2"/>
  <c r="L2177" i="2"/>
  <c r="L2178" i="2"/>
  <c r="O2179" i="2"/>
  <c r="M2179" i="2" s="1"/>
  <c r="O2180" i="2"/>
  <c r="M2180" i="2" s="1"/>
  <c r="L2185" i="2"/>
  <c r="L2186" i="2"/>
  <c r="O2187" i="2"/>
  <c r="M2187" i="2" s="1"/>
  <c r="O2188" i="2"/>
  <c r="M2188" i="2" s="1"/>
  <c r="L2193" i="2"/>
  <c r="O2194" i="2"/>
  <c r="M2194" i="2" s="1"/>
  <c r="L2197" i="2"/>
  <c r="O2198" i="2"/>
  <c r="M2198" i="2" s="1"/>
  <c r="L2202" i="2"/>
  <c r="O2203" i="2"/>
  <c r="M2203" i="2" s="1"/>
  <c r="O2204" i="2"/>
  <c r="M2204" i="2" s="1"/>
  <c r="L2208" i="2"/>
  <c r="O2209" i="2"/>
  <c r="M2209" i="2" s="1"/>
  <c r="L2212" i="2"/>
  <c r="O2213" i="2"/>
  <c r="M2213" i="2" s="1"/>
  <c r="L2216" i="2"/>
  <c r="O2217" i="2"/>
  <c r="M2217" i="2" s="1"/>
  <c r="L2221" i="2"/>
  <c r="O2222" i="2"/>
  <c r="M2222" i="2" s="1"/>
  <c r="L2225" i="2"/>
  <c r="O2226" i="2"/>
  <c r="M2226" i="2" s="1"/>
  <c r="O2230" i="2"/>
  <c r="M2230" i="2" s="1"/>
  <c r="E2229" i="2" s="1"/>
  <c r="O2235" i="2"/>
  <c r="M2235" i="2" s="1"/>
  <c r="L2241" i="2"/>
  <c r="O2243" i="2"/>
  <c r="M2243" i="2" s="1"/>
  <c r="L2248" i="2"/>
  <c r="O2252" i="2"/>
  <c r="M2252" i="2" s="1"/>
  <c r="E2251" i="2" s="1"/>
  <c r="L2256" i="2"/>
  <c r="L2267" i="2"/>
  <c r="L2269" i="2"/>
  <c r="O2269" i="2"/>
  <c r="M2269" i="2" s="1"/>
  <c r="L2271" i="2"/>
  <c r="L2273" i="2"/>
  <c r="O2273" i="2"/>
  <c r="M2273" i="2" s="1"/>
  <c r="L2275" i="2"/>
  <c r="L2281" i="2"/>
  <c r="E2299" i="2"/>
  <c r="E2300" i="2"/>
  <c r="O2240" i="2"/>
  <c r="M2240" i="2" s="1"/>
  <c r="E2240" i="2" s="1"/>
  <c r="L2245" i="2"/>
  <c r="O2253" i="2"/>
  <c r="M2253" i="2" s="1"/>
  <c r="L2254" i="2"/>
  <c r="L2260" i="2"/>
  <c r="L2263" i="2"/>
  <c r="M2267" i="2"/>
  <c r="M2271" i="2"/>
  <c r="M2275" i="2"/>
  <c r="L2276" i="2"/>
  <c r="L2280" i="2"/>
  <c r="O2280" i="2"/>
  <c r="M2280" i="2" s="1"/>
  <c r="E2280" i="2" s="1"/>
  <c r="M2281" i="2"/>
  <c r="E2285" i="2"/>
  <c r="E2286" i="2"/>
  <c r="E2293" i="2"/>
  <c r="Q2298" i="2"/>
  <c r="E2312" i="2"/>
  <c r="E2311" i="2"/>
  <c r="M2314" i="2"/>
  <c r="E2313" i="2" s="1"/>
  <c r="M2316" i="2"/>
  <c r="E2316" i="2" s="1"/>
  <c r="E2320" i="2"/>
  <c r="E2319" i="2"/>
  <c r="M2328" i="2"/>
  <c r="E2327" i="2" s="1"/>
  <c r="M2329" i="2"/>
  <c r="M2248" i="2"/>
  <c r="M2256" i="2"/>
  <c r="E2256" i="2" s="1"/>
  <c r="M2260" i="2"/>
  <c r="E2259" i="2" s="1"/>
  <c r="M2263" i="2"/>
  <c r="L2265" i="2"/>
  <c r="M2276" i="2"/>
  <c r="L2277" i="2"/>
  <c r="O2277" i="2"/>
  <c r="M2277" i="2" s="1"/>
  <c r="M2282" i="2"/>
  <c r="E2336" i="2"/>
  <c r="E2335" i="2"/>
  <c r="E2266" i="2"/>
  <c r="E2290" i="2"/>
  <c r="E2289" i="2"/>
  <c r="E2318" i="2"/>
  <c r="E2317" i="2"/>
  <c r="E2322" i="2"/>
  <c r="E2321" i="2"/>
  <c r="L2339" i="2"/>
  <c r="O2339" i="2"/>
  <c r="M2339" i="2" s="1"/>
  <c r="O2341" i="2"/>
  <c r="M2341" i="2" s="1"/>
  <c r="L2345" i="2"/>
  <c r="L2348" i="2"/>
  <c r="E2365" i="2"/>
  <c r="E2368" i="2"/>
  <c r="A2368" i="2" s="1"/>
  <c r="E2371" i="2"/>
  <c r="E2374" i="2"/>
  <c r="A2374" i="2" s="1"/>
  <c r="E2387" i="2"/>
  <c r="E2388" i="2"/>
  <c r="A2388" i="2" s="1"/>
  <c r="E2390" i="2"/>
  <c r="A2390" i="2" s="1"/>
  <c r="E2397" i="2"/>
  <c r="E2399" i="2"/>
  <c r="E2400" i="2"/>
  <c r="A2400" i="2" s="1"/>
  <c r="E2457" i="2"/>
  <c r="E2458" i="2"/>
  <c r="A2458" i="2" s="1"/>
  <c r="E2481" i="2"/>
  <c r="E2497" i="2"/>
  <c r="E2502" i="2"/>
  <c r="A2502" i="2" s="1"/>
  <c r="E2529" i="2"/>
  <c r="E2530" i="2"/>
  <c r="A2530" i="2" s="1"/>
  <c r="E2548" i="2"/>
  <c r="A2548" i="2" s="1"/>
  <c r="E2560" i="2"/>
  <c r="A2560" i="2" s="1"/>
  <c r="E2559" i="2"/>
  <c r="E2666" i="2"/>
  <c r="A2666" i="2" s="1"/>
  <c r="E2665" i="2"/>
  <c r="E2668" i="2"/>
  <c r="A2668" i="2" s="1"/>
  <c r="E2667" i="2"/>
  <c r="E2694" i="2"/>
  <c r="A2694" i="2" s="1"/>
  <c r="E2693" i="2"/>
  <c r="E2696" i="2"/>
  <c r="A2696" i="2" s="1"/>
  <c r="E2695" i="2"/>
  <c r="E2716" i="2"/>
  <c r="A2716" i="2" s="1"/>
  <c r="E2715" i="2"/>
  <c r="E2724" i="2"/>
  <c r="A2724" i="2" s="1"/>
  <c r="E2723" i="2"/>
  <c r="E2742" i="2"/>
  <c r="A2742" i="2" s="1"/>
  <c r="E2741" i="2"/>
  <c r="E2744" i="2"/>
  <c r="A2744" i="2" s="1"/>
  <c r="E2743" i="2"/>
  <c r="E2817" i="2"/>
  <c r="E2818" i="2"/>
  <c r="A2818" i="2" s="1"/>
  <c r="E2862" i="2"/>
  <c r="A2862" i="2" s="1"/>
  <c r="E2861" i="2"/>
  <c r="E2887" i="2"/>
  <c r="E2888" i="2"/>
  <c r="A2888" i="2" s="1"/>
  <c r="E2304" i="2"/>
  <c r="E2344" i="2"/>
  <c r="L2346" i="2"/>
  <c r="O2346" i="2"/>
  <c r="M2346" i="2" s="1"/>
  <c r="E2345" i="2" s="1"/>
  <c r="M2348" i="2"/>
  <c r="E2363" i="2"/>
  <c r="E2364" i="2"/>
  <c r="A2364" i="2" s="1"/>
  <c r="E2369" i="2"/>
  <c r="E2370" i="2"/>
  <c r="A2370" i="2" s="1"/>
  <c r="E2411" i="2"/>
  <c r="E2412" i="2"/>
  <c r="A2412" i="2" s="1"/>
  <c r="E2479" i="2"/>
  <c r="E2480" i="2"/>
  <c r="A2480" i="2" s="1"/>
  <c r="E2523" i="2"/>
  <c r="E2524" i="2"/>
  <c r="A2524" i="2" s="1"/>
  <c r="E2525" i="2"/>
  <c r="E2526" i="2"/>
  <c r="A2526" i="2" s="1"/>
  <c r="E2541" i="2"/>
  <c r="E2542" i="2"/>
  <c r="A2542" i="2" s="1"/>
  <c r="E2552" i="2"/>
  <c r="A2552" i="2" s="1"/>
  <c r="E2551" i="2"/>
  <c r="E2568" i="2"/>
  <c r="A2568" i="2" s="1"/>
  <c r="E2567" i="2"/>
  <c r="E2642" i="2"/>
  <c r="A2642" i="2" s="1"/>
  <c r="E2641" i="2"/>
  <c r="E2674" i="2"/>
  <c r="A2674" i="2" s="1"/>
  <c r="E2673" i="2"/>
  <c r="E2676" i="2"/>
  <c r="A2676" i="2" s="1"/>
  <c r="E2675" i="2"/>
  <c r="E2702" i="2"/>
  <c r="A2702" i="2" s="1"/>
  <c r="E2701" i="2"/>
  <c r="E2704" i="2"/>
  <c r="A2704" i="2" s="1"/>
  <c r="E2703" i="2"/>
  <c r="E2718" i="2"/>
  <c r="A2718" i="2" s="1"/>
  <c r="E2717" i="2"/>
  <c r="E2730" i="2"/>
  <c r="A2730" i="2" s="1"/>
  <c r="E2729" i="2"/>
  <c r="E2732" i="2"/>
  <c r="A2732" i="2" s="1"/>
  <c r="E2731" i="2"/>
  <c r="E2750" i="2"/>
  <c r="A2750" i="2" s="1"/>
  <c r="E2749" i="2"/>
  <c r="E2752" i="2"/>
  <c r="A2752" i="2" s="1"/>
  <c r="E2751" i="2"/>
  <c r="E2778" i="2"/>
  <c r="A2778" i="2" s="1"/>
  <c r="E2777" i="2"/>
  <c r="O2283" i="2"/>
  <c r="M2283" i="2" s="1"/>
  <c r="O2287" i="2"/>
  <c r="M2287" i="2" s="1"/>
  <c r="O2291" i="2"/>
  <c r="M2291" i="2" s="1"/>
  <c r="O2292" i="2"/>
  <c r="M2292" i="2" s="1"/>
  <c r="E2294" i="2"/>
  <c r="O2300" i="2"/>
  <c r="O2302" i="2"/>
  <c r="M2302" i="2" s="1"/>
  <c r="E2301" i="2" s="1"/>
  <c r="O2305" i="2"/>
  <c r="O2324" i="2"/>
  <c r="M2324" i="2" s="1"/>
  <c r="E2323" i="2" s="1"/>
  <c r="O2325" i="2"/>
  <c r="M2325" i="2" s="1"/>
  <c r="O2332" i="2"/>
  <c r="M2332" i="2" s="1"/>
  <c r="E2331" i="2" s="1"/>
  <c r="O2333" i="2"/>
  <c r="M2333" i="2" s="1"/>
  <c r="L2340" i="2"/>
  <c r="E2343" i="2"/>
  <c r="L2344" i="2"/>
  <c r="L2347" i="2"/>
  <c r="O2347" i="2"/>
  <c r="M2347" i="2" s="1"/>
  <c r="O2349" i="2"/>
  <c r="M2349" i="2" s="1"/>
  <c r="E2359" i="2"/>
  <c r="E2360" i="2"/>
  <c r="A2360" i="2" s="1"/>
  <c r="E2379" i="2"/>
  <c r="E2380" i="2"/>
  <c r="A2380" i="2" s="1"/>
  <c r="E2393" i="2"/>
  <c r="E2485" i="2"/>
  <c r="E2493" i="2"/>
  <c r="E2521" i="2"/>
  <c r="E2537" i="2"/>
  <c r="E2538" i="2"/>
  <c r="A2538" i="2" s="1"/>
  <c r="E2588" i="2"/>
  <c r="A2588" i="2" s="1"/>
  <c r="E2587" i="2"/>
  <c r="E2646" i="2"/>
  <c r="A2646" i="2" s="1"/>
  <c r="E2645" i="2"/>
  <c r="E2650" i="2"/>
  <c r="A2650" i="2" s="1"/>
  <c r="E2649" i="2"/>
  <c r="E2656" i="2"/>
  <c r="A2656" i="2" s="1"/>
  <c r="E2655" i="2"/>
  <c r="E2710" i="2"/>
  <c r="A2710" i="2" s="1"/>
  <c r="E2709" i="2"/>
  <c r="E2712" i="2"/>
  <c r="A2712" i="2" s="1"/>
  <c r="E2711" i="2"/>
  <c r="E2720" i="2"/>
  <c r="A2720" i="2" s="1"/>
  <c r="E2719" i="2"/>
  <c r="E2754" i="2"/>
  <c r="A2754" i="2" s="1"/>
  <c r="E2753" i="2"/>
  <c r="L2338" i="2"/>
  <c r="O2338" i="2"/>
  <c r="M2338" i="2" s="1"/>
  <c r="E2337" i="2" s="1"/>
  <c r="M2340" i="2"/>
  <c r="O2355" i="2"/>
  <c r="E2357" i="2"/>
  <c r="E2358" i="2"/>
  <c r="A2358" i="2" s="1"/>
  <c r="E2378" i="2"/>
  <c r="A2378" i="2" s="1"/>
  <c r="E2383" i="2"/>
  <c r="E2384" i="2"/>
  <c r="A2384" i="2" s="1"/>
  <c r="E2386" i="2"/>
  <c r="A2386" i="2" s="1"/>
  <c r="E2406" i="2"/>
  <c r="A2406" i="2" s="1"/>
  <c r="E2452" i="2"/>
  <c r="A2452" i="2" s="1"/>
  <c r="E2456" i="2"/>
  <c r="A2456" i="2" s="1"/>
  <c r="E2464" i="2"/>
  <c r="A2464" i="2" s="1"/>
  <c r="E2466" i="2"/>
  <c r="A2466" i="2" s="1"/>
  <c r="E2468" i="2"/>
  <c r="A2468" i="2" s="1"/>
  <c r="E2470" i="2"/>
  <c r="A2470" i="2" s="1"/>
  <c r="E2472" i="2"/>
  <c r="A2472" i="2" s="1"/>
  <c r="E2474" i="2"/>
  <c r="A2474" i="2" s="1"/>
  <c r="E2491" i="2"/>
  <c r="E2492" i="2"/>
  <c r="A2492" i="2" s="1"/>
  <c r="E2533" i="2"/>
  <c r="E2534" i="2"/>
  <c r="A2534" i="2" s="1"/>
  <c r="E2550" i="2"/>
  <c r="A2550" i="2" s="1"/>
  <c r="E2596" i="2"/>
  <c r="A2596" i="2" s="1"/>
  <c r="E2595" i="2"/>
  <c r="E2618" i="2"/>
  <c r="A2618" i="2" s="1"/>
  <c r="E2617" i="2"/>
  <c r="E2714" i="2"/>
  <c r="A2714" i="2" s="1"/>
  <c r="E2713" i="2"/>
  <c r="E2722" i="2"/>
  <c r="A2722" i="2" s="1"/>
  <c r="E2721" i="2"/>
  <c r="E2756" i="2"/>
  <c r="A2756" i="2" s="1"/>
  <c r="E2755" i="2"/>
  <c r="E2961" i="2"/>
  <c r="E2962" i="2"/>
  <c r="A2962" i="2" s="1"/>
  <c r="E3022" i="2"/>
  <c r="A3022" i="2" s="1"/>
  <c r="E3021" i="2"/>
  <c r="E3038" i="2"/>
  <c r="A3038" i="2" s="1"/>
  <c r="E3037" i="2"/>
  <c r="E3054" i="2"/>
  <c r="A3054" i="2" s="1"/>
  <c r="E3053" i="2"/>
  <c r="E3070" i="2"/>
  <c r="A3070" i="2" s="1"/>
  <c r="E3069" i="2"/>
  <c r="E2375" i="2"/>
  <c r="E2391" i="2"/>
  <c r="E2395" i="2"/>
  <c r="E2403" i="2"/>
  <c r="E2407" i="2"/>
  <c r="E2415" i="2"/>
  <c r="E2419" i="2"/>
  <c r="E2421" i="2"/>
  <c r="E2423" i="2"/>
  <c r="E2425" i="2"/>
  <c r="E2427" i="2"/>
  <c r="E2429" i="2"/>
  <c r="E2431" i="2"/>
  <c r="E2433" i="2"/>
  <c r="E2435" i="2"/>
  <c r="E2437" i="2"/>
  <c r="E2439" i="2"/>
  <c r="E2441" i="2"/>
  <c r="E2443" i="2"/>
  <c r="E2445" i="2"/>
  <c r="E2447" i="2"/>
  <c r="E2449" i="2"/>
  <c r="E2453" i="2"/>
  <c r="E2461" i="2"/>
  <c r="E2475" i="2"/>
  <c r="E2483" i="2"/>
  <c r="E2487" i="2"/>
  <c r="E2495" i="2"/>
  <c r="E2499" i="2"/>
  <c r="E2503" i="2"/>
  <c r="E2505" i="2"/>
  <c r="E2507" i="2"/>
  <c r="E2509" i="2"/>
  <c r="E2511" i="2"/>
  <c r="E2513" i="2"/>
  <c r="E2515" i="2"/>
  <c r="E2517" i="2"/>
  <c r="E2519" i="2"/>
  <c r="E2554" i="2"/>
  <c r="A2554" i="2" s="1"/>
  <c r="E2561" i="2"/>
  <c r="E2562" i="2"/>
  <c r="A2562" i="2" s="1"/>
  <c r="E2569" i="2"/>
  <c r="E2570" i="2"/>
  <c r="A2570" i="2" s="1"/>
  <c r="E2589" i="2"/>
  <c r="E2590" i="2"/>
  <c r="A2590" i="2" s="1"/>
  <c r="E2597" i="2"/>
  <c r="E2598" i="2"/>
  <c r="A2598" i="2" s="1"/>
  <c r="E2599" i="2"/>
  <c r="E2600" i="2"/>
  <c r="A2600" i="2" s="1"/>
  <c r="E2601" i="2"/>
  <c r="E2602" i="2"/>
  <c r="A2602" i="2" s="1"/>
  <c r="E2603" i="2"/>
  <c r="E2604" i="2"/>
  <c r="A2604" i="2" s="1"/>
  <c r="E2605" i="2"/>
  <c r="E2606" i="2"/>
  <c r="A2606" i="2" s="1"/>
  <c r="E2608" i="2"/>
  <c r="A2608" i="2" s="1"/>
  <c r="E2625" i="2"/>
  <c r="E2628" i="2"/>
  <c r="A2628" i="2" s="1"/>
  <c r="E2634" i="2"/>
  <c r="A2634" i="2" s="1"/>
  <c r="E2637" i="2"/>
  <c r="E2657" i="2"/>
  <c r="E2658" i="2"/>
  <c r="A2658" i="2" s="1"/>
  <c r="E2663" i="2"/>
  <c r="E2671" i="2"/>
  <c r="E2691" i="2"/>
  <c r="E2699" i="2"/>
  <c r="E2707" i="2"/>
  <c r="E2727" i="2"/>
  <c r="E2735" i="2"/>
  <c r="E2737" i="2"/>
  <c r="E2739" i="2"/>
  <c r="E2747" i="2"/>
  <c r="E2762" i="2"/>
  <c r="A2762" i="2" s="1"/>
  <c r="E2761" i="2"/>
  <c r="E2767" i="2"/>
  <c r="E2769" i="2"/>
  <c r="E2773" i="2"/>
  <c r="E2774" i="2"/>
  <c r="A2774" i="2" s="1"/>
  <c r="E2776" i="2"/>
  <c r="A2776" i="2" s="1"/>
  <c r="E2780" i="2"/>
  <c r="A2780" i="2" s="1"/>
  <c r="E2779" i="2"/>
  <c r="E2787" i="2"/>
  <c r="E2788" i="2"/>
  <c r="A2788" i="2" s="1"/>
  <c r="E2791" i="2"/>
  <c r="E2794" i="2"/>
  <c r="A2794" i="2" s="1"/>
  <c r="E2793" i="2"/>
  <c r="E2795" i="2"/>
  <c r="E2796" i="2"/>
  <c r="A2796" i="2" s="1"/>
  <c r="E2803" i="2"/>
  <c r="E2806" i="2"/>
  <c r="A2806" i="2" s="1"/>
  <c r="E2805" i="2"/>
  <c r="E2807" i="2"/>
  <c r="E2808" i="2"/>
  <c r="A2808" i="2" s="1"/>
  <c r="E2812" i="2"/>
  <c r="E2832" i="2"/>
  <c r="E2831" i="2"/>
  <c r="E2836" i="2"/>
  <c r="A2836" i="2" s="1"/>
  <c r="E2835" i="2"/>
  <c r="E2870" i="2"/>
  <c r="A2870" i="2" s="1"/>
  <c r="E2869" i="2"/>
  <c r="E2978" i="2"/>
  <c r="A2978" i="2" s="1"/>
  <c r="E2977" i="2"/>
  <c r="E2546" i="2"/>
  <c r="A2546" i="2" s="1"/>
  <c r="E2622" i="2"/>
  <c r="A2622" i="2" s="1"/>
  <c r="E2624" i="2"/>
  <c r="A2624" i="2" s="1"/>
  <c r="E2661" i="2"/>
  <c r="E2662" i="2"/>
  <c r="A2662" i="2" s="1"/>
  <c r="E2669" i="2"/>
  <c r="E2670" i="2"/>
  <c r="A2670" i="2" s="1"/>
  <c r="E2677" i="2"/>
  <c r="E2678" i="2"/>
  <c r="A2678" i="2" s="1"/>
  <c r="E2679" i="2"/>
  <c r="E2680" i="2"/>
  <c r="A2680" i="2" s="1"/>
  <c r="E2681" i="2"/>
  <c r="E2682" i="2"/>
  <c r="A2682" i="2" s="1"/>
  <c r="E2683" i="2"/>
  <c r="E2684" i="2"/>
  <c r="A2684" i="2" s="1"/>
  <c r="E2685" i="2"/>
  <c r="E2686" i="2"/>
  <c r="A2686" i="2" s="1"/>
  <c r="E2687" i="2"/>
  <c r="E2688" i="2"/>
  <c r="A2688" i="2" s="1"/>
  <c r="E2689" i="2"/>
  <c r="E2690" i="2"/>
  <c r="A2690" i="2" s="1"/>
  <c r="E2697" i="2"/>
  <c r="E2698" i="2"/>
  <c r="A2698" i="2" s="1"/>
  <c r="E2705" i="2"/>
  <c r="E2706" i="2"/>
  <c r="A2706" i="2" s="1"/>
  <c r="E2725" i="2"/>
  <c r="E2726" i="2"/>
  <c r="A2726" i="2" s="1"/>
  <c r="E2733" i="2"/>
  <c r="E2734" i="2"/>
  <c r="A2734" i="2" s="1"/>
  <c r="E2745" i="2"/>
  <c r="E2746" i="2"/>
  <c r="A2746" i="2" s="1"/>
  <c r="E2757" i="2"/>
  <c r="E2758" i="2"/>
  <c r="A2758" i="2" s="1"/>
  <c r="E2766" i="2"/>
  <c r="A2766" i="2" s="1"/>
  <c r="E2765" i="2"/>
  <c r="E2772" i="2"/>
  <c r="A2772" i="2" s="1"/>
  <c r="E2828" i="2"/>
  <c r="E2827" i="2"/>
  <c r="E2915" i="2"/>
  <c r="E2916" i="2"/>
  <c r="A2916" i="2" s="1"/>
  <c r="E2992" i="2"/>
  <c r="A2992" i="2" s="1"/>
  <c r="E2991" i="2"/>
  <c r="E2527" i="2"/>
  <c r="E2528" i="2"/>
  <c r="A2528" i="2" s="1"/>
  <c r="E2531" i="2"/>
  <c r="E2532" i="2"/>
  <c r="A2532" i="2" s="1"/>
  <c r="E2535" i="2"/>
  <c r="E2536" i="2"/>
  <c r="A2536" i="2" s="1"/>
  <c r="E2539" i="2"/>
  <c r="E2540" i="2"/>
  <c r="A2540" i="2" s="1"/>
  <c r="E2558" i="2"/>
  <c r="A2558" i="2" s="1"/>
  <c r="E2557" i="2"/>
  <c r="E2566" i="2"/>
  <c r="A2566" i="2" s="1"/>
  <c r="E2565" i="2"/>
  <c r="E2574" i="2"/>
  <c r="A2574" i="2" s="1"/>
  <c r="E2573" i="2"/>
  <c r="E2576" i="2"/>
  <c r="A2576" i="2" s="1"/>
  <c r="E2575" i="2"/>
  <c r="E2578" i="2"/>
  <c r="A2578" i="2" s="1"/>
  <c r="E2577" i="2"/>
  <c r="E2580" i="2"/>
  <c r="A2580" i="2" s="1"/>
  <c r="E2579" i="2"/>
  <c r="E2582" i="2"/>
  <c r="A2582" i="2" s="1"/>
  <c r="E2581" i="2"/>
  <c r="E2584" i="2"/>
  <c r="A2584" i="2" s="1"/>
  <c r="E2583" i="2"/>
  <c r="E2586" i="2"/>
  <c r="A2586" i="2" s="1"/>
  <c r="E2585" i="2"/>
  <c r="E2594" i="2"/>
  <c r="A2594" i="2" s="1"/>
  <c r="E2593" i="2"/>
  <c r="E2616" i="2"/>
  <c r="A2616" i="2" s="1"/>
  <c r="E2635" i="2"/>
  <c r="E2636" i="2"/>
  <c r="A2636" i="2" s="1"/>
  <c r="E2639" i="2"/>
  <c r="E2640" i="2"/>
  <c r="A2640" i="2" s="1"/>
  <c r="E2783" i="2"/>
  <c r="E2784" i="2"/>
  <c r="A2784" i="2" s="1"/>
  <c r="E2830" i="2"/>
  <c r="E2829" i="2"/>
  <c r="E2834" i="2"/>
  <c r="E2833" i="2"/>
  <c r="E2837" i="2"/>
  <c r="E2838" i="2"/>
  <c r="A2838" i="2" s="1"/>
  <c r="E2848" i="2"/>
  <c r="E2847" i="2"/>
  <c r="O2845" i="2"/>
  <c r="E2852" i="2"/>
  <c r="A2852" i="2" s="1"/>
  <c r="E2851" i="2"/>
  <c r="E2856" i="2"/>
  <c r="A2856" i="2" s="1"/>
  <c r="E2855" i="2"/>
  <c r="E3001" i="2"/>
  <c r="E3002" i="2"/>
  <c r="A3002" i="2" s="1"/>
  <c r="E2799" i="2"/>
  <c r="E2811" i="2"/>
  <c r="E2816" i="2"/>
  <c r="E2824" i="2"/>
  <c r="E2859" i="2"/>
  <c r="E2863" i="2"/>
  <c r="E2874" i="2"/>
  <c r="A2874" i="2" s="1"/>
  <c r="E2878" i="2"/>
  <c r="A2878" i="2" s="1"/>
  <c r="E2886" i="2"/>
  <c r="A2886" i="2" s="1"/>
  <c r="E2898" i="2"/>
  <c r="A2898" i="2" s="1"/>
  <c r="E2906" i="2"/>
  <c r="A2906" i="2" s="1"/>
  <c r="E2914" i="2"/>
  <c r="A2914" i="2" s="1"/>
  <c r="E2920" i="2"/>
  <c r="A2920" i="2" s="1"/>
  <c r="E2919" i="2"/>
  <c r="E2924" i="2"/>
  <c r="A2924" i="2" s="1"/>
  <c r="E2923" i="2"/>
  <c r="E2928" i="2"/>
  <c r="A2928" i="2" s="1"/>
  <c r="E2927" i="2"/>
  <c r="E2932" i="2"/>
  <c r="A2932" i="2" s="1"/>
  <c r="E2931" i="2"/>
  <c r="E2936" i="2"/>
  <c r="A2936" i="2" s="1"/>
  <c r="E2935" i="2"/>
  <c r="E2940" i="2"/>
  <c r="A2940" i="2" s="1"/>
  <c r="E2939" i="2"/>
  <c r="E2944" i="2"/>
  <c r="A2944" i="2" s="1"/>
  <c r="E2943" i="2"/>
  <c r="E2948" i="2"/>
  <c r="A2948" i="2" s="1"/>
  <c r="E2947" i="2"/>
  <c r="E2956" i="2"/>
  <c r="A2956" i="2" s="1"/>
  <c r="E2955" i="2"/>
  <c r="E2960" i="2"/>
  <c r="A2960" i="2" s="1"/>
  <c r="E2959" i="2"/>
  <c r="E2965" i="2"/>
  <c r="E2966" i="2"/>
  <c r="A2966" i="2" s="1"/>
  <c r="E2967" i="2"/>
  <c r="E2968" i="2"/>
  <c r="A2968" i="2" s="1"/>
  <c r="E2986" i="2"/>
  <c r="A2986" i="2" s="1"/>
  <c r="E2996" i="2"/>
  <c r="A2996" i="2" s="1"/>
  <c r="E3004" i="2"/>
  <c r="A3004" i="2" s="1"/>
  <c r="E3003" i="2"/>
  <c r="E3026" i="2"/>
  <c r="A3026" i="2" s="1"/>
  <c r="E3025" i="2"/>
  <c r="E3028" i="2"/>
  <c r="A3028" i="2" s="1"/>
  <c r="E3042" i="2"/>
  <c r="A3042" i="2" s="1"/>
  <c r="E3041" i="2"/>
  <c r="E3044" i="2"/>
  <c r="A3044" i="2" s="1"/>
  <c r="E3058" i="2"/>
  <c r="A3058" i="2" s="1"/>
  <c r="E3057" i="2"/>
  <c r="E3060" i="2"/>
  <c r="A3060" i="2" s="1"/>
  <c r="E3074" i="2"/>
  <c r="A3074" i="2" s="1"/>
  <c r="E3073" i="2"/>
  <c r="E3076" i="2"/>
  <c r="A3076" i="2" s="1"/>
  <c r="E2792" i="2"/>
  <c r="A2792" i="2" s="1"/>
  <c r="E2804" i="2"/>
  <c r="A2804" i="2" s="1"/>
  <c r="E2814" i="2"/>
  <c r="A2814" i="2" s="1"/>
  <c r="E2840" i="2"/>
  <c r="A2840" i="2" s="1"/>
  <c r="E2839" i="2"/>
  <c r="E2876" i="2"/>
  <c r="A2876" i="2" s="1"/>
  <c r="E2896" i="2"/>
  <c r="A2896" i="2" s="1"/>
  <c r="E2904" i="2"/>
  <c r="A2904" i="2" s="1"/>
  <c r="E2951" i="2"/>
  <c r="E2952" i="2"/>
  <c r="A2952" i="2" s="1"/>
  <c r="E2953" i="2"/>
  <c r="E2954" i="2"/>
  <c r="A2954" i="2" s="1"/>
  <c r="E2981" i="2"/>
  <c r="E2982" i="2"/>
  <c r="A2982" i="2" s="1"/>
  <c r="E2984" i="2"/>
  <c r="A2984" i="2" s="1"/>
  <c r="E3015" i="2"/>
  <c r="E3030" i="2"/>
  <c r="A3030" i="2" s="1"/>
  <c r="E3029" i="2"/>
  <c r="E3031" i="2"/>
  <c r="E3046" i="2"/>
  <c r="A3046" i="2" s="1"/>
  <c r="E3045" i="2"/>
  <c r="E3047" i="2"/>
  <c r="E3062" i="2"/>
  <c r="A3062" i="2" s="1"/>
  <c r="E3061" i="2"/>
  <c r="E3063" i="2"/>
  <c r="E3078" i="2"/>
  <c r="A3078" i="2" s="1"/>
  <c r="E3077" i="2"/>
  <c r="E3079" i="2"/>
  <c r="E2826" i="2"/>
  <c r="E2918" i="2"/>
  <c r="A2918" i="2" s="1"/>
  <c r="E2917" i="2"/>
  <c r="E2922" i="2"/>
  <c r="A2922" i="2" s="1"/>
  <c r="E2921" i="2"/>
  <c r="E2926" i="2"/>
  <c r="A2926" i="2" s="1"/>
  <c r="E2925" i="2"/>
  <c r="E2930" i="2"/>
  <c r="A2930" i="2" s="1"/>
  <c r="E2929" i="2"/>
  <c r="E2934" i="2"/>
  <c r="A2934" i="2" s="1"/>
  <c r="E2933" i="2"/>
  <c r="E2938" i="2"/>
  <c r="A2938" i="2" s="1"/>
  <c r="E2937" i="2"/>
  <c r="E2942" i="2"/>
  <c r="A2942" i="2" s="1"/>
  <c r="E2941" i="2"/>
  <c r="E2946" i="2"/>
  <c r="A2946" i="2" s="1"/>
  <c r="E2945" i="2"/>
  <c r="E2950" i="2"/>
  <c r="A2950" i="2" s="1"/>
  <c r="E2949" i="2"/>
  <c r="E2958" i="2"/>
  <c r="A2958" i="2" s="1"/>
  <c r="E2957" i="2"/>
  <c r="E2999" i="2"/>
  <c r="E3000" i="2"/>
  <c r="A3000" i="2" s="1"/>
  <c r="E3018" i="2"/>
  <c r="A3018" i="2" s="1"/>
  <c r="E3017" i="2"/>
  <c r="E3034" i="2"/>
  <c r="A3034" i="2" s="1"/>
  <c r="E3033" i="2"/>
  <c r="E3050" i="2"/>
  <c r="A3050" i="2" s="1"/>
  <c r="E3049" i="2"/>
  <c r="E3066" i="2"/>
  <c r="A3066" i="2" s="1"/>
  <c r="E3065" i="2"/>
  <c r="E3082" i="2"/>
  <c r="A3082" i="2" s="1"/>
  <c r="E3081" i="2"/>
  <c r="E2988" i="2"/>
  <c r="A2988" i="2" s="1"/>
  <c r="E3016" i="2"/>
  <c r="A3016" i="2" s="1"/>
  <c r="E3024" i="2"/>
  <c r="A3024" i="2" s="1"/>
  <c r="E3032" i="2"/>
  <c r="A3032" i="2" s="1"/>
  <c r="E3040" i="2"/>
  <c r="A3040" i="2" s="1"/>
  <c r="E3048" i="2"/>
  <c r="A3048" i="2" s="1"/>
  <c r="E3056" i="2"/>
  <c r="A3056" i="2" s="1"/>
  <c r="E3064" i="2"/>
  <c r="A3064" i="2" s="1"/>
  <c r="E3072" i="2"/>
  <c r="A3072" i="2" s="1"/>
  <c r="E3080" i="2"/>
  <c r="A3080" i="2" s="1"/>
  <c r="E3086" i="2"/>
  <c r="A3086" i="2" s="1"/>
  <c r="E3087" i="2"/>
  <c r="E3094" i="2"/>
  <c r="A3094" i="2" s="1"/>
  <c r="E3095" i="2"/>
  <c r="E3102" i="2"/>
  <c r="A3102" i="2" s="1"/>
  <c r="E3103" i="2"/>
  <c r="E3107" i="2"/>
  <c r="E3108" i="2"/>
  <c r="A3108" i="2" s="1"/>
  <c r="E3123" i="2"/>
  <c r="E3126" i="2"/>
  <c r="A3126" i="2" s="1"/>
  <c r="E3125" i="2"/>
  <c r="E3164" i="2"/>
  <c r="A3164" i="2" s="1"/>
  <c r="E3163" i="2"/>
  <c r="E2994" i="2"/>
  <c r="A2994" i="2" s="1"/>
  <c r="E3006" i="2"/>
  <c r="A3006" i="2" s="1"/>
  <c r="E3008" i="2"/>
  <c r="A3008" i="2" s="1"/>
  <c r="E3083" i="2"/>
  <c r="E3090" i="2"/>
  <c r="A3090" i="2" s="1"/>
  <c r="E3091" i="2"/>
  <c r="E3098" i="2"/>
  <c r="A3098" i="2" s="1"/>
  <c r="E3099" i="2"/>
  <c r="E3106" i="2"/>
  <c r="A3106" i="2" s="1"/>
  <c r="E3190" i="2"/>
  <c r="A3190" i="2" s="1"/>
  <c r="E3189" i="2"/>
  <c r="E3251" i="2"/>
  <c r="E3252" i="2"/>
  <c r="A3252" i="2" s="1"/>
  <c r="E3110" i="2"/>
  <c r="A3110" i="2" s="1"/>
  <c r="E3118" i="2"/>
  <c r="A3118" i="2" s="1"/>
  <c r="E3117" i="2"/>
  <c r="E3182" i="2"/>
  <c r="A3182" i="2" s="1"/>
  <c r="E3181" i="2"/>
  <c r="E3183" i="2"/>
  <c r="E3184" i="2"/>
  <c r="A3184" i="2" s="1"/>
  <c r="E3247" i="2"/>
  <c r="E3248" i="2"/>
  <c r="A3248" i="2" s="1"/>
  <c r="E3116" i="2"/>
  <c r="A3116" i="2" s="1"/>
  <c r="E3124" i="2"/>
  <c r="A3124" i="2" s="1"/>
  <c r="E3132" i="2"/>
  <c r="A3132" i="2" s="1"/>
  <c r="E3133" i="2"/>
  <c r="E3140" i="2"/>
  <c r="A3140" i="2" s="1"/>
  <c r="E3141" i="2"/>
  <c r="E3148" i="2"/>
  <c r="A3148" i="2" s="1"/>
  <c r="E3149" i="2"/>
  <c r="E3156" i="2"/>
  <c r="A3156" i="2" s="1"/>
  <c r="E3157" i="2"/>
  <c r="E3161" i="2"/>
  <c r="E3168" i="2"/>
  <c r="A3168" i="2" s="1"/>
  <c r="E3200" i="2"/>
  <c r="A3200" i="2" s="1"/>
  <c r="I3206" i="2"/>
  <c r="E3208" i="2"/>
  <c r="A3208" i="2" s="1"/>
  <c r="I3214" i="2"/>
  <c r="E3216" i="2"/>
  <c r="A3216" i="2" s="1"/>
  <c r="I3222" i="2"/>
  <c r="O3224" i="2"/>
  <c r="E3223" i="2" s="1"/>
  <c r="I3224" i="2"/>
  <c r="E3229" i="2"/>
  <c r="E3236" i="2"/>
  <c r="A3236" i="2" s="1"/>
  <c r="E3235" i="2"/>
  <c r="I3236" i="2"/>
  <c r="O3240" i="2"/>
  <c r="E3239" i="2" s="1"/>
  <c r="I3240" i="2"/>
  <c r="E3250" i="2"/>
  <c r="A3250" i="2" s="1"/>
  <c r="E3256" i="2"/>
  <c r="A3256" i="2" s="1"/>
  <c r="E3255" i="2"/>
  <c r="E3258" i="2"/>
  <c r="A3258" i="2" s="1"/>
  <c r="E3261" i="2"/>
  <c r="E3262" i="2"/>
  <c r="A3262" i="2" s="1"/>
  <c r="E3267" i="2"/>
  <c r="E3268" i="2"/>
  <c r="A3268" i="2" s="1"/>
  <c r="E3283" i="2"/>
  <c r="E3284" i="2"/>
  <c r="A3284" i="2" s="1"/>
  <c r="E3295" i="2"/>
  <c r="E3296" i="2"/>
  <c r="A3296" i="2" s="1"/>
  <c r="E3298" i="2"/>
  <c r="A3298" i="2" s="1"/>
  <c r="E3311" i="2"/>
  <c r="E3317" i="2"/>
  <c r="E3318" i="2"/>
  <c r="A3318" i="2" s="1"/>
  <c r="E3332" i="2"/>
  <c r="A3332" i="2" s="1"/>
  <c r="E3331" i="2"/>
  <c r="E3348" i="2"/>
  <c r="A3348" i="2" s="1"/>
  <c r="E3347" i="2"/>
  <c r="I3200" i="2"/>
  <c r="E3202" i="2"/>
  <c r="A3202" i="2" s="1"/>
  <c r="E3203" i="2"/>
  <c r="I3208" i="2"/>
  <c r="E3210" i="2"/>
  <c r="A3210" i="2" s="1"/>
  <c r="E3211" i="2"/>
  <c r="I3216" i="2"/>
  <c r="E3218" i="2"/>
  <c r="A3218" i="2" s="1"/>
  <c r="E3219" i="2"/>
  <c r="I3234" i="2"/>
  <c r="E3253" i="2"/>
  <c r="E3265" i="2"/>
  <c r="E3281" i="2"/>
  <c r="E3293" i="2"/>
  <c r="E3321" i="2"/>
  <c r="E3322" i="2"/>
  <c r="A3322" i="2" s="1"/>
  <c r="E3330" i="2"/>
  <c r="A3330" i="2" s="1"/>
  <c r="E3329" i="2"/>
  <c r="E3346" i="2"/>
  <c r="A3346" i="2" s="1"/>
  <c r="E3345" i="2"/>
  <c r="E3362" i="2"/>
  <c r="A3362" i="2" s="1"/>
  <c r="E3361" i="2"/>
  <c r="E3194" i="2"/>
  <c r="A3194" i="2" s="1"/>
  <c r="E3228" i="2"/>
  <c r="A3228" i="2" s="1"/>
  <c r="E3227" i="2"/>
  <c r="O3232" i="2"/>
  <c r="E3231" i="2" s="1"/>
  <c r="I3232" i="2"/>
  <c r="E3244" i="2"/>
  <c r="A3244" i="2" s="1"/>
  <c r="E3243" i="2"/>
  <c r="E3275" i="2"/>
  <c r="E3276" i="2"/>
  <c r="A3276" i="2" s="1"/>
  <c r="E3340" i="2"/>
  <c r="A3340" i="2" s="1"/>
  <c r="E3339" i="2"/>
  <c r="E3356" i="2"/>
  <c r="A3356" i="2" s="1"/>
  <c r="E3355" i="2"/>
  <c r="O3192" i="2"/>
  <c r="O3013" i="2" s="1"/>
  <c r="E3302" i="2"/>
  <c r="A3302" i="2" s="1"/>
  <c r="E3328" i="2"/>
  <c r="A3328" i="2" s="1"/>
  <c r="E3327" i="2"/>
  <c r="E3338" i="2"/>
  <c r="A3338" i="2" s="1"/>
  <c r="E3337" i="2"/>
  <c r="E3354" i="2"/>
  <c r="A3354" i="2" s="1"/>
  <c r="E3353" i="2"/>
  <c r="E3364" i="2"/>
  <c r="A3364" i="2" s="1"/>
  <c r="E3363" i="2"/>
  <c r="E3226" i="2"/>
  <c r="A3226" i="2" s="1"/>
  <c r="E3234" i="2"/>
  <c r="A3234" i="2" s="1"/>
  <c r="E3242" i="2"/>
  <c r="A3242" i="2" s="1"/>
  <c r="E3260" i="2"/>
  <c r="A3260" i="2" s="1"/>
  <c r="E3326" i="2"/>
  <c r="A3326" i="2" s="1"/>
  <c r="E3325" i="2"/>
  <c r="E3365" i="2"/>
  <c r="E3373" i="2"/>
  <c r="E3381" i="2"/>
  <c r="E3394" i="2"/>
  <c r="A3394" i="2" s="1"/>
  <c r="E3393" i="2"/>
  <c r="E3402" i="2"/>
  <c r="A3402" i="2" s="1"/>
  <c r="E3401" i="2"/>
  <c r="E3410" i="2"/>
  <c r="A3410" i="2" s="1"/>
  <c r="E3409" i="2"/>
  <c r="E3420" i="2"/>
  <c r="A3420" i="2" s="1"/>
  <c r="E3419" i="2"/>
  <c r="E3426" i="2"/>
  <c r="A3426" i="2" s="1"/>
  <c r="E3464" i="2"/>
  <c r="A3464" i="2" s="1"/>
  <c r="E3470" i="2"/>
  <c r="A3470" i="2" s="1"/>
  <c r="E3472" i="2"/>
  <c r="A3472" i="2" s="1"/>
  <c r="E3471" i="2"/>
  <c r="E3481" i="2"/>
  <c r="E3482" i="2"/>
  <c r="A3482" i="2" s="1"/>
  <c r="E3486" i="2"/>
  <c r="A3486" i="2" s="1"/>
  <c r="E3485" i="2"/>
  <c r="E3530" i="2"/>
  <c r="A3530" i="2" s="1"/>
  <c r="E3529" i="2"/>
  <c r="E3372" i="2"/>
  <c r="A3372" i="2" s="1"/>
  <c r="E3371" i="2"/>
  <c r="E3380" i="2"/>
  <c r="A3380" i="2" s="1"/>
  <c r="E3379" i="2"/>
  <c r="E3388" i="2"/>
  <c r="A3388" i="2" s="1"/>
  <c r="E3387" i="2"/>
  <c r="E3424" i="2"/>
  <c r="A3424" i="2" s="1"/>
  <c r="E3423" i="2"/>
  <c r="E3433" i="2"/>
  <c r="E3434" i="2"/>
  <c r="A3434" i="2" s="1"/>
  <c r="E3450" i="2"/>
  <c r="A3450" i="2" s="1"/>
  <c r="E3449" i="2"/>
  <c r="E3466" i="2"/>
  <c r="A3466" i="2" s="1"/>
  <c r="E3465" i="2"/>
  <c r="E3513" i="2"/>
  <c r="E3514" i="2"/>
  <c r="A3514" i="2" s="1"/>
  <c r="E3516" i="2"/>
  <c r="A3516" i="2" s="1"/>
  <c r="E3515" i="2"/>
  <c r="E3389" i="2"/>
  <c r="E3390" i="2"/>
  <c r="A3390" i="2" s="1"/>
  <c r="E3397" i="2"/>
  <c r="E3398" i="2"/>
  <c r="A3398" i="2" s="1"/>
  <c r="E3405" i="2"/>
  <c r="E3406" i="2"/>
  <c r="A3406" i="2" s="1"/>
  <c r="E3413" i="2"/>
  <c r="E3414" i="2"/>
  <c r="A3414" i="2" s="1"/>
  <c r="E3437" i="2"/>
  <c r="E3438" i="2"/>
  <c r="A3438" i="2" s="1"/>
  <c r="E3457" i="2"/>
  <c r="E3458" i="2"/>
  <c r="A3458" i="2" s="1"/>
  <c r="E3459" i="2"/>
  <c r="E3460" i="2"/>
  <c r="A3460" i="2" s="1"/>
  <c r="E3467" i="2"/>
  <c r="E3468" i="2"/>
  <c r="A3468" i="2" s="1"/>
  <c r="E3509" i="2"/>
  <c r="E3510" i="2"/>
  <c r="A3510" i="2" s="1"/>
  <c r="E3512" i="2"/>
  <c r="A3512" i="2" s="1"/>
  <c r="E3511" i="2"/>
  <c r="E3264" i="2"/>
  <c r="A3264" i="2" s="1"/>
  <c r="E3272" i="2"/>
  <c r="A3272" i="2" s="1"/>
  <c r="E3280" i="2"/>
  <c r="A3280" i="2" s="1"/>
  <c r="E3288" i="2"/>
  <c r="A3288" i="2" s="1"/>
  <c r="E3314" i="2"/>
  <c r="A3314" i="2" s="1"/>
  <c r="E3333" i="2"/>
  <c r="E3334" i="2"/>
  <c r="A3334" i="2" s="1"/>
  <c r="E3341" i="2"/>
  <c r="E3342" i="2"/>
  <c r="A3342" i="2" s="1"/>
  <c r="E3349" i="2"/>
  <c r="E3350" i="2"/>
  <c r="A3350" i="2" s="1"/>
  <c r="E3357" i="2"/>
  <c r="E3358" i="2"/>
  <c r="A3358" i="2" s="1"/>
  <c r="E3367" i="2"/>
  <c r="E3368" i="2"/>
  <c r="A3368" i="2" s="1"/>
  <c r="E3375" i="2"/>
  <c r="E3376" i="2"/>
  <c r="A3376" i="2" s="1"/>
  <c r="E3383" i="2"/>
  <c r="E3384" i="2"/>
  <c r="A3384" i="2" s="1"/>
  <c r="E3396" i="2"/>
  <c r="A3396" i="2" s="1"/>
  <c r="E3404" i="2"/>
  <c r="A3404" i="2" s="1"/>
  <c r="E3412" i="2"/>
  <c r="A3412" i="2" s="1"/>
  <c r="E3430" i="2"/>
  <c r="A3430" i="2" s="1"/>
  <c r="E3462" i="2"/>
  <c r="A3462" i="2" s="1"/>
  <c r="E3505" i="2"/>
  <c r="E3506" i="2"/>
  <c r="A3506" i="2" s="1"/>
  <c r="E3508" i="2"/>
  <c r="A3508" i="2" s="1"/>
  <c r="E3507" i="2"/>
  <c r="E3519" i="2"/>
  <c r="E3520" i="2"/>
  <c r="A3520" i="2" s="1"/>
  <c r="E3422" i="2"/>
  <c r="A3422" i="2" s="1"/>
  <c r="E3448" i="2"/>
  <c r="A3448" i="2" s="1"/>
  <c r="E3474" i="2"/>
  <c r="A3474" i="2" s="1"/>
  <c r="E3484" i="2"/>
  <c r="A3484" i="2" s="1"/>
  <c r="E3518" i="2"/>
  <c r="A3518" i="2" s="1"/>
  <c r="E3517" i="2"/>
  <c r="E3527" i="2"/>
  <c r="E3528" i="2"/>
  <c r="A3528" i="2" s="1"/>
  <c r="E3540" i="2"/>
  <c r="A3540" i="2" s="1"/>
  <c r="E3539" i="2"/>
  <c r="E3543" i="2"/>
  <c r="E3544" i="2"/>
  <c r="A3544" i="2" s="1"/>
  <c r="E3556" i="2"/>
  <c r="A3556" i="2" s="1"/>
  <c r="E3597" i="2"/>
  <c r="E3598" i="2"/>
  <c r="A3598" i="2" s="1"/>
  <c r="E3444" i="2"/>
  <c r="A3444" i="2" s="1"/>
  <c r="E3452" i="2"/>
  <c r="A3452" i="2" s="1"/>
  <c r="E3453" i="2"/>
  <c r="E3478" i="2"/>
  <c r="A3478" i="2" s="1"/>
  <c r="E3488" i="2"/>
  <c r="A3488" i="2" s="1"/>
  <c r="E3490" i="2"/>
  <c r="A3490" i="2" s="1"/>
  <c r="E3492" i="2"/>
  <c r="A3492" i="2" s="1"/>
  <c r="E3497" i="2"/>
  <c r="E3499" i="2"/>
  <c r="E3504" i="2"/>
  <c r="A3504" i="2" s="1"/>
  <c r="E3503" i="2"/>
  <c r="E3547" i="2"/>
  <c r="E3548" i="2"/>
  <c r="A3548" i="2" s="1"/>
  <c r="E3605" i="2"/>
  <c r="E3606" i="2"/>
  <c r="A3606" i="2" s="1"/>
  <c r="E3440" i="2"/>
  <c r="A3440" i="2" s="1"/>
  <c r="E3446" i="2"/>
  <c r="A3446" i="2" s="1"/>
  <c r="E3496" i="2"/>
  <c r="A3496" i="2" s="1"/>
  <c r="E3495" i="2"/>
  <c r="E3525" i="2"/>
  <c r="E3526" i="2"/>
  <c r="A3526" i="2" s="1"/>
  <c r="E3550" i="2"/>
  <c r="A3550" i="2" s="1"/>
  <c r="E3549" i="2"/>
  <c r="E3502" i="2"/>
  <c r="A3502" i="2" s="1"/>
  <c r="E3545" i="2"/>
  <c r="E3558" i="2"/>
  <c r="A3558" i="2" s="1"/>
  <c r="E3562" i="2"/>
  <c r="A3562" i="2" s="1"/>
  <c r="E3568" i="2"/>
  <c r="A3568" i="2" s="1"/>
  <c r="E3571" i="2"/>
  <c r="E3575" i="2"/>
  <c r="E3579" i="2"/>
  <c r="E3593" i="2"/>
  <c r="E3594" i="2"/>
  <c r="A3594" i="2" s="1"/>
  <c r="E3601" i="2"/>
  <c r="E3602" i="2"/>
  <c r="A3602" i="2" s="1"/>
  <c r="E3608" i="2"/>
  <c r="A3608" i="2" s="1"/>
  <c r="E3607" i="2"/>
  <c r="E3617" i="2"/>
  <c r="E3618" i="2"/>
  <c r="A3618" i="2" s="1"/>
  <c r="E3644" i="2"/>
  <c r="A3644" i="2" s="1"/>
  <c r="E3643" i="2"/>
  <c r="E3596" i="2"/>
  <c r="A3596" i="2" s="1"/>
  <c r="E3604" i="2"/>
  <c r="A3604" i="2" s="1"/>
  <c r="E3610" i="2"/>
  <c r="A3610" i="2" s="1"/>
  <c r="E3609" i="2"/>
  <c r="E3640" i="2"/>
  <c r="A3640" i="2" s="1"/>
  <c r="E3639" i="2"/>
  <c r="E3591" i="2"/>
  <c r="E3592" i="2"/>
  <c r="A3592" i="2" s="1"/>
  <c r="E3599" i="2"/>
  <c r="E3600" i="2"/>
  <c r="A3600" i="2" s="1"/>
  <c r="E3613" i="2"/>
  <c r="E3614" i="2"/>
  <c r="A3614" i="2" s="1"/>
  <c r="E3620" i="2"/>
  <c r="A3620" i="2" s="1"/>
  <c r="E3619" i="2"/>
  <c r="E3621" i="2"/>
  <c r="E3622" i="2"/>
  <c r="A3622" i="2" s="1"/>
  <c r="E3628" i="2"/>
  <c r="A3628" i="2" s="1"/>
  <c r="E3627" i="2"/>
  <c r="E3629" i="2"/>
  <c r="E3630" i="2"/>
  <c r="A3630" i="2" s="1"/>
  <c r="E3636" i="2"/>
  <c r="A3636" i="2" s="1"/>
  <c r="E3635" i="2"/>
  <c r="E3524" i="2"/>
  <c r="A3524" i="2" s="1"/>
  <c r="E3570" i="2"/>
  <c r="A3570" i="2" s="1"/>
  <c r="E3574" i="2"/>
  <c r="A3574" i="2" s="1"/>
  <c r="E3581" i="2"/>
  <c r="E3582" i="2"/>
  <c r="A3582" i="2" s="1"/>
  <c r="E3612" i="2"/>
  <c r="A3612" i="2" s="1"/>
  <c r="E3660" i="2"/>
  <c r="A3660" i="2" s="1"/>
  <c r="E3661" i="2"/>
  <c r="E3662" i="2"/>
  <c r="A3662" i="2" s="1"/>
  <c r="E3678" i="2"/>
  <c r="A3678" i="2" s="1"/>
  <c r="E3681" i="2"/>
  <c r="E3682" i="2"/>
  <c r="A3682" i="2" s="1"/>
  <c r="E3648" i="2"/>
  <c r="A3648" i="2" s="1"/>
  <c r="E3650" i="2"/>
  <c r="A3650" i="2" s="1"/>
  <c r="E3654" i="2"/>
  <c r="A3654" i="2" s="1"/>
  <c r="E3653" i="2"/>
  <c r="E3672" i="2"/>
  <c r="A3672" i="2" s="1"/>
  <c r="E3671" i="2"/>
  <c r="E3616" i="2"/>
  <c r="A3616" i="2" s="1"/>
  <c r="E3664" i="2"/>
  <c r="A3664" i="2" s="1"/>
  <c r="E3663" i="2"/>
  <c r="E3675" i="2"/>
  <c r="E3676" i="2"/>
  <c r="A3676" i="2" s="1"/>
  <c r="E3680" i="2"/>
  <c r="A3680" i="2" s="1"/>
  <c r="E3689" i="2"/>
  <c r="E3690" i="2"/>
  <c r="A3690" i="2" s="1"/>
  <c r="E3698" i="2"/>
  <c r="A3698" i="2" s="1"/>
  <c r="E3697" i="2"/>
  <c r="E3673" i="2"/>
  <c r="E3674" i="2"/>
  <c r="A3674" i="2" s="1"/>
  <c r="E3683" i="2"/>
  <c r="E3684" i="2"/>
  <c r="A3684" i="2" s="1"/>
  <c r="E3688" i="2"/>
  <c r="A3688" i="2" s="1"/>
  <c r="E3687" i="2"/>
  <c r="E3696" i="2"/>
  <c r="A3696" i="2" s="1"/>
  <c r="E3695" i="2"/>
  <c r="E3692" i="2"/>
  <c r="A3692" i="2" s="1"/>
  <c r="E3718" i="2"/>
  <c r="A3718" i="2" s="1"/>
  <c r="E3717" i="2"/>
  <c r="E3734" i="2"/>
  <c r="A3734" i="2" s="1"/>
  <c r="E3733" i="2"/>
  <c r="E3787" i="2"/>
  <c r="E3789" i="2" s="1"/>
  <c r="E3791" i="2" s="1"/>
  <c r="E3783" i="2"/>
  <c r="E3700" i="2"/>
  <c r="A3700" i="2" s="1"/>
  <c r="E3708" i="2"/>
  <c r="A3708" i="2" s="1"/>
  <c r="E3745" i="2"/>
  <c r="E3746" i="2"/>
  <c r="A3746" i="2" s="1"/>
  <c r="E3753" i="2"/>
  <c r="E3754" i="2"/>
  <c r="A3754" i="2" s="1"/>
  <c r="E3761" i="2"/>
  <c r="E3762" i="2"/>
  <c r="A3762" i="2" s="1"/>
  <c r="E3769" i="2"/>
  <c r="E3770" i="2"/>
  <c r="A3770" i="2" s="1"/>
  <c r="E3705" i="2"/>
  <c r="E3726" i="2"/>
  <c r="A3726" i="2" s="1"/>
  <c r="E3725" i="2"/>
  <c r="E3728" i="2"/>
  <c r="A3728" i="2" s="1"/>
  <c r="E3742" i="2"/>
  <c r="A3742" i="2" s="1"/>
  <c r="E3741" i="2"/>
  <c r="E3744" i="2"/>
  <c r="A3744" i="2" s="1"/>
  <c r="E3750" i="2"/>
  <c r="A3750" i="2" s="1"/>
  <c r="E3749" i="2"/>
  <c r="E3752" i="2"/>
  <c r="A3752" i="2" s="1"/>
  <c r="E3758" i="2"/>
  <c r="A3758" i="2" s="1"/>
  <c r="E3757" i="2"/>
  <c r="E3760" i="2"/>
  <c r="A3760" i="2" s="1"/>
  <c r="E3766" i="2"/>
  <c r="A3766" i="2" s="1"/>
  <c r="E3765" i="2"/>
  <c r="E3768" i="2"/>
  <c r="A3768" i="2" s="1"/>
  <c r="E3701" i="2"/>
  <c r="E3703" i="2"/>
  <c r="E3709" i="2"/>
  <c r="E3711" i="2"/>
  <c r="E3724" i="2"/>
  <c r="A3724" i="2" s="1"/>
  <c r="E3740" i="2"/>
  <c r="A3740" i="2" s="1"/>
  <c r="E3748" i="2"/>
  <c r="A3748" i="2" s="1"/>
  <c r="E3756" i="2"/>
  <c r="A3756" i="2" s="1"/>
  <c r="E3764" i="2"/>
  <c r="A3764" i="2" s="1"/>
  <c r="E3772" i="2"/>
  <c r="A3772" i="2" s="1"/>
  <c r="E1799" i="2" l="1"/>
  <c r="E1800" i="2"/>
  <c r="E1054" i="2"/>
  <c r="E1053" i="2"/>
  <c r="E2324" i="2"/>
  <c r="E2082" i="2"/>
  <c r="E1871" i="2"/>
  <c r="E1738" i="2"/>
  <c r="E1807" i="2"/>
  <c r="E1757" i="2"/>
  <c r="E1413" i="2"/>
  <c r="E1365" i="2"/>
  <c r="E1619" i="2"/>
  <c r="E1258" i="2"/>
  <c r="E1081" i="2"/>
  <c r="E1078" i="2"/>
  <c r="E933" i="2"/>
  <c r="E908" i="2"/>
  <c r="E787" i="2"/>
  <c r="E1162" i="2"/>
  <c r="E867" i="2"/>
  <c r="E742" i="2"/>
  <c r="E885" i="2"/>
  <c r="E3224" i="2"/>
  <c r="A3224" i="2" s="1"/>
  <c r="E2338" i="2"/>
  <c r="M2298" i="2"/>
  <c r="E2074" i="2"/>
  <c r="E2098" i="2"/>
  <c r="E1796" i="2"/>
  <c r="E1824" i="2"/>
  <c r="E1192" i="2"/>
  <c r="E915" i="2"/>
  <c r="E841" i="2"/>
  <c r="Q583" i="2"/>
  <c r="E1771" i="2"/>
  <c r="E2136" i="2"/>
  <c r="E1855" i="2"/>
  <c r="E1892" i="2"/>
  <c r="E1436" i="2"/>
  <c r="E1363" i="2"/>
  <c r="E963" i="2"/>
  <c r="E945" i="2"/>
  <c r="E997" i="2"/>
  <c r="E1674" i="2"/>
  <c r="E1074" i="2"/>
  <c r="E454" i="2"/>
  <c r="E22" i="2"/>
  <c r="S583" i="2"/>
  <c r="S581" i="2" s="1"/>
  <c r="E756" i="2"/>
  <c r="E1001" i="2"/>
  <c r="E884" i="2"/>
  <c r="E883" i="2"/>
  <c r="E1021" i="2"/>
  <c r="E1022" i="2"/>
  <c r="E2051" i="2"/>
  <c r="E1764" i="2"/>
  <c r="E1672" i="2"/>
  <c r="E1559" i="2"/>
  <c r="E1435" i="2"/>
  <c r="E1000" i="2"/>
  <c r="E999" i="2"/>
  <c r="E984" i="2"/>
  <c r="E983" i="2"/>
  <c r="E676" i="2"/>
  <c r="E660" i="2"/>
  <c r="E989" i="2"/>
  <c r="E889" i="2"/>
  <c r="E890" i="2"/>
  <c r="E881" i="2"/>
  <c r="E882" i="2"/>
  <c r="E664" i="2"/>
  <c r="E648" i="2"/>
  <c r="E2230" i="2"/>
  <c r="E2186" i="2"/>
  <c r="E2007" i="2"/>
  <c r="E1905" i="2"/>
  <c r="E1858" i="2"/>
  <c r="E1705" i="2"/>
  <c r="E1747" i="2"/>
  <c r="E1651" i="2"/>
  <c r="E1545" i="2"/>
  <c r="E1460" i="2"/>
  <c r="E930" i="2"/>
  <c r="E1004" i="2"/>
  <c r="E941" i="2"/>
  <c r="E688" i="2"/>
  <c r="E544" i="2"/>
  <c r="E449" i="2"/>
  <c r="E159" i="2"/>
  <c r="E2120" i="2"/>
  <c r="E2119" i="2"/>
  <c r="Q1505" i="2"/>
  <c r="E1119" i="2"/>
  <c r="E1116" i="2"/>
  <c r="E1108" i="2"/>
  <c r="E1100" i="2"/>
  <c r="E1220" i="2"/>
  <c r="E1219" i="2"/>
  <c r="E988" i="2"/>
  <c r="E987" i="2"/>
  <c r="E880" i="2"/>
  <c r="E3191" i="2"/>
  <c r="O2298" i="2"/>
  <c r="E2260" i="2"/>
  <c r="E2158" i="2"/>
  <c r="E2255" i="2"/>
  <c r="E2094" i="2"/>
  <c r="E1909" i="2"/>
  <c r="E1866" i="2"/>
  <c r="E1612" i="2"/>
  <c r="E1636" i="2"/>
  <c r="E1415" i="2"/>
  <c r="E1468" i="2"/>
  <c r="E1123" i="2"/>
  <c r="E854" i="2"/>
  <c r="E837" i="2"/>
  <c r="E752" i="2"/>
  <c r="E321" i="2"/>
  <c r="E256" i="2"/>
  <c r="E2041" i="2"/>
  <c r="E1608" i="2"/>
  <c r="E1050" i="2"/>
  <c r="E996" i="2"/>
  <c r="E995" i="2"/>
  <c r="E980" i="2"/>
  <c r="E979" i="2"/>
  <c r="E981" i="2"/>
  <c r="E869" i="2"/>
  <c r="E870" i="2"/>
  <c r="E817" i="2"/>
  <c r="E818" i="2"/>
  <c r="E700" i="2"/>
  <c r="E686" i="2"/>
  <c r="E319" i="2"/>
  <c r="E2252" i="2"/>
  <c r="E1527" i="2"/>
  <c r="E1059" i="2"/>
  <c r="E807" i="2"/>
  <c r="E1572" i="2"/>
  <c r="E852" i="2"/>
  <c r="E888" i="2"/>
  <c r="E877" i="2"/>
  <c r="E878" i="2"/>
  <c r="E668" i="2"/>
  <c r="E652" i="2"/>
  <c r="E300" i="2"/>
  <c r="E299" i="2"/>
  <c r="E275" i="2"/>
  <c r="K52" i="1"/>
  <c r="K54" i="1" s="1"/>
  <c r="E3192" i="2"/>
  <c r="A3192" i="2" s="1"/>
  <c r="E2355" i="2"/>
  <c r="O2353" i="2"/>
  <c r="E2356" i="2"/>
  <c r="A2356" i="2" s="1"/>
  <c r="O2309" i="2" a="1"/>
  <c r="O2309" i="2" s="1"/>
  <c r="M2309" i="2" s="1"/>
  <c r="E2347" i="2"/>
  <c r="E2348" i="2"/>
  <c r="E2291" i="2"/>
  <c r="E2292" i="2"/>
  <c r="E2332" i="2"/>
  <c r="E2342" i="2"/>
  <c r="E2341" i="2"/>
  <c r="E2328" i="2"/>
  <c r="E2314" i="2"/>
  <c r="E2282" i="2"/>
  <c r="E2281" i="2"/>
  <c r="E2268" i="2"/>
  <c r="E2267" i="2"/>
  <c r="E2254" i="2"/>
  <c r="E2253" i="2"/>
  <c r="E2244" i="2"/>
  <c r="E2243" i="2"/>
  <c r="E2204" i="2"/>
  <c r="E2203" i="2"/>
  <c r="E2129" i="2"/>
  <c r="E2130" i="2"/>
  <c r="E2145" i="2"/>
  <c r="E2146" i="2"/>
  <c r="E2221" i="2"/>
  <c r="E2222" i="2"/>
  <c r="E2133" i="2"/>
  <c r="E2134" i="2"/>
  <c r="E2117" i="2"/>
  <c r="E2118" i="2"/>
  <c r="E2083" i="2"/>
  <c r="E2084" i="2"/>
  <c r="E2043" i="2"/>
  <c r="E2044" i="2"/>
  <c r="E2027" i="2"/>
  <c r="E2028" i="2"/>
  <c r="E2193" i="2"/>
  <c r="E2194" i="2"/>
  <c r="E2191" i="2"/>
  <c r="E2192" i="2"/>
  <c r="E2141" i="2"/>
  <c r="E2142" i="2"/>
  <c r="E2036" i="2"/>
  <c r="E1976" i="2"/>
  <c r="E1975" i="2"/>
  <c r="E2064" i="2"/>
  <c r="E2038" i="2"/>
  <c r="E2068" i="2"/>
  <c r="E2067" i="2"/>
  <c r="E1996" i="2"/>
  <c r="E1995" i="2"/>
  <c r="E2095" i="2"/>
  <c r="E2096" i="2"/>
  <c r="E1956" i="2"/>
  <c r="E1955" i="2"/>
  <c r="E1948" i="2"/>
  <c r="E1947" i="2"/>
  <c r="E1885" i="2"/>
  <c r="E1922" i="2"/>
  <c r="E1921" i="2"/>
  <c r="E1896" i="2"/>
  <c r="E1895" i="2"/>
  <c r="E1834" i="2"/>
  <c r="E1833" i="2"/>
  <c r="E1959" i="2"/>
  <c r="E1902" i="2"/>
  <c r="E1901" i="2"/>
  <c r="E1861" i="2"/>
  <c r="E1862" i="2"/>
  <c r="E1785" i="2"/>
  <c r="E1786" i="2"/>
  <c r="E1697" i="2"/>
  <c r="E1698" i="2"/>
  <c r="E1689" i="2"/>
  <c r="E1690" i="2"/>
  <c r="E1867" i="2"/>
  <c r="E1868" i="2"/>
  <c r="E1804" i="2"/>
  <c r="E1742" i="2"/>
  <c r="E1682" i="2"/>
  <c r="E1893" i="2"/>
  <c r="E1811" i="2"/>
  <c r="E1668" i="2"/>
  <c r="E1591" i="2"/>
  <c r="E1592" i="2"/>
  <c r="E1565" i="2"/>
  <c r="E1566" i="2"/>
  <c r="E1544" i="2"/>
  <c r="E1543" i="2"/>
  <c r="E1817" i="2"/>
  <c r="E1760" i="2"/>
  <c r="E1759" i="2"/>
  <c r="E1736" i="2"/>
  <c r="E1707" i="2"/>
  <c r="E1661" i="2"/>
  <c r="E1662" i="2"/>
  <c r="E1643" i="2"/>
  <c r="E1581" i="2"/>
  <c r="E1582" i="2"/>
  <c r="E1441" i="2"/>
  <c r="E1442" i="2"/>
  <c r="E1423" i="2"/>
  <c r="E1424" i="2"/>
  <c r="E1407" i="2"/>
  <c r="E1408" i="2"/>
  <c r="E1830" i="2"/>
  <c r="E1744" i="2"/>
  <c r="E1743" i="2"/>
  <c r="E1712" i="2"/>
  <c r="E1711" i="2"/>
  <c r="E1658" i="2"/>
  <c r="E1657" i="2"/>
  <c r="E1614" i="2"/>
  <c r="E1613" i="2"/>
  <c r="E1588" i="2"/>
  <c r="E1587" i="2"/>
  <c r="E1483" i="2"/>
  <c r="E1798" i="2"/>
  <c r="E1797" i="2"/>
  <c r="E1609" i="2"/>
  <c r="E1610" i="2"/>
  <c r="E1482" i="2"/>
  <c r="E1481" i="2"/>
  <c r="E1603" i="2"/>
  <c r="E1593" i="2"/>
  <c r="E1535" i="2"/>
  <c r="E1507" i="2"/>
  <c r="E1508" i="2"/>
  <c r="E1497" i="2"/>
  <c r="E1498" i="2"/>
  <c r="E1454" i="2"/>
  <c r="E1426" i="2"/>
  <c r="E1425" i="2"/>
  <c r="E1387" i="2"/>
  <c r="E1382" i="2"/>
  <c r="E1381" i="2"/>
  <c r="E1340" i="2"/>
  <c r="E1339" i="2"/>
  <c r="E1553" i="2"/>
  <c r="E1554" i="2"/>
  <c r="E1528" i="2"/>
  <c r="E1401" i="2"/>
  <c r="E1371" i="2"/>
  <c r="E1512" i="2"/>
  <c r="E1352" i="2"/>
  <c r="E1351" i="2"/>
  <c r="E1322" i="2"/>
  <c r="E1321" i="2"/>
  <c r="E1350" i="2"/>
  <c r="E1319" i="2"/>
  <c r="E1297" i="2"/>
  <c r="E1298" i="2"/>
  <c r="E1267" i="2"/>
  <c r="E1268" i="2"/>
  <c r="E1183" i="2"/>
  <c r="E1184" i="2"/>
  <c r="E1092" i="2"/>
  <c r="E1091" i="2"/>
  <c r="E1076" i="2"/>
  <c r="E1075" i="2"/>
  <c r="E1235" i="2"/>
  <c r="E1236" i="2"/>
  <c r="E1213" i="2"/>
  <c r="E1214" i="2"/>
  <c r="E1101" i="2"/>
  <c r="E1102" i="2"/>
  <c r="E1327" i="2"/>
  <c r="E1328" i="2"/>
  <c r="E1300" i="2"/>
  <c r="E1299" i="2"/>
  <c r="E1280" i="2"/>
  <c r="E1279" i="2"/>
  <c r="E1226" i="2"/>
  <c r="E1225" i="2"/>
  <c r="E1150" i="2"/>
  <c r="E1149" i="2"/>
  <c r="E1058" i="2"/>
  <c r="E1057" i="2"/>
  <c r="E1038" i="2"/>
  <c r="E1037" i="2"/>
  <c r="E1026" i="2"/>
  <c r="E1025" i="2"/>
  <c r="E1286" i="2"/>
  <c r="E1241" i="2"/>
  <c r="E1242" i="2"/>
  <c r="E1171" i="2"/>
  <c r="E1172" i="2"/>
  <c r="E1145" i="2"/>
  <c r="E1146" i="2"/>
  <c r="E1090" i="2"/>
  <c r="E1259" i="2"/>
  <c r="E1068" i="2"/>
  <c r="E976" i="2"/>
  <c r="E975" i="2"/>
  <c r="E965" i="2"/>
  <c r="E901" i="2"/>
  <c r="E858" i="2"/>
  <c r="E857" i="2"/>
  <c r="E849" i="2"/>
  <c r="E850" i="2"/>
  <c r="E826" i="2"/>
  <c r="E825" i="2"/>
  <c r="E1020" i="2"/>
  <c r="E932" i="2"/>
  <c r="E931" i="2"/>
  <c r="E925" i="2"/>
  <c r="E778" i="2"/>
  <c r="E777" i="2"/>
  <c r="E573" i="2"/>
  <c r="E574" i="2"/>
  <c r="E943" i="2"/>
  <c r="E944" i="2"/>
  <c r="E911" i="2"/>
  <c r="E912" i="2"/>
  <c r="E900" i="2"/>
  <c r="E899" i="2"/>
  <c r="E848" i="2"/>
  <c r="E847" i="2"/>
  <c r="E800" i="2"/>
  <c r="E799" i="2"/>
  <c r="E1189" i="2"/>
  <c r="E948" i="2"/>
  <c r="E947" i="2"/>
  <c r="E821" i="2"/>
  <c r="E822" i="2"/>
  <c r="E809" i="2"/>
  <c r="E810" i="2"/>
  <c r="E679" i="2"/>
  <c r="E791" i="2"/>
  <c r="E725" i="2"/>
  <c r="E625" i="2"/>
  <c r="E626" i="2"/>
  <c r="E600" i="2"/>
  <c r="E599" i="2"/>
  <c r="E592" i="2"/>
  <c r="E591" i="2"/>
  <c r="E563" i="2"/>
  <c r="E564" i="2"/>
  <c r="E512" i="2"/>
  <c r="E511" i="2"/>
  <c r="E502" i="2"/>
  <c r="E501" i="2"/>
  <c r="E442" i="2"/>
  <c r="E441" i="2"/>
  <c r="E424" i="2"/>
  <c r="E423" i="2"/>
  <c r="E408" i="2"/>
  <c r="E407" i="2"/>
  <c r="E392" i="2"/>
  <c r="E391" i="2"/>
  <c r="E252" i="2"/>
  <c r="E251" i="2"/>
  <c r="E248" i="2"/>
  <c r="E247" i="2"/>
  <c r="E244" i="2"/>
  <c r="E243" i="2"/>
  <c r="E240" i="2"/>
  <c r="E239" i="2"/>
  <c r="E236" i="2"/>
  <c r="E235" i="2"/>
  <c r="E232" i="2"/>
  <c r="E231" i="2"/>
  <c r="E228" i="2"/>
  <c r="E227" i="2"/>
  <c r="E729" i="2"/>
  <c r="E730" i="2"/>
  <c r="E589" i="2"/>
  <c r="E590" i="2"/>
  <c r="E434" i="2"/>
  <c r="E433" i="2"/>
  <c r="E430" i="2"/>
  <c r="E429" i="2"/>
  <c r="E426" i="2"/>
  <c r="E425" i="2"/>
  <c r="E422" i="2"/>
  <c r="E421" i="2"/>
  <c r="E418" i="2"/>
  <c r="E417" i="2"/>
  <c r="E414" i="2"/>
  <c r="E413" i="2"/>
  <c r="E410" i="2"/>
  <c r="E409" i="2"/>
  <c r="E406" i="2"/>
  <c r="E405" i="2"/>
  <c r="E402" i="2"/>
  <c r="E401" i="2"/>
  <c r="E398" i="2"/>
  <c r="E397" i="2"/>
  <c r="E394" i="2"/>
  <c r="E393" i="2"/>
  <c r="E390" i="2"/>
  <c r="E389" i="2"/>
  <c r="E386" i="2"/>
  <c r="E385" i="2"/>
  <c r="E382" i="2"/>
  <c r="E381" i="2"/>
  <c r="E378" i="2"/>
  <c r="E377" i="2"/>
  <c r="E374" i="2"/>
  <c r="E373" i="2"/>
  <c r="E797" i="2"/>
  <c r="E798" i="2"/>
  <c r="E737" i="2"/>
  <c r="E738" i="2"/>
  <c r="E681" i="2"/>
  <c r="E682" i="2"/>
  <c r="E612" i="2"/>
  <c r="E611" i="2"/>
  <c r="E588" i="2"/>
  <c r="E587" i="2"/>
  <c r="E567" i="2"/>
  <c r="E568" i="2"/>
  <c r="E558" i="2"/>
  <c r="E557" i="2"/>
  <c r="E460" i="2"/>
  <c r="E459" i="2"/>
  <c r="E448" i="2"/>
  <c r="E447" i="2"/>
  <c r="E360" i="2"/>
  <c r="E359" i="2"/>
  <c r="E743" i="2"/>
  <c r="G732" i="2"/>
  <c r="G728" i="2"/>
  <c r="G730" i="2" s="1"/>
  <c r="E616" i="2"/>
  <c r="E615" i="2"/>
  <c r="E194" i="2"/>
  <c r="E193" i="2"/>
  <c r="E178" i="2"/>
  <c r="E177" i="2"/>
  <c r="E104" i="2"/>
  <c r="E103" i="2"/>
  <c r="E64" i="2"/>
  <c r="E63" i="2"/>
  <c r="E184" i="2"/>
  <c r="E127" i="2"/>
  <c r="E128" i="2"/>
  <c r="E19" i="2"/>
  <c r="E20" i="2"/>
  <c r="E353" i="2"/>
  <c r="E354" i="2"/>
  <c r="E286" i="2"/>
  <c r="E285" i="2"/>
  <c r="E254" i="2"/>
  <c r="E253" i="2"/>
  <c r="E168" i="2"/>
  <c r="E326" i="2"/>
  <c r="E325" i="2"/>
  <c r="E185" i="2"/>
  <c r="E186" i="2"/>
  <c r="E49" i="2"/>
  <c r="E50" i="2"/>
  <c r="E513" i="2"/>
  <c r="E200" i="2"/>
  <c r="E139" i="2"/>
  <c r="E81" i="2"/>
  <c r="E2218" i="2"/>
  <c r="E2217" i="2"/>
  <c r="E2181" i="2"/>
  <c r="E2182" i="2"/>
  <c r="E2108" i="2"/>
  <c r="E2107" i="2"/>
  <c r="E2065" i="2"/>
  <c r="E2066" i="2"/>
  <c r="E1984" i="2"/>
  <c r="E1983" i="2"/>
  <c r="E1969" i="2"/>
  <c r="E1970" i="2"/>
  <c r="E2099" i="2"/>
  <c r="E2100" i="2"/>
  <c r="E2021" i="2"/>
  <c r="E1989" i="2"/>
  <c r="E1990" i="2"/>
  <c r="E1874" i="2"/>
  <c r="E1873" i="2"/>
  <c r="E1854" i="2"/>
  <c r="E1853" i="2"/>
  <c r="E1951" i="2"/>
  <c r="E1952" i="2"/>
  <c r="E1918" i="2"/>
  <c r="E1917" i="2"/>
  <c r="E1801" i="2"/>
  <c r="E1802" i="2"/>
  <c r="E1777" i="2"/>
  <c r="E1778" i="2"/>
  <c r="E1761" i="2"/>
  <c r="E1762" i="2"/>
  <c r="E1745" i="2"/>
  <c r="E1746" i="2"/>
  <c r="E1729" i="2"/>
  <c r="E1730" i="2"/>
  <c r="E1675" i="2"/>
  <c r="E1676" i="2"/>
  <c r="E1633" i="2"/>
  <c r="E1634" i="2"/>
  <c r="E1616" i="2"/>
  <c r="E1615" i="2"/>
  <c r="E1726" i="2"/>
  <c r="E1725" i="2"/>
  <c r="E1551" i="2"/>
  <c r="E1552" i="2"/>
  <c r="E1455" i="2"/>
  <c r="E1456" i="2"/>
  <c r="E1437" i="2"/>
  <c r="E1438" i="2"/>
  <c r="E1417" i="2"/>
  <c r="E1418" i="2"/>
  <c r="E1385" i="2"/>
  <c r="E1386" i="2"/>
  <c r="E1740" i="2"/>
  <c r="E1739" i="2"/>
  <c r="E1655" i="2"/>
  <c r="E1656" i="2"/>
  <c r="E1632" i="2"/>
  <c r="E1631" i="2"/>
  <c r="E1576" i="2"/>
  <c r="E1575" i="2"/>
  <c r="E1845" i="2"/>
  <c r="E1815" i="2"/>
  <c r="E1696" i="2"/>
  <c r="E1695" i="2"/>
  <c r="E1638" i="2"/>
  <c r="E1637" i="2"/>
  <c r="E1586" i="2"/>
  <c r="E1585" i="2"/>
  <c r="E1580" i="2"/>
  <c r="E1579" i="2"/>
  <c r="E1570" i="2"/>
  <c r="E1569" i="2"/>
  <c r="E1494" i="2"/>
  <c r="E1493" i="2"/>
  <c r="E1476" i="2"/>
  <c r="E1475" i="2"/>
  <c r="O1505" i="2"/>
  <c r="M1505" i="2" s="1"/>
  <c r="E1503" i="2" s="1"/>
  <c r="E1469" i="2"/>
  <c r="E1470" i="2"/>
  <c r="E1519" i="2"/>
  <c r="E1369" i="2"/>
  <c r="E1370" i="2"/>
  <c r="E1277" i="2"/>
  <c r="E1278" i="2"/>
  <c r="E1249" i="2"/>
  <c r="E1250" i="2"/>
  <c r="E1228" i="2"/>
  <c r="E1227" i="2"/>
  <c r="E1193" i="2"/>
  <c r="E1194" i="2"/>
  <c r="E1112" i="2"/>
  <c r="E1111" i="2"/>
  <c r="E1093" i="2"/>
  <c r="E1094" i="2"/>
  <c r="E1333" i="2"/>
  <c r="E1334" i="2"/>
  <c r="E1270" i="2"/>
  <c r="E1269" i="2"/>
  <c r="E1246" i="2"/>
  <c r="E1245" i="2"/>
  <c r="E1144" i="2"/>
  <c r="E1143" i="2"/>
  <c r="E1140" i="2"/>
  <c r="E1139" i="2"/>
  <c r="E1136" i="2"/>
  <c r="E1135" i="2"/>
  <c r="E1132" i="2"/>
  <c r="E1131" i="2"/>
  <c r="E1128" i="2"/>
  <c r="E1127" i="2"/>
  <c r="E1084" i="2"/>
  <c r="E1083" i="2"/>
  <c r="E1034" i="2"/>
  <c r="E1033" i="2"/>
  <c r="E1012" i="2"/>
  <c r="E1011" i="2"/>
  <c r="E1117" i="2"/>
  <c r="E1118" i="2"/>
  <c r="E1105" i="2"/>
  <c r="E1106" i="2"/>
  <c r="E1071" i="2"/>
  <c r="E1072" i="2"/>
  <c r="E1052" i="2"/>
  <c r="E1051" i="2"/>
  <c r="E924" i="2"/>
  <c r="E923" i="2"/>
  <c r="E790" i="2"/>
  <c r="E789" i="2"/>
  <c r="E920" i="2"/>
  <c r="E919" i="2"/>
  <c r="E774" i="2"/>
  <c r="E773" i="2"/>
  <c r="E569" i="2"/>
  <c r="E570" i="2"/>
  <c r="E977" i="2"/>
  <c r="E978" i="2"/>
  <c r="E940" i="2"/>
  <c r="E939" i="2"/>
  <c r="E834" i="2"/>
  <c r="E833" i="2"/>
  <c r="E1009" i="2"/>
  <c r="E1010" i="2"/>
  <c r="E967" i="2"/>
  <c r="E968" i="2"/>
  <c r="E910" i="2"/>
  <c r="E909" i="2"/>
  <c r="E864" i="2"/>
  <c r="E863" i="2"/>
  <c r="E814" i="2"/>
  <c r="E813" i="2"/>
  <c r="E621" i="2"/>
  <c r="E622" i="2"/>
  <c r="E605" i="2"/>
  <c r="E606" i="2"/>
  <c r="E597" i="2"/>
  <c r="E598" i="2"/>
  <c r="E524" i="2"/>
  <c r="E523" i="2"/>
  <c r="E428" i="2"/>
  <c r="E427" i="2"/>
  <c r="E412" i="2"/>
  <c r="E411" i="2"/>
  <c r="E396" i="2"/>
  <c r="E395" i="2"/>
  <c r="E380" i="2"/>
  <c r="E379" i="2"/>
  <c r="E891" i="2"/>
  <c r="E728" i="2"/>
  <c r="E727" i="2"/>
  <c r="E690" i="2"/>
  <c r="E689" i="2"/>
  <c r="E634" i="2"/>
  <c r="E633" i="2"/>
  <c r="E559" i="2"/>
  <c r="E560" i="2"/>
  <c r="E796" i="2"/>
  <c r="E795" i="2"/>
  <c r="E733" i="2"/>
  <c r="E734" i="2"/>
  <c r="O583" i="2"/>
  <c r="E566" i="2"/>
  <c r="E565" i="2"/>
  <c r="E527" i="2"/>
  <c r="E528" i="2"/>
  <c r="E510" i="2"/>
  <c r="E509" i="2"/>
  <c r="E477" i="2"/>
  <c r="E478" i="2"/>
  <c r="E541" i="2"/>
  <c r="E542" i="2"/>
  <c r="E520" i="2"/>
  <c r="E519" i="2"/>
  <c r="E204" i="2"/>
  <c r="E203" i="2"/>
  <c r="E188" i="2"/>
  <c r="E187" i="2"/>
  <c r="E172" i="2"/>
  <c r="E171" i="2"/>
  <c r="E158" i="2"/>
  <c r="E157" i="2"/>
  <c r="E118" i="2"/>
  <c r="E117" i="2"/>
  <c r="E100" i="2"/>
  <c r="E99" i="2"/>
  <c r="E96" i="2"/>
  <c r="E95" i="2"/>
  <c r="E80" i="2"/>
  <c r="E79" i="2"/>
  <c r="E266" i="2"/>
  <c r="E265" i="2"/>
  <c r="E340" i="2"/>
  <c r="E330" i="2"/>
  <c r="E65" i="2"/>
  <c r="E307" i="2"/>
  <c r="E308" i="2"/>
  <c r="E258" i="2"/>
  <c r="E257" i="2"/>
  <c r="E175" i="2"/>
  <c r="E149" i="2"/>
  <c r="E150" i="2"/>
  <c r="E101" i="2"/>
  <c r="E102" i="2"/>
  <c r="E272" i="2"/>
  <c r="E16" i="2"/>
  <c r="E15" i="2"/>
  <c r="E2333" i="2"/>
  <c r="E2334" i="2"/>
  <c r="O2297" i="2"/>
  <c r="M2305" i="2"/>
  <c r="E2287" i="2"/>
  <c r="E2288" i="2"/>
  <c r="E2339" i="2"/>
  <c r="E2340" i="2"/>
  <c r="E2330" i="2"/>
  <c r="E2329" i="2"/>
  <c r="E2297" i="2"/>
  <c r="E2295" i="2" s="1"/>
  <c r="E2298" i="2"/>
  <c r="E2296" i="2" s="1"/>
  <c r="B2298" i="2"/>
  <c r="E2210" i="2"/>
  <c r="E2209" i="2"/>
  <c r="E2162" i="2"/>
  <c r="E2161" i="2"/>
  <c r="E2156" i="2"/>
  <c r="E2155" i="2"/>
  <c r="E2149" i="2"/>
  <c r="E2150" i="2"/>
  <c r="E2079" i="2"/>
  <c r="E2080" i="2"/>
  <c r="E2039" i="2"/>
  <c r="E2040" i="2"/>
  <c r="E2177" i="2"/>
  <c r="E2178" i="2"/>
  <c r="E2137" i="2"/>
  <c r="E2138" i="2"/>
  <c r="E2201" i="2"/>
  <c r="E2202" i="2"/>
  <c r="E2175" i="2"/>
  <c r="E2176" i="2"/>
  <c r="E1998" i="2"/>
  <c r="E1997" i="2"/>
  <c r="E1977" i="2"/>
  <c r="E1978" i="2"/>
  <c r="E3232" i="2"/>
  <c r="A3232" i="2" s="1"/>
  <c r="F3744" i="2" s="1"/>
  <c r="E3240" i="2"/>
  <c r="A3240" i="2" s="1"/>
  <c r="F3760" i="2"/>
  <c r="F3752" i="2"/>
  <c r="F3728" i="2"/>
  <c r="F3720" i="2"/>
  <c r="F3756" i="2"/>
  <c r="F3748" i="2"/>
  <c r="F3724" i="2"/>
  <c r="F3716" i="2"/>
  <c r="F3766" i="2"/>
  <c r="F3758" i="2"/>
  <c r="F3734" i="2"/>
  <c r="F3726" i="2"/>
  <c r="F3702" i="2"/>
  <c r="F3712" i="2"/>
  <c r="F3688" i="2"/>
  <c r="F3680" i="2"/>
  <c r="F3660" i="2"/>
  <c r="F3656" i="2"/>
  <c r="F3714" i="2"/>
  <c r="F3706" i="2"/>
  <c r="F3674" i="2"/>
  <c r="F3666" i="2"/>
  <c r="F3644" i="2"/>
  <c r="F3698" i="2"/>
  <c r="F3676" i="2"/>
  <c r="F3668" i="2"/>
  <c r="F3754" i="2"/>
  <c r="F3746" i="2"/>
  <c r="F3694" i="2"/>
  <c r="F3686" i="2"/>
  <c r="F3628" i="2"/>
  <c r="F3620" i="2"/>
  <c r="F3604" i="2"/>
  <c r="F3602" i="2"/>
  <c r="F3596" i="2"/>
  <c r="F3594" i="2"/>
  <c r="F3658" i="2"/>
  <c r="F3630" i="2"/>
  <c r="F3614" i="2"/>
  <c r="F3650" i="2"/>
  <c r="F3634" i="2"/>
  <c r="F3626" i="2"/>
  <c r="F3636" i="2"/>
  <c r="F3610" i="2"/>
  <c r="F3572" i="2"/>
  <c r="F3570" i="2"/>
  <c r="F3558" i="2"/>
  <c r="F3540" i="2"/>
  <c r="F3524" i="2"/>
  <c r="F3518" i="2"/>
  <c r="F3512" i="2"/>
  <c r="F3510" i="2"/>
  <c r="F3494" i="2"/>
  <c r="F3486" i="2"/>
  <c r="F3624" i="2"/>
  <c r="F3606" i="2"/>
  <c r="F3542" i="2"/>
  <c r="F3526" i="2"/>
  <c r="F3534" i="2"/>
  <c r="F3520" i="2"/>
  <c r="F3586" i="2"/>
  <c r="F3584" i="2"/>
  <c r="F3566" i="2"/>
  <c r="F3562" i="2"/>
  <c r="F3530" i="2"/>
  <c r="F3522" i="2"/>
  <c r="F3468" i="2"/>
  <c r="F3466" i="2"/>
  <c r="F3460" i="2"/>
  <c r="F3432" i="2"/>
  <c r="F3426" i="2"/>
  <c r="F3412" i="2"/>
  <c r="F3528" i="2"/>
  <c r="F3498" i="2"/>
  <c r="F3456" i="2"/>
  <c r="F3454" i="2"/>
  <c r="F3556" i="2"/>
  <c r="F3538" i="2"/>
  <c r="F3492" i="2"/>
  <c r="F3480" i="2"/>
  <c r="F3444" i="2"/>
  <c r="F3442" i="2"/>
  <c r="F3374" i="2"/>
  <c r="F3366" i="2"/>
  <c r="F3348" i="2"/>
  <c r="F3340" i="2"/>
  <c r="F3484" i="2"/>
  <c r="F3476" i="2"/>
  <c r="F3448" i="2"/>
  <c r="F3440" i="2"/>
  <c r="F3378" i="2"/>
  <c r="F3370" i="2"/>
  <c r="F3344" i="2"/>
  <c r="F3336" i="2"/>
  <c r="F3294" i="2"/>
  <c r="F3290" i="2"/>
  <c r="F3266" i="2"/>
  <c r="F3262" i="2"/>
  <c r="F3246" i="2"/>
  <c r="F3504" i="2"/>
  <c r="F3384" i="2"/>
  <c r="F3376" i="2"/>
  <c r="F3350" i="2"/>
  <c r="F3342" i="2"/>
  <c r="F3314" i="2"/>
  <c r="F3288" i="2"/>
  <c r="F3278" i="2"/>
  <c r="F3272" i="2"/>
  <c r="F3548" i="2"/>
  <c r="F3482" i="2"/>
  <c r="F3410" i="2"/>
  <c r="F3406" i="2"/>
  <c r="F3394" i="2"/>
  <c r="F3390" i="2"/>
  <c r="F3416" i="2"/>
  <c r="F3408" i="2"/>
  <c r="F3388" i="2"/>
  <c r="F3380" i="2"/>
  <c r="F3554" i="2"/>
  <c r="F3458" i="2"/>
  <c r="F3296" i="2"/>
  <c r="F3260" i="2"/>
  <c r="F3226" i="2"/>
  <c r="F3190" i="2"/>
  <c r="F3182" i="2"/>
  <c r="F3164" i="2"/>
  <c r="F3162" i="2"/>
  <c r="F3318" i="2"/>
  <c r="F3292" i="2"/>
  <c r="F3284" i="2"/>
  <c r="F3240" i="2"/>
  <c r="F3238" i="2"/>
  <c r="F3224" i="2"/>
  <c r="F3222" i="2"/>
  <c r="F3214" i="2"/>
  <c r="F3206" i="2"/>
  <c r="F3194" i="2"/>
  <c r="F3188" i="2"/>
  <c r="F3186" i="2"/>
  <c r="F3180" i="2"/>
  <c r="F3178" i="2"/>
  <c r="F3174" i="2"/>
  <c r="F3170" i="2"/>
  <c r="F3166" i="2"/>
  <c r="F3160" i="2"/>
  <c r="F3152" i="2"/>
  <c r="F3144" i="2"/>
  <c r="F3136" i="2"/>
  <c r="F3128" i="2"/>
  <c r="F3120" i="2"/>
  <c r="F3112" i="2"/>
  <c r="F3310" i="2"/>
  <c r="F3304" i="2"/>
  <c r="F3220" i="2"/>
  <c r="F3212" i="2"/>
  <c r="F3204" i="2"/>
  <c r="F3158" i="2"/>
  <c r="F3150" i="2"/>
  <c r="F3142" i="2"/>
  <c r="F3134" i="2"/>
  <c r="F3252" i="2"/>
  <c r="F3244" i="2"/>
  <c r="F3230" i="2"/>
  <c r="F3228" i="2"/>
  <c r="F3218" i="2"/>
  <c r="F3210" i="2"/>
  <c r="F3202" i="2"/>
  <c r="F3196" i="2"/>
  <c r="F3192" i="2"/>
  <c r="F3184" i="2"/>
  <c r="F3176" i="2"/>
  <c r="F3172" i="2"/>
  <c r="F3168" i="2"/>
  <c r="F3156" i="2"/>
  <c r="F3148" i="2"/>
  <c r="F3140" i="2"/>
  <c r="F3132" i="2"/>
  <c r="F3124" i="2"/>
  <c r="F3116" i="2"/>
  <c r="F3346" i="2"/>
  <c r="F3330" i="2"/>
  <c r="F3302" i="2"/>
  <c r="F3248" i="2"/>
  <c r="F3216" i="2"/>
  <c r="F3208" i="2"/>
  <c r="F3200" i="2"/>
  <c r="F3198" i="2"/>
  <c r="F3154" i="2"/>
  <c r="F3146" i="2"/>
  <c r="F3138" i="2"/>
  <c r="F3130" i="2"/>
  <c r="F3122" i="2"/>
  <c r="F3114" i="2"/>
  <c r="F3106" i="2"/>
  <c r="F3104" i="2"/>
  <c r="F3102" i="2"/>
  <c r="F3100" i="2"/>
  <c r="F3098" i="2"/>
  <c r="F3096" i="2"/>
  <c r="F3094" i="2"/>
  <c r="F3092" i="2"/>
  <c r="F3090" i="2"/>
  <c r="F3088" i="2"/>
  <c r="F3086" i="2"/>
  <c r="F3084" i="2"/>
  <c r="F3082" i="2"/>
  <c r="F3080" i="2"/>
  <c r="F3078" i="2"/>
  <c r="F3076" i="2"/>
  <c r="F3074" i="2"/>
  <c r="F3072" i="2"/>
  <c r="F3070" i="2"/>
  <c r="F3068" i="2"/>
  <c r="F3066" i="2"/>
  <c r="F3064" i="2"/>
  <c r="F3062" i="2"/>
  <c r="F3060" i="2"/>
  <c r="F3058" i="2"/>
  <c r="F3056" i="2"/>
  <c r="F3054" i="2"/>
  <c r="F3052" i="2"/>
  <c r="F3050" i="2"/>
  <c r="F3048" i="2"/>
  <c r="F3046" i="2"/>
  <c r="F3044" i="2"/>
  <c r="F3042" i="2"/>
  <c r="F3040" i="2"/>
  <c r="F3038" i="2"/>
  <c r="F3036" i="2"/>
  <c r="F3034" i="2"/>
  <c r="F3032" i="2"/>
  <c r="F3030" i="2"/>
  <c r="F3028" i="2"/>
  <c r="F3026" i="2"/>
  <c r="F3024" i="2"/>
  <c r="F3022" i="2"/>
  <c r="F3020" i="2"/>
  <c r="F3018" i="2"/>
  <c r="F3016" i="2"/>
  <c r="F3108" i="2"/>
  <c r="F3126" i="2"/>
  <c r="F3118" i="2"/>
  <c r="F3110" i="2"/>
  <c r="F2836" i="2"/>
  <c r="F2818" i="2"/>
  <c r="F2812" i="2"/>
  <c r="F2806" i="2"/>
  <c r="F2794" i="2"/>
  <c r="F2782" i="2"/>
  <c r="F2842" i="2"/>
  <c r="F2822" i="2"/>
  <c r="F2814" i="2"/>
  <c r="F2772" i="2"/>
  <c r="F2770" i="2"/>
  <c r="F2768" i="2"/>
  <c r="F2764" i="2"/>
  <c r="F2760" i="2"/>
  <c r="F2756" i="2"/>
  <c r="F2754" i="2"/>
  <c r="F2752" i="2"/>
  <c r="F2744" i="2"/>
  <c r="F2732" i="2"/>
  <c r="F2724" i="2"/>
  <c r="F2722" i="2"/>
  <c r="F2720" i="2"/>
  <c r="F2718" i="2"/>
  <c r="F2716" i="2"/>
  <c r="F2714" i="2"/>
  <c r="F2712" i="2"/>
  <c r="F2704" i="2"/>
  <c r="F2696" i="2"/>
  <c r="F2676" i="2"/>
  <c r="F2668" i="2"/>
  <c r="F2656" i="2"/>
  <c r="F2654" i="2"/>
  <c r="F2652" i="2"/>
  <c r="F2648" i="2"/>
  <c r="F2644" i="2"/>
  <c r="F2636" i="2"/>
  <c r="F2628" i="2"/>
  <c r="F2620" i="2"/>
  <c r="F2616" i="2"/>
  <c r="F2608" i="2"/>
  <c r="F2596" i="2"/>
  <c r="F2588" i="2"/>
  <c r="F2568" i="2"/>
  <c r="F2560" i="2"/>
  <c r="F2840" i="2"/>
  <c r="F2834" i="2"/>
  <c r="F2832" i="2"/>
  <c r="F2828" i="2"/>
  <c r="F2826" i="2"/>
  <c r="F2810" i="2"/>
  <c r="F2804" i="2"/>
  <c r="F2802" i="2"/>
  <c r="F2800" i="2"/>
  <c r="F2798" i="2"/>
  <c r="F2792" i="2"/>
  <c r="F2790" i="2"/>
  <c r="F2784" i="2"/>
  <c r="F2774" i="2"/>
  <c r="F2820" i="2"/>
  <c r="F2786" i="2"/>
  <c r="F2776" i="2"/>
  <c r="F2748" i="2"/>
  <c r="F2740" i="2"/>
  <c r="F2738" i="2"/>
  <c r="F2736" i="2"/>
  <c r="F2728" i="2"/>
  <c r="F2708" i="2"/>
  <c r="F2700" i="2"/>
  <c r="F2692" i="2"/>
  <c r="F2672" i="2"/>
  <c r="F2664" i="2"/>
  <c r="F2660" i="2"/>
  <c r="F2650" i="2"/>
  <c r="F2646" i="2"/>
  <c r="F2642" i="2"/>
  <c r="F2632" i="2"/>
  <c r="F2624" i="2"/>
  <c r="F2612" i="2"/>
  <c r="F2592" i="2"/>
  <c r="F2572" i="2"/>
  <c r="F2564" i="2"/>
  <c r="F2556" i="2"/>
  <c r="F2552" i="2"/>
  <c r="F2544" i="2"/>
  <c r="F2522" i="2"/>
  <c r="F2520" i="2"/>
  <c r="F2824" i="2"/>
  <c r="F2780" i="2"/>
  <c r="F2778" i="2"/>
  <c r="F2640" i="2"/>
  <c r="F2638" i="2"/>
  <c r="F2626" i="2"/>
  <c r="F2594" i="2"/>
  <c r="F2586" i="2"/>
  <c r="F2584" i="2"/>
  <c r="F2582" i="2"/>
  <c r="F2580" i="2"/>
  <c r="F2578" i="2"/>
  <c r="F2576" i="2"/>
  <c r="F2574" i="2"/>
  <c r="F2566" i="2"/>
  <c r="F2558" i="2"/>
  <c r="F2524" i="2"/>
  <c r="F2498" i="2"/>
  <c r="F2494" i="2"/>
  <c r="F2486" i="2"/>
  <c r="F2482" i="2"/>
  <c r="F2478" i="2"/>
  <c r="F2460" i="2"/>
  <c r="F2410" i="2"/>
  <c r="F2402" i="2"/>
  <c r="F2398" i="2"/>
  <c r="F2394" i="2"/>
  <c r="F2378" i="2"/>
  <c r="F2372" i="2"/>
  <c r="F2366" i="2"/>
  <c r="F2360" i="2"/>
  <c r="F2766" i="2"/>
  <c r="F2758" i="2"/>
  <c r="F2746" i="2"/>
  <c r="F2734" i="2"/>
  <c r="F2726" i="2"/>
  <c r="F2706" i="2"/>
  <c r="F2698" i="2"/>
  <c r="F2690" i="2"/>
  <c r="F2688" i="2"/>
  <c r="F2686" i="2"/>
  <c r="F2684" i="2"/>
  <c r="F2682" i="2"/>
  <c r="F2680" i="2"/>
  <c r="F2678" i="2"/>
  <c r="F2670" i="2"/>
  <c r="F2662" i="2"/>
  <c r="F2630" i="2"/>
  <c r="F2622" i="2"/>
  <c r="F2610" i="2"/>
  <c r="F2546" i="2"/>
  <c r="F2542" i="2"/>
  <c r="F2538" i="2"/>
  <c r="F2534" i="2"/>
  <c r="F2530" i="2"/>
  <c r="F2526" i="2"/>
  <c r="F2492" i="2"/>
  <c r="F2480" i="2"/>
  <c r="F2458" i="2"/>
  <c r="F2412" i="2"/>
  <c r="F2400" i="2"/>
  <c r="F2388" i="2"/>
  <c r="F2384" i="2"/>
  <c r="F2380" i="2"/>
  <c r="F2370" i="2"/>
  <c r="F2364" i="2"/>
  <c r="F2358" i="2"/>
  <c r="F2838" i="2"/>
  <c r="F2830" i="2"/>
  <c r="F2816" i="2"/>
  <c r="F2762" i="2"/>
  <c r="F2658" i="2"/>
  <c r="F2634" i="2"/>
  <c r="F2614" i="2"/>
  <c r="F2606" i="2"/>
  <c r="F2604" i="2"/>
  <c r="F2602" i="2"/>
  <c r="F2600" i="2"/>
  <c r="F2598" i="2"/>
  <c r="F2590" i="2"/>
  <c r="F2570" i="2"/>
  <c r="F2562" i="2"/>
  <c r="F2554" i="2"/>
  <c r="F2550" i="2"/>
  <c r="F2548" i="2"/>
  <c r="F2502" i="2"/>
  <c r="F2490" i="2"/>
  <c r="F2474" i="2"/>
  <c r="F2472" i="2"/>
  <c r="F2470" i="2"/>
  <c r="F2468" i="2"/>
  <c r="F2466" i="2"/>
  <c r="F2464" i="2"/>
  <c r="F2456" i="2"/>
  <c r="F2452" i="2"/>
  <c r="F2418" i="2"/>
  <c r="F2414" i="2"/>
  <c r="F2406" i="2"/>
  <c r="F2390" i="2"/>
  <c r="F2386" i="2"/>
  <c r="F2382" i="2"/>
  <c r="F2374" i="2"/>
  <c r="F2368" i="2"/>
  <c r="F2788" i="2"/>
  <c r="F2750" i="2"/>
  <c r="F2730" i="2"/>
  <c r="F2702" i="2"/>
  <c r="F2674" i="2"/>
  <c r="F2540" i="2"/>
  <c r="F2514" i="2"/>
  <c r="F2506" i="2"/>
  <c r="F2476" i="2"/>
  <c r="F2462" i="2"/>
  <c r="F2454" i="2"/>
  <c r="F2448" i="2"/>
  <c r="F2440" i="2"/>
  <c r="F2432" i="2"/>
  <c r="F2424" i="2"/>
  <c r="F2408" i="2"/>
  <c r="F2404" i="2"/>
  <c r="F2362" i="2"/>
  <c r="F2796" i="2"/>
  <c r="F2742" i="2"/>
  <c r="F2694" i="2"/>
  <c r="F2666" i="2"/>
  <c r="F2618" i="2"/>
  <c r="F2528" i="2"/>
  <c r="F2516" i="2"/>
  <c r="F2508" i="2"/>
  <c r="F2496" i="2"/>
  <c r="F2488" i="2"/>
  <c r="F2442" i="2"/>
  <c r="F2434" i="2"/>
  <c r="F2426" i="2"/>
  <c r="F2396" i="2"/>
  <c r="F2808" i="2"/>
  <c r="F2532" i="2"/>
  <c r="F2518" i="2"/>
  <c r="F2510" i="2"/>
  <c r="F2444" i="2"/>
  <c r="F2436" i="2"/>
  <c r="F2428" i="2"/>
  <c r="F2420" i="2"/>
  <c r="F2416" i="2"/>
  <c r="F2710" i="2"/>
  <c r="F2536" i="2"/>
  <c r="F2512" i="2"/>
  <c r="F2504" i="2"/>
  <c r="F2500" i="2"/>
  <c r="F2484" i="2"/>
  <c r="F2446" i="2"/>
  <c r="F2438" i="2"/>
  <c r="F2430" i="2"/>
  <c r="F2422" i="2"/>
  <c r="F2392" i="2"/>
  <c r="F2376" i="2"/>
  <c r="E2283" i="2"/>
  <c r="E2284" i="2"/>
  <c r="E2315" i="2"/>
  <c r="E2277" i="2"/>
  <c r="E2278" i="2"/>
  <c r="E2263" i="2"/>
  <c r="E2264" i="2"/>
  <c r="E2346" i="2"/>
  <c r="E2276" i="2"/>
  <c r="E2275" i="2"/>
  <c r="E2269" i="2"/>
  <c r="E2270" i="2"/>
  <c r="E2239" i="2"/>
  <c r="E2279" i="2"/>
  <c r="E2225" i="2"/>
  <c r="E2226" i="2"/>
  <c r="E2215" i="2"/>
  <c r="E2216" i="2"/>
  <c r="E2153" i="2"/>
  <c r="E2154" i="2"/>
  <c r="E2091" i="2"/>
  <c r="E2092" i="2"/>
  <c r="E2057" i="2"/>
  <c r="E2058" i="2"/>
  <c r="E2017" i="2"/>
  <c r="E2018" i="2"/>
  <c r="E2234" i="2"/>
  <c r="E2197" i="2"/>
  <c r="E2163" i="2" s="1"/>
  <c r="E2198" i="2"/>
  <c r="E2164" i="2" s="1"/>
  <c r="E2171" i="2"/>
  <c r="E2172" i="2"/>
  <c r="E2151" i="2"/>
  <c r="E2121" i="2"/>
  <c r="E2122" i="2"/>
  <c r="E2245" i="2"/>
  <c r="E2246" i="2"/>
  <c r="E2189" i="2"/>
  <c r="E2190" i="2"/>
  <c r="E2140" i="2"/>
  <c r="E2139" i="2"/>
  <c r="E2127" i="2"/>
  <c r="E2128" i="2"/>
  <c r="E2124" i="2"/>
  <c r="E2123" i="2"/>
  <c r="E2085" i="2"/>
  <c r="E2069" i="2"/>
  <c r="E1972" i="2"/>
  <c r="E1971" i="2"/>
  <c r="E2111" i="2"/>
  <c r="E2103" i="2"/>
  <c r="E2104" i="2"/>
  <c r="E2062" i="2"/>
  <c r="E2061" i="2"/>
  <c r="E1994" i="2"/>
  <c r="E1993" i="2"/>
  <c r="M1937" i="2"/>
  <c r="O1933" i="2"/>
  <c r="M1933" i="2" s="1"/>
  <c r="E1919" i="2"/>
  <c r="E1920" i="2"/>
  <c r="E1908" i="2"/>
  <c r="E1907" i="2"/>
  <c r="E1898" i="2"/>
  <c r="E1945" i="2"/>
  <c r="E1946" i="2"/>
  <c r="E1928" i="2"/>
  <c r="E1927" i="2"/>
  <c r="E1887" i="2"/>
  <c r="E1888" i="2"/>
  <c r="E1851" i="2"/>
  <c r="E1852" i="2"/>
  <c r="E1721" i="2"/>
  <c r="E1722" i="2"/>
  <c r="E1701" i="2"/>
  <c r="E1702" i="2"/>
  <c r="E1693" i="2"/>
  <c r="E1694" i="2"/>
  <c r="E1685" i="2"/>
  <c r="E1686" i="2"/>
  <c r="E1961" i="2"/>
  <c r="E1962" i="2"/>
  <c r="E1935" i="2"/>
  <c r="E1936" i="2"/>
  <c r="E1880" i="2"/>
  <c r="E1879" i="2"/>
  <c r="E1860" i="2"/>
  <c r="E1859" i="2"/>
  <c r="E1847" i="2"/>
  <c r="E1848" i="2"/>
  <c r="E1814" i="2"/>
  <c r="E1813" i="2"/>
  <c r="E1719" i="2"/>
  <c r="E1463" i="2"/>
  <c r="E1464" i="2"/>
  <c r="E1451" i="2"/>
  <c r="E1452" i="2"/>
  <c r="E1433" i="2"/>
  <c r="E1434" i="2"/>
  <c r="E1399" i="2"/>
  <c r="E1400" i="2"/>
  <c r="E1806" i="2"/>
  <c r="E1805" i="2"/>
  <c r="E1692" i="2"/>
  <c r="E1691" i="2"/>
  <c r="E1666" i="2"/>
  <c r="E1665" i="2"/>
  <c r="E1617" i="2"/>
  <c r="E1618" i="2"/>
  <c r="E1600" i="2"/>
  <c r="E1599" i="2"/>
  <c r="E1491" i="2"/>
  <c r="E1767" i="2"/>
  <c r="E1734" i="2"/>
  <c r="E1733" i="2"/>
  <c r="E1718" i="2"/>
  <c r="E1717" i="2"/>
  <c r="E1624" i="2"/>
  <c r="E1623" i="2"/>
  <c r="E1606" i="2"/>
  <c r="E1605" i="2"/>
  <c r="E1490" i="2"/>
  <c r="E1489" i="2"/>
  <c r="E1472" i="2"/>
  <c r="E1471" i="2"/>
  <c r="E1405" i="2"/>
  <c r="E1383" i="2"/>
  <c r="E1374" i="2"/>
  <c r="E1373" i="2"/>
  <c r="E1368" i="2"/>
  <c r="E1367" i="2"/>
  <c r="E1346" i="2"/>
  <c r="E1345" i="2"/>
  <c r="E1628" i="2"/>
  <c r="E1531" i="2"/>
  <c r="E1532" i="2"/>
  <c r="E1461" i="2"/>
  <c r="E1449" i="2"/>
  <c r="E1404" i="2"/>
  <c r="E1403" i="2"/>
  <c r="E1330" i="2"/>
  <c r="E1329" i="2"/>
  <c r="E1318" i="2"/>
  <c r="E1317" i="2"/>
  <c r="E1568" i="2"/>
  <c r="E1515" i="2"/>
  <c r="E1516" i="2"/>
  <c r="E1302" i="2"/>
  <c r="E1301" i="2"/>
  <c r="E1291" i="2"/>
  <c r="E1292" i="2"/>
  <c r="E1186" i="2"/>
  <c r="E1185" i="2"/>
  <c r="E1182" i="2"/>
  <c r="E1181" i="2"/>
  <c r="E1175" i="2"/>
  <c r="E1176" i="2"/>
  <c r="E1066" i="2"/>
  <c r="E1065" i="2"/>
  <c r="E1293" i="2"/>
  <c r="E1273" i="2"/>
  <c r="E1199" i="2"/>
  <c r="E1200" i="2"/>
  <c r="E1104" i="2"/>
  <c r="E1103" i="2"/>
  <c r="E1188" i="2"/>
  <c r="E1187" i="2"/>
  <c r="E1243" i="2"/>
  <c r="E1221" i="2"/>
  <c r="E1222" i="2"/>
  <c r="E1205" i="2"/>
  <c r="E1206" i="2"/>
  <c r="E1008" i="2"/>
  <c r="E1007" i="2"/>
  <c r="E840" i="2"/>
  <c r="E839" i="2"/>
  <c r="E770" i="2"/>
  <c r="E769" i="2"/>
  <c r="E1254" i="2"/>
  <c r="E955" i="2"/>
  <c r="E956" i="2"/>
  <c r="E904" i="2"/>
  <c r="E903" i="2"/>
  <c r="E896" i="2"/>
  <c r="E895" i="2"/>
  <c r="E803" i="2"/>
  <c r="E804" i="2"/>
  <c r="E960" i="2"/>
  <c r="E959" i="2"/>
  <c r="E917" i="2"/>
  <c r="E918" i="2"/>
  <c r="E628" i="2"/>
  <c r="E627" i="2"/>
  <c r="E620" i="2"/>
  <c r="E619" i="2"/>
  <c r="E604" i="2"/>
  <c r="E603" i="2"/>
  <c r="E596" i="2"/>
  <c r="E595" i="2"/>
  <c r="E432" i="2"/>
  <c r="E431" i="2"/>
  <c r="E416" i="2"/>
  <c r="E415" i="2"/>
  <c r="E400" i="2"/>
  <c r="E399" i="2"/>
  <c r="E384" i="2"/>
  <c r="E383" i="2"/>
  <c r="E304" i="2"/>
  <c r="E303" i="2"/>
  <c r="E210" i="2"/>
  <c r="E209" i="2"/>
  <c r="E697" i="2"/>
  <c r="E698" i="2"/>
  <c r="E641" i="2"/>
  <c r="E642" i="2"/>
  <c r="E632" i="2"/>
  <c r="E531" i="2"/>
  <c r="E532" i="2"/>
  <c r="E740" i="2"/>
  <c r="E739" i="2"/>
  <c r="E732" i="2"/>
  <c r="E731" i="2"/>
  <c r="E552" i="2"/>
  <c r="E551" i="2"/>
  <c r="E506" i="2"/>
  <c r="E505" i="2"/>
  <c r="E476" i="2"/>
  <c r="E475" i="2"/>
  <c r="E334" i="2"/>
  <c r="E333" i="2"/>
  <c r="E556" i="2"/>
  <c r="E555" i="2"/>
  <c r="E537" i="2"/>
  <c r="E538" i="2"/>
  <c r="E515" i="2"/>
  <c r="E484" i="2"/>
  <c r="E483" i="2"/>
  <c r="E462" i="2"/>
  <c r="E461" i="2"/>
  <c r="E358" i="2"/>
  <c r="E357" i="2"/>
  <c r="E352" i="2"/>
  <c r="E351" i="2"/>
  <c r="E344" i="2"/>
  <c r="E343" i="2"/>
  <c r="E152" i="2"/>
  <c r="E151" i="2"/>
  <c r="E138" i="2"/>
  <c r="E137" i="2"/>
  <c r="E112" i="2"/>
  <c r="E111" i="2"/>
  <c r="E92" i="2"/>
  <c r="E91" i="2"/>
  <c r="E72" i="2"/>
  <c r="E71" i="2"/>
  <c r="E48" i="2"/>
  <c r="E47" i="2"/>
  <c r="E44" i="2"/>
  <c r="E43" i="2"/>
  <c r="E36" i="2"/>
  <c r="E35" i="2"/>
  <c r="E14" i="2"/>
  <c r="E13" i="2"/>
  <c r="E480" i="2"/>
  <c r="E143" i="2"/>
  <c r="E144" i="2"/>
  <c r="E85" i="2"/>
  <c r="E86" i="2"/>
  <c r="E57" i="2"/>
  <c r="E546" i="2"/>
  <c r="E347" i="2"/>
  <c r="E348" i="2"/>
  <c r="E305" i="2"/>
  <c r="E306" i="2"/>
  <c r="E270" i="2"/>
  <c r="E269" i="2"/>
  <c r="E372" i="2"/>
  <c r="E298" i="2"/>
  <c r="E297" i="2"/>
  <c r="E274" i="2"/>
  <c r="E273" i="2"/>
  <c r="E207" i="2"/>
  <c r="E208" i="2"/>
  <c r="E141" i="2"/>
  <c r="E123" i="2"/>
  <c r="E124" i="2"/>
  <c r="E93" i="2"/>
  <c r="E94" i="2"/>
  <c r="E69" i="2"/>
  <c r="E70" i="2"/>
  <c r="E21" i="2"/>
  <c r="E288" i="2"/>
  <c r="E164" i="2"/>
  <c r="O7" i="2"/>
  <c r="M7" i="2" s="1"/>
  <c r="A2848" i="2"/>
  <c r="F2848" i="2"/>
  <c r="E2350" i="2"/>
  <c r="E2349" i="2"/>
  <c r="E2325" i="2"/>
  <c r="E2326" i="2"/>
  <c r="E2302" i="2"/>
  <c r="E2272" i="2"/>
  <c r="E2271" i="2"/>
  <c r="E2273" i="2"/>
  <c r="E2274" i="2"/>
  <c r="E2236" i="2"/>
  <c r="E2235" i="2"/>
  <c r="E2214" i="2"/>
  <c r="E2213" i="2"/>
  <c r="E2188" i="2"/>
  <c r="E2187" i="2"/>
  <c r="E2180" i="2"/>
  <c r="E2179" i="2"/>
  <c r="O2166" i="2"/>
  <c r="M2166" i="2" s="1"/>
  <c r="M2167" i="2"/>
  <c r="O2165" i="2"/>
  <c r="M2165" i="2" s="1"/>
  <c r="E2223" i="2"/>
  <c r="E2224" i="2"/>
  <c r="E2183" i="2"/>
  <c r="E2184" i="2"/>
  <c r="E2148" i="2"/>
  <c r="E2147" i="2"/>
  <c r="E2116" i="2"/>
  <c r="E2115" i="2"/>
  <c r="E2087" i="2"/>
  <c r="E2088" i="2"/>
  <c r="E2071" i="2"/>
  <c r="E2072" i="2"/>
  <c r="E2029" i="2"/>
  <c r="E2030" i="2"/>
  <c r="E2015" i="2"/>
  <c r="E2016" i="2"/>
  <c r="E2248" i="2"/>
  <c r="E2247" i="2"/>
  <c r="E2195" i="2"/>
  <c r="E2196" i="2"/>
  <c r="E2169" i="2"/>
  <c r="E2170" i="2"/>
  <c r="E2237" i="2"/>
  <c r="E2238" i="2"/>
  <c r="E2199" i="2"/>
  <c r="E2200" i="2"/>
  <c r="E2173" i="2"/>
  <c r="E2174" i="2"/>
  <c r="E2125" i="2"/>
  <c r="E2126" i="2"/>
  <c r="E1964" i="2"/>
  <c r="E1963" i="2"/>
  <c r="E1987" i="2"/>
  <c r="E1988" i="2"/>
  <c r="E2076" i="2"/>
  <c r="E2075" i="2"/>
  <c r="E1973" i="2"/>
  <c r="E1974" i="2"/>
  <c r="E1968" i="2"/>
  <c r="E1967" i="2"/>
  <c r="E1950" i="2"/>
  <c r="E1949" i="2"/>
  <c r="E1953" i="2"/>
  <c r="E1954" i="2"/>
  <c r="E1840" i="2"/>
  <c r="E1839" i="2"/>
  <c r="E1940" i="2"/>
  <c r="E1939" i="2"/>
  <c r="E1915" i="2"/>
  <c r="E1916" i="2"/>
  <c r="E1828" i="2"/>
  <c r="E1827" i="2"/>
  <c r="E1809" i="2"/>
  <c r="E1810" i="2"/>
  <c r="E1793" i="2"/>
  <c r="E1794" i="2"/>
  <c r="E1769" i="2"/>
  <c r="E1770" i="2"/>
  <c r="E1751" i="2"/>
  <c r="E1752" i="2"/>
  <c r="E1713" i="2"/>
  <c r="E1714" i="2"/>
  <c r="E1669" i="2"/>
  <c r="E1670" i="2"/>
  <c r="E1944" i="2"/>
  <c r="E1943" i="2"/>
  <c r="G1892" i="2"/>
  <c r="G1894" i="2" s="1"/>
  <c r="G1890" i="2"/>
  <c r="E1958" i="2"/>
  <c r="E1957" i="2"/>
  <c r="E1923" i="2"/>
  <c r="E1924" i="2"/>
  <c r="E1838" i="2"/>
  <c r="E1837" i="2"/>
  <c r="E1601" i="2"/>
  <c r="E1602" i="2"/>
  <c r="E1589" i="2"/>
  <c r="E1590" i="2"/>
  <c r="E1577" i="2"/>
  <c r="E1578" i="2"/>
  <c r="E1766" i="2"/>
  <c r="E1765" i="2"/>
  <c r="E1625" i="2"/>
  <c r="E1626" i="2"/>
  <c r="E1445" i="2"/>
  <c r="E1446" i="2"/>
  <c r="E1393" i="2"/>
  <c r="E1394" i="2"/>
  <c r="E1377" i="2"/>
  <c r="E1378" i="2"/>
  <c r="E1782" i="2"/>
  <c r="E1781" i="2"/>
  <c r="E1754" i="2"/>
  <c r="E1753" i="2"/>
  <c r="E1684" i="2"/>
  <c r="E1683" i="2"/>
  <c r="E1649" i="2"/>
  <c r="E1650" i="2"/>
  <c r="E1564" i="2"/>
  <c r="E1563" i="2"/>
  <c r="E1654" i="2"/>
  <c r="E1641" i="2"/>
  <c r="E1642" i="2"/>
  <c r="E1573" i="2"/>
  <c r="E1574" i="2"/>
  <c r="E1542" i="2"/>
  <c r="E1541" i="2"/>
  <c r="E1534" i="2"/>
  <c r="E1533" i="2"/>
  <c r="E1526" i="2"/>
  <c r="E1525" i="2"/>
  <c r="E1518" i="2"/>
  <c r="E1517" i="2"/>
  <c r="E1510" i="2"/>
  <c r="E1509" i="2"/>
  <c r="E1486" i="2"/>
  <c r="E1485" i="2"/>
  <c r="E1539" i="2"/>
  <c r="E1540" i="2"/>
  <c r="E1390" i="2"/>
  <c r="E1389" i="2"/>
  <c r="E1359" i="2"/>
  <c r="E1360" i="2"/>
  <c r="E1353" i="2"/>
  <c r="E1354" i="2"/>
  <c r="E1362" i="2"/>
  <c r="E1361" i="2"/>
  <c r="E1537" i="2"/>
  <c r="E1538" i="2"/>
  <c r="E1430" i="2"/>
  <c r="E1429" i="2"/>
  <c r="E1282" i="2"/>
  <c r="E1281" i="2"/>
  <c r="E1248" i="2"/>
  <c r="E1247" i="2"/>
  <c r="E1229" i="2"/>
  <c r="E1230" i="2"/>
  <c r="E1180" i="2"/>
  <c r="E1179" i="2"/>
  <c r="E1095" i="2"/>
  <c r="E1109" i="2"/>
  <c r="E1110" i="2"/>
  <c r="E1079" i="2"/>
  <c r="E1080" i="2"/>
  <c r="E1303" i="2"/>
  <c r="E1304" i="2"/>
  <c r="E1283" i="2"/>
  <c r="E1284" i="2"/>
  <c r="E1263" i="2"/>
  <c r="E1264" i="2"/>
  <c r="E1141" i="2"/>
  <c r="E1142" i="2"/>
  <c r="E1137" i="2"/>
  <c r="E1138" i="2"/>
  <c r="E1133" i="2"/>
  <c r="E1134" i="2"/>
  <c r="E1129" i="2"/>
  <c r="E1130" i="2"/>
  <c r="E1125" i="2"/>
  <c r="E1126" i="2"/>
  <c r="E1046" i="2"/>
  <c r="E1045" i="2"/>
  <c r="E1018" i="2"/>
  <c r="E1017" i="2"/>
  <c r="E1251" i="2"/>
  <c r="E1252" i="2"/>
  <c r="E1113" i="2"/>
  <c r="E1114" i="2"/>
  <c r="E1097" i="2"/>
  <c r="E1098" i="2"/>
  <c r="E1087" i="2"/>
  <c r="E1088" i="2"/>
  <c r="E845" i="2"/>
  <c r="E970" i="2"/>
  <c r="E969" i="2"/>
  <c r="E1005" i="2"/>
  <c r="E1006" i="2"/>
  <c r="E952" i="2"/>
  <c r="E951" i="2"/>
  <c r="E855" i="2"/>
  <c r="E856" i="2"/>
  <c r="E782" i="2"/>
  <c r="E781" i="2"/>
  <c r="E1013" i="2"/>
  <c r="E1014" i="2"/>
  <c r="E953" i="2"/>
  <c r="E802" i="2"/>
  <c r="E801" i="2"/>
  <c r="E601" i="2"/>
  <c r="E602" i="2"/>
  <c r="E593" i="2"/>
  <c r="E594" i="2"/>
  <c r="E571" i="2"/>
  <c r="E572" i="2"/>
  <c r="E562" i="2"/>
  <c r="E561" i="2"/>
  <c r="E488" i="2"/>
  <c r="E487" i="2"/>
  <c r="E468" i="2"/>
  <c r="E467" i="2"/>
  <c r="E436" i="2"/>
  <c r="E435" i="2"/>
  <c r="E420" i="2"/>
  <c r="E419" i="2"/>
  <c r="E404" i="2"/>
  <c r="E403" i="2"/>
  <c r="E388" i="2"/>
  <c r="E387" i="2"/>
  <c r="E224" i="2"/>
  <c r="E223" i="2"/>
  <c r="E220" i="2"/>
  <c r="E219" i="2"/>
  <c r="E691" i="2"/>
  <c r="E692" i="2"/>
  <c r="E635" i="2"/>
  <c r="E636" i="2"/>
  <c r="G788" i="2"/>
  <c r="G790" i="2" s="1"/>
  <c r="G792" i="2" s="1"/>
  <c r="G794" i="2" s="1"/>
  <c r="G796" i="2" s="1"/>
  <c r="G798" i="2" s="1"/>
  <c r="G800" i="2" s="1"/>
  <c r="G802" i="2" s="1"/>
  <c r="G804" i="2" s="1"/>
  <c r="G806" i="2" s="1"/>
  <c r="G808" i="2" s="1"/>
  <c r="G784" i="2"/>
  <c r="G786" i="2" s="1"/>
  <c r="E613" i="2"/>
  <c r="E614" i="2"/>
  <c r="E548" i="2"/>
  <c r="E547" i="2"/>
  <c r="E522" i="2"/>
  <c r="E521" i="2"/>
  <c r="E507" i="2"/>
  <c r="E508" i="2"/>
  <c r="E617" i="2"/>
  <c r="E618" i="2"/>
  <c r="E534" i="2"/>
  <c r="E533" i="2"/>
  <c r="E497" i="2"/>
  <c r="E498" i="2"/>
  <c r="E493" i="2"/>
  <c r="E494" i="2"/>
  <c r="E464" i="2"/>
  <c r="E463" i="2"/>
  <c r="E364" i="2"/>
  <c r="E363" i="2"/>
  <c r="E338" i="2"/>
  <c r="E337" i="2"/>
  <c r="E312" i="2"/>
  <c r="E311" i="2"/>
  <c r="E162" i="2"/>
  <c r="E161" i="2"/>
  <c r="E132" i="2"/>
  <c r="E131" i="2"/>
  <c r="E108" i="2"/>
  <c r="E107" i="2"/>
  <c r="E88" i="2"/>
  <c r="E87" i="2"/>
  <c r="E26" i="2"/>
  <c r="E25" i="2"/>
  <c r="E12" i="2"/>
  <c r="E11" i="2"/>
  <c r="E147" i="2"/>
  <c r="E148" i="2"/>
  <c r="E109" i="2"/>
  <c r="E110" i="2"/>
  <c r="E83" i="2"/>
  <c r="E84" i="2"/>
  <c r="E313" i="2"/>
  <c r="E314" i="2"/>
  <c r="E264" i="2"/>
  <c r="G460" i="2"/>
  <c r="G462" i="2" s="1"/>
  <c r="G464" i="2" s="1"/>
  <c r="G448" i="2"/>
  <c r="G450" i="2" s="1"/>
  <c r="E290" i="2"/>
  <c r="E289" i="2"/>
  <c r="E179" i="2"/>
  <c r="E180" i="2"/>
  <c r="E67" i="2"/>
  <c r="E68" i="2"/>
  <c r="E51" i="2"/>
  <c r="E52" i="2"/>
  <c r="E9" i="2"/>
  <c r="E10" i="2"/>
  <c r="Q581" i="2" l="1"/>
  <c r="E1938" i="2"/>
  <c r="E1937" i="2"/>
  <c r="F3312" i="2"/>
  <c r="F3276" i="2"/>
  <c r="F3338" i="2"/>
  <c r="F3256" i="2"/>
  <c r="F3300" i="2"/>
  <c r="F3234" i="2"/>
  <c r="F3308" i="2"/>
  <c r="F3362" i="2"/>
  <c r="F3392" i="2"/>
  <c r="F3418" i="2"/>
  <c r="F3398" i="2"/>
  <c r="F3414" i="2"/>
  <c r="F3264" i="2"/>
  <c r="F3280" i="2"/>
  <c r="F3320" i="2"/>
  <c r="F3358" i="2"/>
  <c r="F3424" i="2"/>
  <c r="F3250" i="2"/>
  <c r="F3274" i="2"/>
  <c r="F3316" i="2"/>
  <c r="F3352" i="2"/>
  <c r="F3386" i="2"/>
  <c r="F3472" i="2"/>
  <c r="F3328" i="2"/>
  <c r="F3356" i="2"/>
  <c r="F3382" i="2"/>
  <c r="F3452" i="2"/>
  <c r="F3496" i="2"/>
  <c r="F3434" i="2"/>
  <c r="F3478" i="2"/>
  <c r="F3396" i="2"/>
  <c r="F3428" i="2"/>
  <c r="F3462" i="2"/>
  <c r="F3488" i="2"/>
  <c r="F3546" i="2"/>
  <c r="F3564" i="2"/>
  <c r="F3588" i="2"/>
  <c r="F3552" i="2"/>
  <c r="F3544" i="2"/>
  <c r="F3632" i="2"/>
  <c r="F3506" i="2"/>
  <c r="F3514" i="2"/>
  <c r="F3532" i="2"/>
  <c r="F3560" i="2"/>
  <c r="F3574" i="2"/>
  <c r="F3640" i="2"/>
  <c r="F3638" i="2"/>
  <c r="F3618" i="2"/>
  <c r="F3580" i="2"/>
  <c r="F3598" i="2"/>
  <c r="F3612" i="2"/>
  <c r="F3654" i="2"/>
  <c r="F3722" i="2"/>
  <c r="F3762" i="2"/>
  <c r="F3684" i="2"/>
  <c r="F3646" i="2"/>
  <c r="F3682" i="2"/>
  <c r="F3730" i="2"/>
  <c r="F3664" i="2"/>
  <c r="F3696" i="2"/>
  <c r="F3710" i="2"/>
  <c r="F3742" i="2"/>
  <c r="F3700" i="2"/>
  <c r="F3732" i="2"/>
  <c r="F3764" i="2"/>
  <c r="F3736" i="2"/>
  <c r="F3768" i="2"/>
  <c r="E2305" i="2"/>
  <c r="E2306" i="2"/>
  <c r="M2297" i="2"/>
  <c r="E2168" i="2"/>
  <c r="E2167" i="2"/>
  <c r="F3004" i="2"/>
  <c r="F2996" i="2"/>
  <c r="F2986" i="2"/>
  <c r="F3008" i="2"/>
  <c r="F3006" i="2"/>
  <c r="F2994" i="2"/>
  <c r="F2990" i="2"/>
  <c r="F2984" i="2"/>
  <c r="F2976" i="2"/>
  <c r="F2974" i="2"/>
  <c r="F2970" i="2"/>
  <c r="F2964" i="2"/>
  <c r="F2910" i="2"/>
  <c r="F2908" i="2"/>
  <c r="F2906" i="2"/>
  <c r="F2904" i="2"/>
  <c r="F2902" i="2"/>
  <c r="F2900" i="2"/>
  <c r="F2898" i="2"/>
  <c r="F2896" i="2"/>
  <c r="F2894" i="2"/>
  <c r="F2892" i="2"/>
  <c r="F2882" i="2"/>
  <c r="F2880" i="2"/>
  <c r="F2878" i="2"/>
  <c r="F2876" i="2"/>
  <c r="F2866" i="2"/>
  <c r="F2864" i="2"/>
  <c r="F2862" i="2"/>
  <c r="F2860" i="2"/>
  <c r="F3000" i="2"/>
  <c r="F2982" i="2"/>
  <c r="F2968" i="2"/>
  <c r="F2966" i="2"/>
  <c r="F2954" i="2"/>
  <c r="F2952" i="2"/>
  <c r="F2916" i="2"/>
  <c r="F3002" i="2"/>
  <c r="F2998" i="2"/>
  <c r="F2988" i="2"/>
  <c r="F2980" i="2"/>
  <c r="F2972" i="2"/>
  <c r="F2962" i="2"/>
  <c r="F2914" i="2"/>
  <c r="F2912" i="2"/>
  <c r="F2890" i="2"/>
  <c r="F2888" i="2"/>
  <c r="F2886" i="2"/>
  <c r="F2884" i="2"/>
  <c r="F2874" i="2"/>
  <c r="F2872" i="2"/>
  <c r="F2870" i="2"/>
  <c r="F2868" i="2"/>
  <c r="F2858" i="2"/>
  <c r="F2856" i="2"/>
  <c r="F2854" i="2"/>
  <c r="F2852" i="2"/>
  <c r="F2850" i="2"/>
  <c r="F2978" i="2"/>
  <c r="F2992" i="2"/>
  <c r="F2958" i="2"/>
  <c r="F2950" i="2"/>
  <c r="F2946" i="2"/>
  <c r="F2942" i="2"/>
  <c r="F2938" i="2"/>
  <c r="F2934" i="2"/>
  <c r="F2930" i="2"/>
  <c r="F2926" i="2"/>
  <c r="F2922" i="2"/>
  <c r="F2918" i="2"/>
  <c r="F2956" i="2"/>
  <c r="F2944" i="2"/>
  <c r="F2936" i="2"/>
  <c r="F2928" i="2"/>
  <c r="F2920" i="2"/>
  <c r="F2960" i="2"/>
  <c r="F2948" i="2"/>
  <c r="F2940" i="2"/>
  <c r="F2932" i="2"/>
  <c r="F2924" i="2"/>
  <c r="F3322" i="2"/>
  <c r="F3232" i="2"/>
  <c r="F3298" i="2"/>
  <c r="F3254" i="2"/>
  <c r="F3354" i="2"/>
  <c r="F3236" i="2"/>
  <c r="F3268" i="2"/>
  <c r="F3306" i="2"/>
  <c r="F3242" i="2"/>
  <c r="F3326" i="2"/>
  <c r="F3372" i="2"/>
  <c r="F3400" i="2"/>
  <c r="F3438" i="2"/>
  <c r="F3402" i="2"/>
  <c r="F3420" i="2"/>
  <c r="F3270" i="2"/>
  <c r="F3286" i="2"/>
  <c r="F3334" i="2"/>
  <c r="F3368" i="2"/>
  <c r="F3450" i="2"/>
  <c r="F3258" i="2"/>
  <c r="F3282" i="2"/>
  <c r="F3324" i="2"/>
  <c r="F3360" i="2"/>
  <c r="F3422" i="2"/>
  <c r="F3474" i="2"/>
  <c r="F3332" i="2"/>
  <c r="F3364" i="2"/>
  <c r="F3436" i="2"/>
  <c r="F3470" i="2"/>
  <c r="F3500" i="2"/>
  <c r="F3446" i="2"/>
  <c r="F3490" i="2"/>
  <c r="F3404" i="2"/>
  <c r="F3430" i="2"/>
  <c r="F3464" i="2"/>
  <c r="F3502" i="2"/>
  <c r="F3550" i="2"/>
  <c r="F3582" i="2"/>
  <c r="F3590" i="2"/>
  <c r="F3608" i="2"/>
  <c r="F3578" i="2"/>
  <c r="F3670" i="2"/>
  <c r="F3508" i="2"/>
  <c r="F3516" i="2"/>
  <c r="F3536" i="2"/>
  <c r="F3568" i="2"/>
  <c r="F3576" i="2"/>
  <c r="F3648" i="2"/>
  <c r="F3642" i="2"/>
  <c r="F3622" i="2"/>
  <c r="F3592" i="2"/>
  <c r="F3600" i="2"/>
  <c r="F3616" i="2"/>
  <c r="F3678" i="2"/>
  <c r="F3738" i="2"/>
  <c r="F3770" i="2"/>
  <c r="F3692" i="2"/>
  <c r="F3662" i="2"/>
  <c r="F3690" i="2"/>
  <c r="F3652" i="2"/>
  <c r="F3672" i="2"/>
  <c r="F3704" i="2"/>
  <c r="F3718" i="2"/>
  <c r="F3750" i="2"/>
  <c r="F3708" i="2"/>
  <c r="F3740" i="2"/>
  <c r="F3772" i="2"/>
  <c r="B2166" i="2"/>
  <c r="E2166" i="2"/>
  <c r="E2165" i="2"/>
  <c r="M583" i="2"/>
  <c r="O581" i="2"/>
  <c r="M581" i="2" s="1"/>
  <c r="F3786" i="2" l="1"/>
  <c r="F2310" i="2"/>
  <c r="F3782" i="2"/>
  <c r="F2298" i="2"/>
  <c r="F3794" i="2"/>
  <c r="F2166" i="2"/>
  <c r="F3798" i="2"/>
  <c r="F2354" i="2"/>
</calcChain>
</file>

<file path=xl/comments1.xml><?xml version="1.0" encoding="utf-8"?>
<comments xmlns="http://schemas.openxmlformats.org/spreadsheetml/2006/main">
  <authors>
    <author>사용자</author>
  </authors>
  <commentList>
    <comment ref="E24" authorId="0">
      <text>
        <r>
          <rPr>
            <b/>
            <sz val="9"/>
            <color indexed="81"/>
            <rFont val="돋움"/>
            <family val="3"/>
            <charset val="129"/>
          </rPr>
          <t>이동공사 안줌</t>
        </r>
      </text>
    </comment>
    <comment ref="E26" authorId="0">
      <text>
        <r>
          <rPr>
            <b/>
            <sz val="9"/>
            <color indexed="81"/>
            <rFont val="돋움"/>
            <family val="3"/>
            <charset val="129"/>
          </rPr>
          <t>공사기간 1개월 이상</t>
        </r>
      </text>
    </comment>
    <comment ref="E28" authorId="0">
      <text>
        <r>
          <rPr>
            <b/>
            <sz val="9"/>
            <color indexed="81"/>
            <rFont val="돋움"/>
            <family val="3"/>
            <charset val="129"/>
          </rPr>
          <t>공사기간 1개월 이상</t>
        </r>
        <r>
          <rPr>
            <sz val="9"/>
            <color indexed="81"/>
            <rFont val="Tahoma"/>
            <family val="2"/>
          </rPr>
          <t xml:space="preserve">
</t>
        </r>
      </text>
    </comment>
    <comment ref="E30" authorId="0">
      <text>
        <r>
          <rPr>
            <b/>
            <sz val="9"/>
            <color indexed="81"/>
            <rFont val="돋움"/>
            <family val="3"/>
            <charset val="129"/>
          </rPr>
          <t>4천만원이상</t>
        </r>
      </text>
    </comment>
    <comment ref="E32" authorId="0">
      <text>
        <r>
          <rPr>
            <b/>
            <sz val="9"/>
            <color indexed="81"/>
            <rFont val="Tahoma"/>
            <family val="2"/>
          </rPr>
          <t>4</t>
        </r>
        <r>
          <rPr>
            <b/>
            <sz val="9"/>
            <color indexed="81"/>
            <rFont val="돋움"/>
            <family val="3"/>
            <charset val="129"/>
          </rPr>
          <t xml:space="preserve">천만원이상
</t>
        </r>
        <r>
          <rPr>
            <sz val="9"/>
            <color indexed="81"/>
            <rFont val="Tahoma"/>
            <family val="2"/>
          </rPr>
          <t xml:space="preserve">
</t>
        </r>
      </text>
    </comment>
    <comment ref="E36" authorId="0">
      <text>
        <r>
          <rPr>
            <b/>
            <sz val="9"/>
            <color indexed="81"/>
            <rFont val="돋움"/>
            <family val="3"/>
            <charset val="129"/>
          </rPr>
          <t>3억이상</t>
        </r>
      </text>
    </comment>
  </commentList>
</comments>
</file>

<file path=xl/sharedStrings.xml><?xml version="1.0" encoding="utf-8"?>
<sst xmlns="http://schemas.openxmlformats.org/spreadsheetml/2006/main" count="4831" uniqueCount="1095">
  <si>
    <t>원  가  계  산</t>
    <phoneticPr fontId="3" type="noConversion"/>
  </si>
  <si>
    <t>공 사 명 :</t>
    <phoneticPr fontId="3" type="noConversion"/>
  </si>
  <si>
    <t>가야동 가야여중 주변 상수도관 정비공사</t>
  </si>
  <si>
    <t>공 사 명  :</t>
    <phoneticPr fontId="3" type="noConversion"/>
  </si>
  <si>
    <t>구 분</t>
  </si>
  <si>
    <t>금  액</t>
  </si>
  <si>
    <t>구 성 비</t>
    <phoneticPr fontId="3" type="noConversion"/>
  </si>
  <si>
    <t>비 고</t>
    <phoneticPr fontId="3" type="noConversion"/>
  </si>
  <si>
    <t>비  목</t>
  </si>
  <si>
    <t>순
공
사
비
원
가</t>
    <phoneticPr fontId="3" type="noConversion"/>
  </si>
  <si>
    <t>재
료
비</t>
    <phoneticPr fontId="3" type="noConversion"/>
  </si>
  <si>
    <t>직 접 재 료 비</t>
  </si>
  <si>
    <t>소          계</t>
  </si>
  <si>
    <t>노
무
비</t>
    <phoneticPr fontId="3" type="noConversion"/>
  </si>
  <si>
    <t>직 접 노 무 비</t>
  </si>
  <si>
    <t>간 접 노 무 비</t>
  </si>
  <si>
    <t>×  ( 직접노무비 )</t>
    <phoneticPr fontId="3" type="noConversion"/>
  </si>
  <si>
    <t>경
비</t>
    <phoneticPr fontId="3" type="noConversion"/>
  </si>
  <si>
    <t>기  계  경  비</t>
  </si>
  <si>
    <t>산 재 보 험 료</t>
    <phoneticPr fontId="3" type="noConversion"/>
  </si>
  <si>
    <t>× ( 노무비 )</t>
    <phoneticPr fontId="3" type="noConversion"/>
  </si>
  <si>
    <t>고 용 보 험 료</t>
    <phoneticPr fontId="3" type="noConversion"/>
  </si>
  <si>
    <t>건 강 보 험 료</t>
    <phoneticPr fontId="3" type="noConversion"/>
  </si>
  <si>
    <t>노인장기요양보험료</t>
    <phoneticPr fontId="3" type="noConversion"/>
  </si>
  <si>
    <t>× ( 건강보험료 )</t>
    <phoneticPr fontId="3" type="noConversion"/>
  </si>
  <si>
    <t>연 금 보 험 료</t>
    <phoneticPr fontId="3" type="noConversion"/>
  </si>
  <si>
    <t>안 전 관 리 비</t>
  </si>
  <si>
    <t xml:space="preserve">   (재료비 + 노무비)</t>
    <phoneticPr fontId="3" type="noConversion"/>
  </si>
  <si>
    <t>환 경 보 존 비</t>
  </si>
  <si>
    <t>기  타  경  비</t>
    <phoneticPr fontId="3" type="noConversion"/>
  </si>
  <si>
    <t>×  ( 재료비 + 노무비 )</t>
    <phoneticPr fontId="3" type="noConversion"/>
  </si>
  <si>
    <t>퇴직공제부금</t>
    <phoneticPr fontId="3" type="noConversion"/>
  </si>
  <si>
    <t>×  ( 직접노무비 )</t>
    <phoneticPr fontId="3" type="noConversion"/>
  </si>
  <si>
    <t>건설기계대여대금</t>
    <phoneticPr fontId="3" type="noConversion"/>
  </si>
  <si>
    <t>×  (재 + 직노 + 산경)</t>
    <phoneticPr fontId="3" type="noConversion"/>
  </si>
  <si>
    <t>합                         계</t>
  </si>
  <si>
    <t>일    반     관     리     비</t>
  </si>
  <si>
    <t>×  (합계)</t>
  </si>
  <si>
    <t>이                         윤</t>
  </si>
  <si>
    <t>이내 ×  ( 합계 + 일반관리비 - 재료비 )</t>
    <phoneticPr fontId="3" type="noConversion"/>
  </si>
  <si>
    <t>이윤</t>
    <phoneticPr fontId="3" type="noConversion"/>
  </si>
  <si>
    <t xml:space="preserve">   폐   기   물     처    리   비</t>
    <phoneticPr fontId="3" type="noConversion"/>
  </si>
  <si>
    <t>총원가</t>
    <phoneticPr fontId="3" type="noConversion"/>
  </si>
  <si>
    <t>고     철     공     제     비</t>
    <phoneticPr fontId="3" type="noConversion"/>
  </si>
  <si>
    <t>계상</t>
    <phoneticPr fontId="3" type="noConversion"/>
  </si>
  <si>
    <t>총           원             가</t>
  </si>
  <si>
    <t>부    가    가     치       세</t>
  </si>
  <si>
    <t>× (총원가)</t>
  </si>
  <si>
    <t>관           급             액</t>
  </si>
  <si>
    <t>폐  기  물   처  리    용   역</t>
  </si>
  <si>
    <t>도   로   굴   착    복  구   비</t>
  </si>
  <si>
    <t>방            수             액</t>
  </si>
  <si>
    <t>물    이    용    부    담    금</t>
    <phoneticPr fontId="3" type="noConversion"/>
  </si>
  <si>
    <t>U  I  S   D  B   구  축  용  역</t>
    <phoneticPr fontId="3" type="noConversion"/>
  </si>
  <si>
    <t>설     계      수     수     료</t>
  </si>
  <si>
    <t>검     사      수     수     료</t>
  </si>
  <si>
    <t>총       공        사        비</t>
  </si>
  <si>
    <t xml:space="preserve"> </t>
  </si>
  <si>
    <t>품            명</t>
  </si>
  <si>
    <t>규         격</t>
  </si>
  <si>
    <t>수 량</t>
  </si>
  <si>
    <t>단</t>
  </si>
  <si>
    <t>총   액</t>
  </si>
  <si>
    <t>재  료  비</t>
  </si>
  <si>
    <t>노  무  비</t>
  </si>
  <si>
    <t>경      비</t>
  </si>
  <si>
    <t>비고</t>
  </si>
  <si>
    <t>위</t>
  </si>
  <si>
    <t>단 가</t>
  </si>
  <si>
    <t>1토공</t>
    <phoneticPr fontId="3" type="noConversion"/>
  </si>
  <si>
    <t>토      공</t>
  </si>
  <si>
    <t>토공1</t>
  </si>
  <si>
    <t>ASP 포장캇트</t>
  </si>
  <si>
    <t>2차로</t>
    <phoneticPr fontId="3" type="noConversion"/>
  </si>
  <si>
    <t>m</t>
    <phoneticPr fontId="3" type="noConversion"/>
  </si>
  <si>
    <t>CON'C 포장캇트</t>
  </si>
  <si>
    <t>ASP 포장도깨기 및 싣기</t>
    <phoneticPr fontId="3" type="noConversion"/>
  </si>
  <si>
    <t>소형브레이카+콤프레사</t>
  </si>
  <si>
    <t>㎥</t>
    <phoneticPr fontId="3" type="noConversion"/>
  </si>
  <si>
    <t>CON'C 포장도깨기 및 싣기</t>
    <phoneticPr fontId="3" type="noConversion"/>
  </si>
  <si>
    <t>ASP 포장깨기</t>
  </si>
  <si>
    <t>(0.12 ㎥ B.H)</t>
    <phoneticPr fontId="3" type="noConversion"/>
  </si>
  <si>
    <t>㎥</t>
    <phoneticPr fontId="3" type="noConversion"/>
  </si>
  <si>
    <t>CON'C 포장깨기</t>
  </si>
  <si>
    <t>(0.18 ㎥ B.H)</t>
    <phoneticPr fontId="3" type="noConversion"/>
  </si>
  <si>
    <t>(0.18 ㎥ B.H)</t>
    <phoneticPr fontId="3" type="noConversion"/>
  </si>
  <si>
    <t>(0.4 ㎥ B.H)</t>
    <phoneticPr fontId="3" type="noConversion"/>
  </si>
  <si>
    <t>(0.7 ㎥ B.H)</t>
    <phoneticPr fontId="3" type="noConversion"/>
  </si>
  <si>
    <t>보도블럭 철거(재활용)</t>
    <phoneticPr fontId="3" type="noConversion"/>
  </si>
  <si>
    <t>소형고압(t=6cm)</t>
  </si>
  <si>
    <t>㎡</t>
    <phoneticPr fontId="3" type="noConversion"/>
  </si>
  <si>
    <t>보도블럭 철거</t>
  </si>
  <si>
    <t>인력 터파기</t>
  </si>
  <si>
    <t>보통토사(0∼1m)</t>
    <phoneticPr fontId="3" type="noConversion"/>
  </si>
  <si>
    <t>보통토사(1∼2m)</t>
    <phoneticPr fontId="3" type="noConversion"/>
  </si>
  <si>
    <t>견질토사(0∼1m)</t>
  </si>
  <si>
    <t>견질토사(0∼1m)</t>
    <phoneticPr fontId="3" type="noConversion"/>
  </si>
  <si>
    <t>견질토사(1∼2m)</t>
    <phoneticPr fontId="3" type="noConversion"/>
  </si>
  <si>
    <t>고사점토+자갈썩인토사(0~1m)</t>
  </si>
  <si>
    <t>고사점토+자갈썩인토사(1~2m)</t>
  </si>
  <si>
    <t xml:space="preserve">ASP 포장싣기 </t>
    <phoneticPr fontId="3" type="noConversion"/>
  </si>
  <si>
    <t xml:space="preserve"> 인력</t>
    <phoneticPr fontId="3" type="noConversion"/>
  </si>
  <si>
    <t>CON'C</t>
    <phoneticPr fontId="3" type="noConversion"/>
  </si>
  <si>
    <t xml:space="preserve">ASP 포장깨기 및 싣기 </t>
    <phoneticPr fontId="3" type="noConversion"/>
  </si>
  <si>
    <t>BH 0.12 ( 45 )</t>
    <phoneticPr fontId="3" type="noConversion"/>
  </si>
  <si>
    <t xml:space="preserve">ASP 포장싣기 </t>
    <phoneticPr fontId="3" type="noConversion"/>
  </si>
  <si>
    <t>BH 0.12 ( 90 )</t>
    <phoneticPr fontId="3" type="noConversion"/>
  </si>
  <si>
    <t>BH 0.12 ( 135 )</t>
    <phoneticPr fontId="3" type="noConversion"/>
  </si>
  <si>
    <t xml:space="preserve">ASP 포장싣기 </t>
    <phoneticPr fontId="3" type="noConversion"/>
  </si>
  <si>
    <t>BH 0.12 ( 180 )</t>
    <phoneticPr fontId="3" type="noConversion"/>
  </si>
  <si>
    <t>㎥</t>
    <phoneticPr fontId="3" type="noConversion"/>
  </si>
  <si>
    <t>BH 0.18 ( 45 )</t>
    <phoneticPr fontId="3" type="noConversion"/>
  </si>
  <si>
    <t>BH 0.18 ( 90 )</t>
    <phoneticPr fontId="3" type="noConversion"/>
  </si>
  <si>
    <t>BH 0.18 ( 135 )</t>
    <phoneticPr fontId="3" type="noConversion"/>
  </si>
  <si>
    <t>㎥</t>
    <phoneticPr fontId="3" type="noConversion"/>
  </si>
  <si>
    <t>BH 0.18 ( 180 )</t>
    <phoneticPr fontId="3" type="noConversion"/>
  </si>
  <si>
    <t>BH 0.4 ( 45 )</t>
    <phoneticPr fontId="3" type="noConversion"/>
  </si>
  <si>
    <t>BH 0.4 ( 90 )</t>
    <phoneticPr fontId="3" type="noConversion"/>
  </si>
  <si>
    <t>BH 0.4 ( 135 )</t>
    <phoneticPr fontId="3" type="noConversion"/>
  </si>
  <si>
    <t>BH 0.4 ( 180 )</t>
    <phoneticPr fontId="3" type="noConversion"/>
  </si>
  <si>
    <t>BH 0.7 ( 45 )</t>
    <phoneticPr fontId="3" type="noConversion"/>
  </si>
  <si>
    <t>BH 0.7 ( 90 )</t>
    <phoneticPr fontId="3" type="noConversion"/>
  </si>
  <si>
    <t>㎥</t>
    <phoneticPr fontId="3" type="noConversion"/>
  </si>
  <si>
    <t>BH 0.7 ( 135 )</t>
    <phoneticPr fontId="3" type="noConversion"/>
  </si>
  <si>
    <t>BH 0.7 ( 180 )</t>
    <phoneticPr fontId="3" type="noConversion"/>
  </si>
  <si>
    <t xml:space="preserve">CON'C 포장싣기 </t>
    <phoneticPr fontId="3" type="noConversion"/>
  </si>
  <si>
    <t>BH 0.12 ( 45 )</t>
    <phoneticPr fontId="3" type="noConversion"/>
  </si>
  <si>
    <t>BH 0.12 ( 90 )</t>
    <phoneticPr fontId="3" type="noConversion"/>
  </si>
  <si>
    <t>BH 0.12 ( 135 )</t>
    <phoneticPr fontId="3" type="noConversion"/>
  </si>
  <si>
    <t>BH 0.12 ( 180 )</t>
    <phoneticPr fontId="3" type="noConversion"/>
  </si>
  <si>
    <t>BH 0.18 ( 45 )</t>
    <phoneticPr fontId="3" type="noConversion"/>
  </si>
  <si>
    <t>BH 0.18 ( 90 )</t>
    <phoneticPr fontId="3" type="noConversion"/>
  </si>
  <si>
    <t>BH 0.18 ( 135 )</t>
    <phoneticPr fontId="3" type="noConversion"/>
  </si>
  <si>
    <t>BH 0.4 ( 45 )</t>
    <phoneticPr fontId="3" type="noConversion"/>
  </si>
  <si>
    <t>BH 0.4 ( 90 )</t>
    <phoneticPr fontId="3" type="noConversion"/>
  </si>
  <si>
    <t>BH 0.4 ( 135 )</t>
    <phoneticPr fontId="3" type="noConversion"/>
  </si>
  <si>
    <t>BH 0.4 ( 180 )</t>
    <phoneticPr fontId="3" type="noConversion"/>
  </si>
  <si>
    <t>BH 0.7 ( 45 )</t>
    <phoneticPr fontId="3" type="noConversion"/>
  </si>
  <si>
    <t>BH 0.7 ( 90 )</t>
    <phoneticPr fontId="3" type="noConversion"/>
  </si>
  <si>
    <t>BH 0.7 ( 135 )</t>
    <phoneticPr fontId="3" type="noConversion"/>
  </si>
  <si>
    <t>BH 0.7 ( 180 )</t>
    <phoneticPr fontId="3" type="noConversion"/>
  </si>
  <si>
    <t xml:space="preserve">터파기 </t>
    <phoneticPr fontId="3" type="noConversion"/>
  </si>
  <si>
    <t>BH 0.12 ( 45 )</t>
    <phoneticPr fontId="3" type="noConversion"/>
  </si>
  <si>
    <t>BH 0.12 ( 90 )</t>
    <phoneticPr fontId="3" type="noConversion"/>
  </si>
  <si>
    <t>BH 0.12 ( 135 )</t>
    <phoneticPr fontId="3" type="noConversion"/>
  </si>
  <si>
    <t>터파기</t>
    <phoneticPr fontId="3" type="noConversion"/>
  </si>
  <si>
    <t>BH 0.12 ( 180 )</t>
    <phoneticPr fontId="3" type="noConversion"/>
  </si>
  <si>
    <t>BH 0.18 ( 45 )</t>
    <phoneticPr fontId="3" type="noConversion"/>
  </si>
  <si>
    <t>BH 0.18 ( 90 )</t>
    <phoneticPr fontId="3" type="noConversion"/>
  </si>
  <si>
    <t>BH 0.18 ( 135 )</t>
    <phoneticPr fontId="3" type="noConversion"/>
  </si>
  <si>
    <t>BH 0.18 ( 180 )</t>
    <phoneticPr fontId="3" type="noConversion"/>
  </si>
  <si>
    <t>터파기</t>
    <phoneticPr fontId="3" type="noConversion"/>
  </si>
  <si>
    <t xml:space="preserve"> BH 0.4 ( 45 )</t>
    <phoneticPr fontId="3" type="noConversion"/>
  </si>
  <si>
    <t xml:space="preserve"> BH 0.4 ( 90 )</t>
    <phoneticPr fontId="3" type="noConversion"/>
  </si>
  <si>
    <t xml:space="preserve"> BH 0.4 ( 135)</t>
    <phoneticPr fontId="3" type="noConversion"/>
  </si>
  <si>
    <t xml:space="preserve"> BH 0.4 ( 180 )</t>
    <phoneticPr fontId="3" type="noConversion"/>
  </si>
  <si>
    <t xml:space="preserve"> BH 0.7 ( 45 )</t>
    <phoneticPr fontId="3" type="noConversion"/>
  </si>
  <si>
    <t>BH 0.7 ( 135)</t>
    <phoneticPr fontId="3" type="noConversion"/>
  </si>
  <si>
    <t>인력 되메우기</t>
    <phoneticPr fontId="3" type="noConversion"/>
  </si>
  <si>
    <t>토사</t>
    <phoneticPr fontId="3" type="noConversion"/>
  </si>
  <si>
    <t>인력다짐</t>
    <phoneticPr fontId="3" type="noConversion"/>
  </si>
  <si>
    <t>토사 및 환토용자재</t>
    <phoneticPr fontId="3" type="noConversion"/>
  </si>
  <si>
    <t>되메우기(기계)</t>
    <phoneticPr fontId="3" type="noConversion"/>
  </si>
  <si>
    <t>되메우기(기계)</t>
    <phoneticPr fontId="3" type="noConversion"/>
  </si>
  <si>
    <t>토사다짐</t>
    <phoneticPr fontId="3" type="noConversion"/>
  </si>
  <si>
    <t>램버(80kg)</t>
    <phoneticPr fontId="3" type="noConversion"/>
  </si>
  <si>
    <t>임시안전조치용</t>
    <phoneticPr fontId="3" type="noConversion"/>
  </si>
  <si>
    <t>환토용모래운용</t>
    <phoneticPr fontId="3" type="noConversion"/>
  </si>
  <si>
    <t>보도블럭 포장복구</t>
  </si>
  <si>
    <t>콘크리트 포장(인력,무근)</t>
  </si>
  <si>
    <t>T= 5 cm</t>
  </si>
  <si>
    <t>T= 7 cm</t>
  </si>
  <si>
    <t>㎡</t>
    <phoneticPr fontId="3" type="noConversion"/>
  </si>
  <si>
    <t>T= 10 cm</t>
  </si>
  <si>
    <t>T= 15 cm</t>
  </si>
  <si>
    <t>T= 20 cm</t>
  </si>
  <si>
    <t>소운반(콘크리트포장)</t>
    <phoneticPr fontId="3" type="noConversion"/>
  </si>
  <si>
    <t>지게</t>
    <phoneticPr fontId="3" type="noConversion"/>
  </si>
  <si>
    <t>소운반(폐콘크리트)</t>
    <phoneticPr fontId="3" type="noConversion"/>
  </si>
  <si>
    <t>잔토 운반(2.5 D.T)</t>
  </si>
  <si>
    <t>인력적재</t>
    <phoneticPr fontId="3" type="noConversion"/>
  </si>
  <si>
    <t xml:space="preserve"> 인력적재</t>
  </si>
  <si>
    <t>BH 0.12  45</t>
    <phoneticPr fontId="3" type="noConversion"/>
  </si>
  <si>
    <t>BH 0.12  90</t>
    <phoneticPr fontId="3" type="noConversion"/>
  </si>
  <si>
    <t>BH 0.12 90</t>
    <phoneticPr fontId="3" type="noConversion"/>
  </si>
  <si>
    <t>BH 0.12  135</t>
    <phoneticPr fontId="3" type="noConversion"/>
  </si>
  <si>
    <t>BH 0.12  180</t>
    <phoneticPr fontId="3" type="noConversion"/>
  </si>
  <si>
    <t>BH 0.18  45</t>
    <phoneticPr fontId="3" type="noConversion"/>
  </si>
  <si>
    <t>BH 0.18  90</t>
    <phoneticPr fontId="3" type="noConversion"/>
  </si>
  <si>
    <t>BH 0.18  135</t>
    <phoneticPr fontId="3" type="noConversion"/>
  </si>
  <si>
    <t>BH 0.18  180</t>
    <phoneticPr fontId="3" type="noConversion"/>
  </si>
  <si>
    <t>잔토 운반(4.5 D.T)</t>
    <phoneticPr fontId="3" type="noConversion"/>
  </si>
  <si>
    <t>BH 0.18  45</t>
    <phoneticPr fontId="3" type="noConversion"/>
  </si>
  <si>
    <t>BH 0.18  90</t>
    <phoneticPr fontId="3" type="noConversion"/>
  </si>
  <si>
    <t>잔토 운반(4.5 D.T)</t>
    <phoneticPr fontId="3" type="noConversion"/>
  </si>
  <si>
    <t>BH 0.4  45</t>
    <phoneticPr fontId="3" type="noConversion"/>
  </si>
  <si>
    <t>BH 0.4  90</t>
    <phoneticPr fontId="3" type="noConversion"/>
  </si>
  <si>
    <t>BH 0.4  135</t>
    <phoneticPr fontId="3" type="noConversion"/>
  </si>
  <si>
    <t>BH 0.4  180</t>
    <phoneticPr fontId="3" type="noConversion"/>
  </si>
  <si>
    <t>잔토 운반(15.0 D.T)</t>
  </si>
  <si>
    <t>BH 0.12  135</t>
    <phoneticPr fontId="3" type="noConversion"/>
  </si>
  <si>
    <t>BH 0.12  180</t>
    <phoneticPr fontId="3" type="noConversion"/>
  </si>
  <si>
    <t>BH 0.7  45</t>
    <phoneticPr fontId="3" type="noConversion"/>
  </si>
  <si>
    <t>BH 0.7  90</t>
    <phoneticPr fontId="3" type="noConversion"/>
  </si>
  <si>
    <t>BH 0.7  135</t>
    <phoneticPr fontId="3" type="noConversion"/>
  </si>
  <si>
    <t>잔토 운반(6.0 D.T)</t>
  </si>
  <si>
    <t>BH 0.7  180</t>
    <phoneticPr fontId="3" type="noConversion"/>
  </si>
  <si>
    <t>ASP폐기물운반(2.5DT )</t>
  </si>
  <si>
    <t>인력상차</t>
  </si>
  <si>
    <t>Con'C폐기물운반(2.5DT)</t>
  </si>
  <si>
    <t>BH 0.18  135</t>
    <phoneticPr fontId="3" type="noConversion"/>
  </si>
  <si>
    <t>ASP폐기물운반(4.5 DT )</t>
    <phoneticPr fontId="3" type="noConversion"/>
  </si>
  <si>
    <t>Con'C폐기물운반(4.5DT)</t>
    <phoneticPr fontId="3" type="noConversion"/>
  </si>
  <si>
    <t>ASP폐기물운반(4.5 DT )</t>
    <phoneticPr fontId="3" type="noConversion"/>
  </si>
  <si>
    <t>BH 0.18  180</t>
    <phoneticPr fontId="3" type="noConversion"/>
  </si>
  <si>
    <t>Con'C폐기물운반(4.5DT)</t>
    <phoneticPr fontId="3" type="noConversion"/>
  </si>
  <si>
    <t>ASP폐기물운반(15.0 DT )</t>
    <phoneticPr fontId="3" type="noConversion"/>
  </si>
  <si>
    <t>Con'C폐기물운반(15.DT)</t>
    <phoneticPr fontId="3" type="noConversion"/>
  </si>
  <si>
    <t>환토용되메움재</t>
    <phoneticPr fontId="3" type="noConversion"/>
  </si>
  <si>
    <t>현장도착도</t>
    <phoneticPr fontId="3" type="noConversion"/>
  </si>
  <si>
    <t>2배관공</t>
    <phoneticPr fontId="3" type="noConversion"/>
  </si>
  <si>
    <t>배  관  공</t>
  </si>
  <si>
    <t>2-1. 배수관</t>
  </si>
  <si>
    <t>KP메카니칼조인트접합(직관)</t>
  </si>
  <si>
    <t>D=80 × 6.0</t>
    <phoneticPr fontId="3" type="noConversion"/>
  </si>
  <si>
    <t>개소</t>
    <phoneticPr fontId="3" type="noConversion"/>
  </si>
  <si>
    <t>D=100 × 6.0</t>
    <phoneticPr fontId="3" type="noConversion"/>
  </si>
  <si>
    <t>개소</t>
    <phoneticPr fontId="3" type="noConversion"/>
  </si>
  <si>
    <t>D=100 × 6.0</t>
  </si>
  <si>
    <t>D=150 × 6.0</t>
    <phoneticPr fontId="3" type="noConversion"/>
  </si>
  <si>
    <t>D=150 × 6.0</t>
  </si>
  <si>
    <t>D=200 × 6.0</t>
  </si>
  <si>
    <t>D=250 × 6.0</t>
  </si>
  <si>
    <t>D=300 × 6.0</t>
  </si>
  <si>
    <t>D=350 × 6.0</t>
  </si>
  <si>
    <t>D=400 × 6.0</t>
  </si>
  <si>
    <t>D=500 × 6.0</t>
  </si>
  <si>
    <t>D=600 × 6.0</t>
    <phoneticPr fontId="3" type="noConversion"/>
  </si>
  <si>
    <t>D=700 × 6.0</t>
    <phoneticPr fontId="3" type="noConversion"/>
  </si>
  <si>
    <t>D=800 × 6.0</t>
    <phoneticPr fontId="3" type="noConversion"/>
  </si>
  <si>
    <t>D=900 × 6.0</t>
    <phoneticPr fontId="3" type="noConversion"/>
  </si>
  <si>
    <t>D=1000 × 6.0</t>
    <phoneticPr fontId="3" type="noConversion"/>
  </si>
  <si>
    <t>강관부설(직관)</t>
    <phoneticPr fontId="3" type="noConversion"/>
  </si>
  <si>
    <t>D=80 × 4.0</t>
  </si>
  <si>
    <t>D=700 × 6.0</t>
    <phoneticPr fontId="3" type="noConversion"/>
  </si>
  <si>
    <t>D=800 × 6.0</t>
    <phoneticPr fontId="3" type="noConversion"/>
  </si>
  <si>
    <t>KP메카니칼조인트접합(이형관)</t>
  </si>
  <si>
    <t>D=80mm</t>
  </si>
  <si>
    <t>D=100mm</t>
  </si>
  <si>
    <t>D=150mm</t>
  </si>
  <si>
    <t>D=200mm</t>
  </si>
  <si>
    <t>D=250mm</t>
  </si>
  <si>
    <t>D=300mm</t>
  </si>
  <si>
    <t>D=350mm</t>
  </si>
  <si>
    <t>D=400mm</t>
  </si>
  <si>
    <t>D=500mm</t>
  </si>
  <si>
    <t>D=600mm</t>
    <phoneticPr fontId="3" type="noConversion"/>
  </si>
  <si>
    <t>D=700mm</t>
    <phoneticPr fontId="3" type="noConversion"/>
  </si>
  <si>
    <t>D=800mm</t>
    <phoneticPr fontId="3" type="noConversion"/>
  </si>
  <si>
    <t>D=900mm</t>
    <phoneticPr fontId="3" type="noConversion"/>
  </si>
  <si>
    <t>D=1000mm</t>
    <phoneticPr fontId="3" type="noConversion"/>
  </si>
  <si>
    <t>강관접합(이형관)</t>
    <phoneticPr fontId="3" type="noConversion"/>
  </si>
  <si>
    <t>D=800mm</t>
    <phoneticPr fontId="3" type="noConversion"/>
  </si>
  <si>
    <t>이탈방지압륜접합(인력)</t>
  </si>
  <si>
    <t>개당</t>
    <phoneticPr fontId="3" type="noConversion"/>
  </si>
  <si>
    <t>강관도장</t>
    <phoneticPr fontId="3" type="noConversion"/>
  </si>
  <si>
    <t>개당</t>
    <phoneticPr fontId="3" type="noConversion"/>
  </si>
  <si>
    <t>KP철거공            (이형관)</t>
    <phoneticPr fontId="3" type="noConversion"/>
  </si>
  <si>
    <t>KP철거공</t>
  </si>
  <si>
    <t>D=1000mm</t>
    <phoneticPr fontId="3" type="noConversion"/>
  </si>
  <si>
    <t>강관철거</t>
    <phoneticPr fontId="3" type="noConversion"/>
  </si>
  <si>
    <t>개소</t>
    <phoneticPr fontId="3" type="noConversion"/>
  </si>
  <si>
    <t>개소</t>
    <phoneticPr fontId="3" type="noConversion"/>
  </si>
  <si>
    <t>개소</t>
    <phoneticPr fontId="3" type="noConversion"/>
  </si>
  <si>
    <t>개소</t>
    <phoneticPr fontId="3" type="noConversion"/>
  </si>
  <si>
    <t>D=700mm</t>
    <phoneticPr fontId="3" type="noConversion"/>
  </si>
  <si>
    <t>D=900mm</t>
    <phoneticPr fontId="3" type="noConversion"/>
  </si>
  <si>
    <t>개소</t>
    <phoneticPr fontId="3" type="noConversion"/>
  </si>
  <si>
    <t>D=1000mm</t>
    <phoneticPr fontId="3" type="noConversion"/>
  </si>
  <si>
    <t>플렌지접합</t>
    <phoneticPr fontId="3" type="noConversion"/>
  </si>
  <si>
    <t>개소</t>
    <phoneticPr fontId="3" type="noConversion"/>
  </si>
  <si>
    <t>개소</t>
    <phoneticPr fontId="3" type="noConversion"/>
  </si>
  <si>
    <t>플렌지 조인트관접합</t>
  </si>
  <si>
    <t>개소</t>
    <phoneticPr fontId="3" type="noConversion"/>
  </si>
  <si>
    <t>개소</t>
    <phoneticPr fontId="3" type="noConversion"/>
  </si>
  <si>
    <t>D=800mm</t>
    <phoneticPr fontId="3" type="noConversion"/>
  </si>
  <si>
    <t>D=1000mm</t>
    <phoneticPr fontId="3" type="noConversion"/>
  </si>
  <si>
    <t>개소</t>
    <phoneticPr fontId="3" type="noConversion"/>
  </si>
  <si>
    <t>플렌지 조인트관접합(GV)</t>
    <phoneticPr fontId="3" type="noConversion"/>
  </si>
  <si>
    <t>D=700mm</t>
    <phoneticPr fontId="3" type="noConversion"/>
  </si>
  <si>
    <t>D=900mm</t>
    <phoneticPr fontId="3" type="noConversion"/>
  </si>
  <si>
    <t>플렌지철거</t>
    <phoneticPr fontId="3" type="noConversion"/>
  </si>
  <si>
    <t>개소</t>
    <phoneticPr fontId="3" type="noConversion"/>
  </si>
  <si>
    <t>플렌지 조인트관철거</t>
  </si>
  <si>
    <t>D=600mm</t>
    <phoneticPr fontId="3" type="noConversion"/>
  </si>
  <si>
    <t>주철관절단</t>
  </si>
  <si>
    <t>D=100mm</t>
    <phoneticPr fontId="3" type="noConversion"/>
  </si>
  <si>
    <t>D=150mm</t>
    <phoneticPr fontId="3" type="noConversion"/>
  </si>
  <si>
    <t>주철관절단</t>
    <phoneticPr fontId="3" type="noConversion"/>
  </si>
  <si>
    <t>D=200mm</t>
    <phoneticPr fontId="3" type="noConversion"/>
  </si>
  <si>
    <t>D=250mm</t>
    <phoneticPr fontId="3" type="noConversion"/>
  </si>
  <si>
    <t>D=300mm</t>
    <phoneticPr fontId="3" type="noConversion"/>
  </si>
  <si>
    <t>주철관절단</t>
    <phoneticPr fontId="3" type="noConversion"/>
  </si>
  <si>
    <t>주철관  절단</t>
  </si>
  <si>
    <t>D=350mm</t>
    <phoneticPr fontId="3" type="noConversion"/>
  </si>
  <si>
    <t>D=400mm</t>
    <phoneticPr fontId="3" type="noConversion"/>
  </si>
  <si>
    <t>D=500mm</t>
    <phoneticPr fontId="3" type="noConversion"/>
  </si>
  <si>
    <t>D=600mm</t>
    <phoneticPr fontId="3" type="noConversion"/>
  </si>
  <si>
    <t>D=700mm</t>
    <phoneticPr fontId="3" type="noConversion"/>
  </si>
  <si>
    <t>개소</t>
    <phoneticPr fontId="3" type="noConversion"/>
  </si>
  <si>
    <t>개소</t>
    <phoneticPr fontId="3" type="noConversion"/>
  </si>
  <si>
    <t>강관절단</t>
    <phoneticPr fontId="3" type="noConversion"/>
  </si>
  <si>
    <t>D=100mm</t>
    <phoneticPr fontId="3" type="noConversion"/>
  </si>
  <si>
    <t>D=150mm</t>
    <phoneticPr fontId="3" type="noConversion"/>
  </si>
  <si>
    <t>개소</t>
    <phoneticPr fontId="3" type="noConversion"/>
  </si>
  <si>
    <t>D=200mm</t>
    <phoneticPr fontId="3" type="noConversion"/>
  </si>
  <si>
    <t>강관절단</t>
  </si>
  <si>
    <t>D=250mm</t>
    <phoneticPr fontId="3" type="noConversion"/>
  </si>
  <si>
    <t>D=300mm</t>
    <phoneticPr fontId="3" type="noConversion"/>
  </si>
  <si>
    <t>D=350mm</t>
    <phoneticPr fontId="3" type="noConversion"/>
  </si>
  <si>
    <t>D=400mm</t>
    <phoneticPr fontId="3" type="noConversion"/>
  </si>
  <si>
    <t>D=500mm</t>
    <phoneticPr fontId="3" type="noConversion"/>
  </si>
  <si>
    <t>D=600mm</t>
    <phoneticPr fontId="3" type="noConversion"/>
  </si>
  <si>
    <t>개소</t>
    <phoneticPr fontId="3" type="noConversion"/>
  </si>
  <si>
    <t>D=800mm</t>
    <phoneticPr fontId="3" type="noConversion"/>
  </si>
  <si>
    <t>강관절단</t>
    <phoneticPr fontId="3" type="noConversion"/>
  </si>
  <si>
    <t>D=900mm</t>
    <phoneticPr fontId="3" type="noConversion"/>
  </si>
  <si>
    <t>GV 제수변부설</t>
  </si>
  <si>
    <t>개소</t>
    <phoneticPr fontId="3" type="noConversion"/>
  </si>
  <si>
    <t>개소</t>
    <phoneticPr fontId="3" type="noConversion"/>
  </si>
  <si>
    <t>개소</t>
    <phoneticPr fontId="3" type="noConversion"/>
  </si>
  <si>
    <t>GV 제수변 부설</t>
  </si>
  <si>
    <t>D=600mm</t>
    <phoneticPr fontId="3" type="noConversion"/>
  </si>
  <si>
    <t>D=900mm</t>
    <phoneticPr fontId="3" type="noConversion"/>
  </si>
  <si>
    <t>개소</t>
    <phoneticPr fontId="3" type="noConversion"/>
  </si>
  <si>
    <t>D=1000mm</t>
    <phoneticPr fontId="3" type="noConversion"/>
  </si>
  <si>
    <t>GV 제수변철거</t>
  </si>
  <si>
    <t>GV 제수변철거</t>
    <phoneticPr fontId="3" type="noConversion"/>
  </si>
  <si>
    <t>GV 제수변 철거</t>
  </si>
  <si>
    <t>GV 제수변철거</t>
    <phoneticPr fontId="3" type="noConversion"/>
  </si>
  <si>
    <t>개소</t>
    <phoneticPr fontId="3" type="noConversion"/>
  </si>
  <si>
    <t>D=900mm</t>
    <phoneticPr fontId="3" type="noConversion"/>
  </si>
  <si>
    <t>D=1000mm</t>
    <phoneticPr fontId="3" type="noConversion"/>
  </si>
  <si>
    <t>급수관2</t>
  </si>
  <si>
    <t>제수변토류설치</t>
    <phoneticPr fontId="3" type="noConversion"/>
  </si>
  <si>
    <t>신설(철개포함)</t>
    <phoneticPr fontId="3" type="noConversion"/>
  </si>
  <si>
    <t>개</t>
    <phoneticPr fontId="3" type="noConversion"/>
  </si>
  <si>
    <t>개</t>
    <phoneticPr fontId="3" type="noConversion"/>
  </si>
  <si>
    <t>제수변토류철거</t>
  </si>
  <si>
    <t>철개 대</t>
  </si>
  <si>
    <t>개</t>
    <phoneticPr fontId="3" type="noConversion"/>
  </si>
  <si>
    <t>소,배기변토류설치</t>
    <phoneticPr fontId="3" type="noConversion"/>
  </si>
  <si>
    <t>소,배기변토류철거</t>
    <phoneticPr fontId="3" type="noConversion"/>
  </si>
  <si>
    <t>소,배기변철개설치</t>
    <phoneticPr fontId="3" type="noConversion"/>
  </si>
  <si>
    <t>경766 (토류제외)</t>
    <phoneticPr fontId="3" type="noConversion"/>
  </si>
  <si>
    <t>철개 대</t>
    <phoneticPr fontId="3" type="noConversion"/>
  </si>
  <si>
    <t>소,배기변토류설치</t>
    <phoneticPr fontId="3" type="noConversion"/>
  </si>
  <si>
    <t>기존관로 설치</t>
    <phoneticPr fontId="3" type="noConversion"/>
  </si>
  <si>
    <t>제수밸브 철개설치</t>
    <phoneticPr fontId="3" type="noConversion"/>
  </si>
  <si>
    <t>(토류제외)</t>
    <phoneticPr fontId="3" type="noConversion"/>
  </si>
  <si>
    <t>제수밸브 철개철거</t>
    <phoneticPr fontId="3" type="noConversion"/>
  </si>
  <si>
    <t>소.배기변 철개 설치</t>
    <phoneticPr fontId="3" type="noConversion"/>
  </si>
  <si>
    <t>소.배기변 철개 철거</t>
    <phoneticPr fontId="3" type="noConversion"/>
  </si>
  <si>
    <t>소화전 철개철거</t>
    <phoneticPr fontId="3" type="noConversion"/>
  </si>
  <si>
    <t>경900 토류제외</t>
    <phoneticPr fontId="3" type="noConversion"/>
  </si>
  <si>
    <t>배기변 철개철거</t>
    <phoneticPr fontId="3" type="noConversion"/>
  </si>
  <si>
    <t>유량계(계량기)박스설치</t>
    <phoneticPr fontId="3" type="noConversion"/>
  </si>
  <si>
    <t>경100~150mm (철재)</t>
    <phoneticPr fontId="3" type="noConversion"/>
  </si>
  <si>
    <t>경200~250mm (철재)</t>
    <phoneticPr fontId="3" type="noConversion"/>
  </si>
  <si>
    <t>유량계(계량기)박스설치</t>
    <phoneticPr fontId="3" type="noConversion"/>
  </si>
  <si>
    <t>경300mm (철재)</t>
    <phoneticPr fontId="3" type="noConversion"/>
  </si>
  <si>
    <t>임시연결</t>
  </si>
  <si>
    <t>회</t>
    <phoneticPr fontId="3" type="noConversion"/>
  </si>
  <si>
    <t>회</t>
    <phoneticPr fontId="3" type="noConversion"/>
  </si>
  <si>
    <t>회</t>
    <phoneticPr fontId="3" type="noConversion"/>
  </si>
  <si>
    <t>2-2. 급수관</t>
  </si>
  <si>
    <t>새들취출(50m/m)</t>
    <phoneticPr fontId="3" type="noConversion"/>
  </si>
  <si>
    <t>D=15~20mm</t>
  </si>
  <si>
    <t>새들취출(80m/m)</t>
    <phoneticPr fontId="3" type="noConversion"/>
  </si>
  <si>
    <t>새들취출(80m/m)</t>
    <phoneticPr fontId="3" type="noConversion"/>
  </si>
  <si>
    <t>D=25~32mm</t>
    <phoneticPr fontId="3" type="noConversion"/>
  </si>
  <si>
    <t>새들취출(80m/m)</t>
    <phoneticPr fontId="3" type="noConversion"/>
  </si>
  <si>
    <t>D=40~50mm</t>
  </si>
  <si>
    <t>새들취출(100m/m)</t>
  </si>
  <si>
    <t>D=25~32mm</t>
    <phoneticPr fontId="3" type="noConversion"/>
  </si>
  <si>
    <t>새들취출(150m/m)</t>
  </si>
  <si>
    <t>새들취출(200m/m)</t>
  </si>
  <si>
    <t>D=25~30mm</t>
  </si>
  <si>
    <t>새들취출(250m/m)</t>
  </si>
  <si>
    <t>D=25~32mm</t>
    <phoneticPr fontId="3" type="noConversion"/>
  </si>
  <si>
    <t>개</t>
    <phoneticPr fontId="3" type="noConversion"/>
  </si>
  <si>
    <t>새들취출(300m/m)</t>
  </si>
  <si>
    <t>D=25~32mm</t>
    <phoneticPr fontId="3" type="noConversion"/>
  </si>
  <si>
    <t>개</t>
    <phoneticPr fontId="3" type="noConversion"/>
  </si>
  <si>
    <t>S·T·S 프레스접합</t>
  </si>
  <si>
    <t>D=13mm</t>
  </si>
  <si>
    <t>m</t>
    <phoneticPr fontId="3" type="noConversion"/>
  </si>
  <si>
    <t>D=20mm</t>
  </si>
  <si>
    <t>D=25mm</t>
  </si>
  <si>
    <t>m</t>
    <phoneticPr fontId="3" type="noConversion"/>
  </si>
  <si>
    <t>D=30mm</t>
  </si>
  <si>
    <t>D=40mm</t>
  </si>
  <si>
    <t>m</t>
    <phoneticPr fontId="3" type="noConversion"/>
  </si>
  <si>
    <t>D=50mm</t>
  </si>
  <si>
    <t>D=65mm</t>
  </si>
  <si>
    <t>STS 관철거</t>
  </si>
  <si>
    <t>m</t>
    <phoneticPr fontId="3" type="noConversion"/>
  </si>
  <si>
    <t>나사접합</t>
  </si>
  <si>
    <t>D=15mm</t>
  </si>
  <si>
    <t>D=32mm</t>
  </si>
  <si>
    <t>개</t>
    <phoneticPr fontId="3" type="noConversion"/>
  </si>
  <si>
    <t>D=65 mm</t>
  </si>
  <si>
    <t>개</t>
    <phoneticPr fontId="3" type="noConversion"/>
  </si>
  <si>
    <t>개</t>
    <phoneticPr fontId="3" type="noConversion"/>
  </si>
  <si>
    <t>나사철거</t>
    <phoneticPr fontId="3" type="noConversion"/>
  </si>
  <si>
    <t>나사철거</t>
  </si>
  <si>
    <t xml:space="preserve"> D=65mm</t>
  </si>
  <si>
    <t>P·M 접 합 및 부 설(직관)</t>
    <phoneticPr fontId="3" type="noConversion"/>
  </si>
  <si>
    <t>개소</t>
    <phoneticPr fontId="3" type="noConversion"/>
  </si>
  <si>
    <t>D=65mm</t>
    <phoneticPr fontId="3" type="noConversion"/>
  </si>
  <si>
    <t>P·M 접 합 및 부 설(이형관)</t>
    <phoneticPr fontId="3" type="noConversion"/>
  </si>
  <si>
    <t>P·M 접 합 및 부 설(이형관)</t>
    <phoneticPr fontId="3" type="noConversion"/>
  </si>
  <si>
    <t>P·M 접 합 및 부 설(이형관)</t>
    <phoneticPr fontId="3" type="noConversion"/>
  </si>
  <si>
    <t>개소</t>
    <phoneticPr fontId="3" type="noConversion"/>
  </si>
  <si>
    <t>P·M 철 거         (이형관)</t>
    <phoneticPr fontId="3" type="noConversion"/>
  </si>
  <si>
    <t>P·M 철 거         (이형관)</t>
    <phoneticPr fontId="3" type="noConversion"/>
  </si>
  <si>
    <t>P·M 철 거         (이형관)</t>
    <phoneticPr fontId="3" type="noConversion"/>
  </si>
  <si>
    <t>PFP 파이프 절단품</t>
  </si>
  <si>
    <t>관보온(보온통 t=25mm)</t>
  </si>
  <si>
    <t>m</t>
    <phoneticPr fontId="3" type="noConversion"/>
  </si>
  <si>
    <t>보호통 철거(통철거+나사철거2)</t>
    <phoneticPr fontId="3" type="noConversion"/>
  </si>
  <si>
    <t>D=15mm</t>
    <phoneticPr fontId="3" type="noConversion"/>
  </si>
  <si>
    <t>D=20mm</t>
    <phoneticPr fontId="3" type="noConversion"/>
  </si>
  <si>
    <t>D=25mm</t>
    <phoneticPr fontId="3" type="noConversion"/>
  </si>
  <si>
    <t>D=32mm</t>
    <phoneticPr fontId="3" type="noConversion"/>
  </si>
  <si>
    <t>D=40mm</t>
    <phoneticPr fontId="3" type="noConversion"/>
  </si>
  <si>
    <t>D=50mm</t>
    <phoneticPr fontId="3" type="noConversion"/>
  </si>
  <si>
    <t>계량기보호통설치(신규)</t>
    <phoneticPr fontId="3" type="noConversion"/>
  </si>
  <si>
    <t>D=13mm</t>
    <phoneticPr fontId="3" type="noConversion"/>
  </si>
  <si>
    <t>개</t>
    <phoneticPr fontId="3" type="noConversion"/>
  </si>
  <si>
    <t>D=20mm</t>
    <phoneticPr fontId="3" type="noConversion"/>
  </si>
  <si>
    <t>D=25mm</t>
    <phoneticPr fontId="3" type="noConversion"/>
  </si>
  <si>
    <t>D=32mm</t>
    <phoneticPr fontId="3" type="noConversion"/>
  </si>
  <si>
    <t>D=40mm</t>
    <phoneticPr fontId="3" type="noConversion"/>
  </si>
  <si>
    <t>계량기보호통교체</t>
    <phoneticPr fontId="3" type="noConversion"/>
  </si>
  <si>
    <t>D=32mm</t>
    <phoneticPr fontId="3" type="noConversion"/>
  </si>
  <si>
    <t>D=40mm</t>
    <phoneticPr fontId="3" type="noConversion"/>
  </si>
  <si>
    <t>지수전토류설치</t>
  </si>
  <si>
    <t>철     재</t>
  </si>
  <si>
    <t>지수전토류철거</t>
    <phoneticPr fontId="3" type="noConversion"/>
  </si>
  <si>
    <t>누수방지대설치</t>
  </si>
  <si>
    <t>개소</t>
    <phoneticPr fontId="3" type="noConversion"/>
  </si>
  <si>
    <t>기존관폐쇄(누수방지새들)</t>
  </si>
  <si>
    <t xml:space="preserve">  D = 15 ∼25 mm </t>
    <phoneticPr fontId="3" type="noConversion"/>
  </si>
  <si>
    <t xml:space="preserve">  D = 15 ∼25 mm </t>
  </si>
  <si>
    <t xml:space="preserve">  D = 40 ∼ 60 mm </t>
    <phoneticPr fontId="3" type="noConversion"/>
  </si>
  <si>
    <t>f</t>
    <phoneticPr fontId="3" type="noConversion"/>
  </si>
  <si>
    <t>부  대  공</t>
  </si>
  <si>
    <t>현장창고(3개월 미만)</t>
    <phoneticPr fontId="3" type="noConversion"/>
  </si>
  <si>
    <t>콘텐이너박스(3×6×2.6)</t>
    <phoneticPr fontId="3" type="noConversion"/>
  </si>
  <si>
    <t>식</t>
    <phoneticPr fontId="3" type="noConversion"/>
  </si>
  <si>
    <t>급수전 잠금 및 해제</t>
    <phoneticPr fontId="3" type="noConversion"/>
  </si>
  <si>
    <t>전</t>
    <phoneticPr fontId="3" type="noConversion"/>
  </si>
  <si>
    <t>전</t>
    <phoneticPr fontId="3" type="noConversion"/>
  </si>
  <si>
    <t>물퍼기(양수기)</t>
    <phoneticPr fontId="3" type="noConversion"/>
  </si>
  <si>
    <t>Hr</t>
    <phoneticPr fontId="3" type="noConversion"/>
  </si>
  <si>
    <t>Hr</t>
    <phoneticPr fontId="3" type="noConversion"/>
  </si>
  <si>
    <t>라바콘설치 및 해체</t>
    <phoneticPr fontId="3" type="noConversion"/>
  </si>
  <si>
    <t>표지못 설치</t>
    <phoneticPr fontId="3" type="noConversion"/>
  </si>
  <si>
    <t>교통보통구간</t>
    <phoneticPr fontId="3" type="noConversion"/>
  </si>
  <si>
    <t>하수구내육안조사</t>
  </si>
  <si>
    <t>( 암     거 )</t>
  </si>
  <si>
    <t>인력물푸기</t>
  </si>
  <si>
    <t>시간</t>
    <phoneticPr fontId="3" type="noConversion"/>
  </si>
  <si>
    <t>시간</t>
    <phoneticPr fontId="3" type="noConversion"/>
  </si>
  <si>
    <t>물탱크청소</t>
  </si>
  <si>
    <t>회</t>
    <phoneticPr fontId="3" type="noConversion"/>
  </si>
  <si>
    <t>회</t>
    <phoneticPr fontId="3" type="noConversion"/>
  </si>
  <si>
    <t>콘크리트타설</t>
  </si>
  <si>
    <t>(소형구조물)</t>
  </si>
  <si>
    <t>해빙기사용</t>
    <phoneticPr fontId="3" type="noConversion"/>
  </si>
  <si>
    <t>전기</t>
    <phoneticPr fontId="3" type="noConversion"/>
  </si>
  <si>
    <t>해빙기사용</t>
    <phoneticPr fontId="3" type="noConversion"/>
  </si>
  <si>
    <t>스팀</t>
    <phoneticPr fontId="3" type="noConversion"/>
  </si>
  <si>
    <t>개소</t>
    <phoneticPr fontId="3" type="noConversion"/>
  </si>
  <si>
    <t>단수홍보및전단배부</t>
  </si>
  <si>
    <t>매</t>
    <phoneticPr fontId="3" type="noConversion"/>
  </si>
  <si>
    <t>매</t>
    <phoneticPr fontId="3" type="noConversion"/>
  </si>
  <si>
    <t>공사안내간판설치 및 철거</t>
  </si>
  <si>
    <t>공사CI간판제작</t>
  </si>
  <si>
    <t>0.9 × 1.8</t>
  </si>
  <si>
    <t>밸브개폐비</t>
    <phoneticPr fontId="3" type="noConversion"/>
  </si>
  <si>
    <t>80~100mm</t>
    <phoneticPr fontId="3" type="noConversion"/>
  </si>
  <si>
    <t>밸브개폐비</t>
    <phoneticPr fontId="3" type="noConversion"/>
  </si>
  <si>
    <t>150mm</t>
    <phoneticPr fontId="3" type="noConversion"/>
  </si>
  <si>
    <t>회</t>
    <phoneticPr fontId="3" type="noConversion"/>
  </si>
  <si>
    <t>밸브개폐비</t>
    <phoneticPr fontId="3" type="noConversion"/>
  </si>
  <si>
    <t>200mm</t>
    <phoneticPr fontId="3" type="noConversion"/>
  </si>
  <si>
    <t>300mm</t>
    <phoneticPr fontId="3" type="noConversion"/>
  </si>
  <si>
    <t>고철공제</t>
    <phoneticPr fontId="3" type="noConversion"/>
  </si>
  <si>
    <t>kg</t>
    <phoneticPr fontId="3" type="noConversion"/>
  </si>
  <si>
    <t>자재 및 공구운반(구역화물 )</t>
  </si>
  <si>
    <t>2.5 ton(10Km 이내)</t>
  </si>
  <si>
    <t>현장확인 및 자재운반(누수수리)</t>
    <phoneticPr fontId="3" type="noConversion"/>
  </si>
  <si>
    <t>2.5 ton(주야동일)</t>
  </si>
  <si>
    <t>현장확인 및 운반(누수수리)</t>
  </si>
  <si>
    <t>안전휀스 설치 및 철거</t>
  </si>
  <si>
    <t>가정하수관연결</t>
  </si>
  <si>
    <t>Φ= 100 mm</t>
  </si>
  <si>
    <t>부직포설치및철거</t>
    <phoneticPr fontId="3" type="noConversion"/>
  </si>
  <si>
    <t>2회</t>
    <phoneticPr fontId="3" type="noConversion"/>
  </si>
  <si>
    <t>m</t>
    <phoneticPr fontId="3" type="noConversion"/>
  </si>
  <si>
    <t>야간위험 점등시설</t>
    <phoneticPr fontId="3" type="noConversion"/>
  </si>
  <si>
    <t>m</t>
    <phoneticPr fontId="3" type="noConversion"/>
  </si>
  <si>
    <t>경광등설치</t>
    <phoneticPr fontId="3" type="noConversion"/>
  </si>
  <si>
    <t>아스팔트복구(소규모)</t>
    <phoneticPr fontId="3" type="noConversion"/>
  </si>
  <si>
    <t>덧씌우기(T=5cm)</t>
    <phoneticPr fontId="3" type="noConversion"/>
  </si>
  <si>
    <t>㎡</t>
    <phoneticPr fontId="3" type="noConversion"/>
  </si>
  <si>
    <t>위험 표시막 설치</t>
  </si>
  <si>
    <t>관받침대 설치</t>
    <phoneticPr fontId="3" type="noConversion"/>
  </si>
  <si>
    <t>PP 포대</t>
  </si>
  <si>
    <t>안전감시인</t>
    <phoneticPr fontId="3" type="noConversion"/>
  </si>
  <si>
    <t>실제작업시간계상</t>
  </si>
  <si>
    <t>시간</t>
    <phoneticPr fontId="3" type="noConversion"/>
  </si>
  <si>
    <t>교통정리인</t>
    <phoneticPr fontId="3" type="noConversion"/>
  </si>
  <si>
    <t>교통정리인</t>
    <phoneticPr fontId="3" type="noConversion"/>
  </si>
  <si>
    <t>인</t>
    <phoneticPr fontId="3" type="noConversion"/>
  </si>
  <si>
    <t>인</t>
    <phoneticPr fontId="3" type="noConversion"/>
  </si>
  <si>
    <t>안전감시인</t>
    <phoneticPr fontId="3" type="noConversion"/>
  </si>
  <si>
    <t>인</t>
    <phoneticPr fontId="3" type="noConversion"/>
  </si>
  <si>
    <t>교통정리원</t>
  </si>
  <si>
    <t>인</t>
    <phoneticPr fontId="3" type="noConversion"/>
  </si>
  <si>
    <t>작업반장</t>
  </si>
  <si>
    <t>물탱크철거</t>
    <phoneticPr fontId="3" type="noConversion"/>
  </si>
  <si>
    <t>1톤</t>
    <phoneticPr fontId="3" type="noConversion"/>
  </si>
  <si>
    <t>물탱크철거</t>
    <phoneticPr fontId="3" type="noConversion"/>
  </si>
  <si>
    <t>2톤</t>
    <phoneticPr fontId="3" type="noConversion"/>
  </si>
  <si>
    <t>물탱크철거</t>
    <phoneticPr fontId="3" type="noConversion"/>
  </si>
  <si>
    <t>3톤</t>
    <phoneticPr fontId="3" type="noConversion"/>
  </si>
  <si>
    <t>4톤</t>
    <phoneticPr fontId="3" type="noConversion"/>
  </si>
  <si>
    <t>5톤</t>
    <phoneticPr fontId="3" type="noConversion"/>
  </si>
  <si>
    <t>배관을 위한 구멍뚫기(벽체)</t>
    <phoneticPr fontId="3" type="noConversion"/>
  </si>
  <si>
    <t>두께150mm</t>
    <phoneticPr fontId="3" type="noConversion"/>
  </si>
  <si>
    <t>배관을 위한 구멍뚫기(벽체)</t>
    <phoneticPr fontId="3" type="noConversion"/>
  </si>
  <si>
    <t>배관을 위한 구멍뚫기(벽체)</t>
    <phoneticPr fontId="3" type="noConversion"/>
  </si>
  <si>
    <t>공사안내현수막</t>
    <phoneticPr fontId="3" type="noConversion"/>
  </si>
  <si>
    <t>배관을 위한 구멍뚫기(벽체)</t>
    <phoneticPr fontId="3" type="noConversion"/>
  </si>
  <si>
    <t>타일압착붙임(벽면)</t>
    <phoneticPr fontId="3" type="noConversion"/>
  </si>
  <si>
    <t>0.04 ~ 0.1㎡이하</t>
    <phoneticPr fontId="3" type="noConversion"/>
  </si>
  <si>
    <t>㎡</t>
  </si>
  <si>
    <t>타일압착붙임(바닥)</t>
    <phoneticPr fontId="3" type="noConversion"/>
  </si>
  <si>
    <t>도막방수</t>
    <phoneticPr fontId="3" type="noConversion"/>
  </si>
  <si>
    <t>4사급자재</t>
    <phoneticPr fontId="3" type="noConversion"/>
  </si>
  <si>
    <t>사급자재대</t>
  </si>
  <si>
    <t>고제처리</t>
    <phoneticPr fontId="3" type="noConversion"/>
  </si>
  <si>
    <t>물탱크청소비</t>
  </si>
  <si>
    <t>식</t>
    <phoneticPr fontId="3" type="noConversion"/>
  </si>
  <si>
    <t>염화칼슘</t>
    <phoneticPr fontId="3" type="noConversion"/>
  </si>
  <si>
    <t>포</t>
    <phoneticPr fontId="3" type="noConversion"/>
  </si>
  <si>
    <t>물정.12,P1196</t>
    <phoneticPr fontId="3" type="noConversion"/>
  </si>
  <si>
    <t>사이폰관</t>
    <phoneticPr fontId="3" type="noConversion"/>
  </si>
  <si>
    <t>D=13</t>
    <phoneticPr fontId="3" type="noConversion"/>
  </si>
  <si>
    <t>개</t>
    <phoneticPr fontId="3" type="noConversion"/>
  </si>
  <si>
    <t>볼밸브</t>
    <phoneticPr fontId="3" type="noConversion"/>
  </si>
  <si>
    <t>수압계</t>
    <phoneticPr fontId="3" type="noConversion"/>
  </si>
  <si>
    <t>XL파이프</t>
  </si>
  <si>
    <t>경30mm</t>
  </si>
  <si>
    <t>경40mm</t>
  </si>
  <si>
    <t>밸브소켓</t>
  </si>
  <si>
    <t>경15mm</t>
  </si>
  <si>
    <t>물정.1월 p744</t>
  </si>
  <si>
    <t>경20mm</t>
  </si>
  <si>
    <t>경25mm</t>
  </si>
  <si>
    <t>수전엘보</t>
  </si>
  <si>
    <t>물정.1월.p744</t>
  </si>
  <si>
    <t>카프링</t>
    <phoneticPr fontId="3" type="noConversion"/>
  </si>
  <si>
    <t>개</t>
    <phoneticPr fontId="3" type="noConversion"/>
  </si>
  <si>
    <t>속소켓</t>
  </si>
  <si>
    <t>양엘보</t>
  </si>
  <si>
    <t>T형</t>
  </si>
  <si>
    <t>PVC</t>
  </si>
  <si>
    <t>물정.1월,p537</t>
    <phoneticPr fontId="3" type="noConversion"/>
  </si>
  <si>
    <t>경50mm</t>
  </si>
  <si>
    <t>경65mm</t>
  </si>
  <si>
    <t>경75mm</t>
  </si>
  <si>
    <t>물정.1월,p537</t>
    <phoneticPr fontId="3" type="noConversion"/>
  </si>
  <si>
    <t>경100mm</t>
  </si>
  <si>
    <t>경125mm</t>
  </si>
  <si>
    <t>경150mm</t>
  </si>
  <si>
    <t>경200mm</t>
  </si>
  <si>
    <t>경250mm</t>
  </si>
  <si>
    <t>6폐기물</t>
    <phoneticPr fontId="3" type="noConversion"/>
  </si>
  <si>
    <t>폐기물처리비(자체)</t>
    <phoneticPr fontId="3" type="noConversion"/>
  </si>
  <si>
    <t xml:space="preserve">폐 ASP 처리 </t>
  </si>
  <si>
    <t>2.35t/㎥</t>
    <phoneticPr fontId="3" type="noConversion"/>
  </si>
  <si>
    <t xml:space="preserve">폐 Con'C 처리 </t>
    <phoneticPr fontId="3" type="noConversion"/>
  </si>
  <si>
    <t>㎥</t>
    <phoneticPr fontId="3" type="noConversion"/>
  </si>
  <si>
    <t>2.30t/㎥</t>
    <phoneticPr fontId="3" type="noConversion"/>
  </si>
  <si>
    <t xml:space="preserve">폐 Con' C 처리 </t>
  </si>
  <si>
    <t>5복구자체</t>
    <phoneticPr fontId="3" type="noConversion"/>
  </si>
  <si>
    <t>고철공제비</t>
    <phoneticPr fontId="3" type="noConversion"/>
  </si>
  <si>
    <t>고제처리</t>
    <phoneticPr fontId="3" type="noConversion"/>
  </si>
  <si>
    <t>kg</t>
    <phoneticPr fontId="3" type="noConversion"/>
  </si>
  <si>
    <t>ASP자체복구</t>
  </si>
  <si>
    <t>(B=1.3미만)26-10-5</t>
    <phoneticPr fontId="3" type="noConversion"/>
  </si>
  <si>
    <t>㎡</t>
    <phoneticPr fontId="3" type="noConversion"/>
  </si>
  <si>
    <t>차선도색</t>
    <phoneticPr fontId="3" type="noConversion"/>
  </si>
  <si>
    <t>(백색,융착성수동식,실선)</t>
    <phoneticPr fontId="3" type="noConversion"/>
  </si>
  <si>
    <t>m</t>
    <phoneticPr fontId="3" type="noConversion"/>
  </si>
  <si>
    <t>ASP자체복구(덧씌우기)</t>
  </si>
  <si>
    <t>(B=1.3미만)</t>
  </si>
  <si>
    <t>㎡</t>
    <phoneticPr fontId="3" type="noConversion"/>
  </si>
  <si>
    <t>7관급자재</t>
    <phoneticPr fontId="3" type="noConversion"/>
  </si>
  <si>
    <t xml:space="preserve">  관급자재대</t>
  </si>
  <si>
    <t xml:space="preserve">  주철관자재</t>
  </si>
  <si>
    <t>KP 소켓직관</t>
  </si>
  <si>
    <t>80 ×4</t>
  </si>
  <si>
    <t>본</t>
    <phoneticPr fontId="3" type="noConversion"/>
  </si>
  <si>
    <t>80 ×6</t>
    <phoneticPr fontId="3" type="noConversion"/>
  </si>
  <si>
    <t>본</t>
    <phoneticPr fontId="3" type="noConversion"/>
  </si>
  <si>
    <t>100 × 6</t>
    <phoneticPr fontId="3" type="noConversion"/>
  </si>
  <si>
    <t>EP분체</t>
    <phoneticPr fontId="3" type="noConversion"/>
  </si>
  <si>
    <t>150 × 6</t>
    <phoneticPr fontId="3" type="noConversion"/>
  </si>
  <si>
    <t>KP 소켓단관</t>
    <phoneticPr fontId="3" type="noConversion"/>
  </si>
  <si>
    <t>150 × 2,000(을)</t>
    <phoneticPr fontId="3" type="noConversion"/>
  </si>
  <si>
    <t>EP분체</t>
    <phoneticPr fontId="3" type="noConversion"/>
  </si>
  <si>
    <t>개</t>
    <phoneticPr fontId="3" type="noConversion"/>
  </si>
  <si>
    <t>KP 소켓직관</t>
    <phoneticPr fontId="3" type="noConversion"/>
  </si>
  <si>
    <t>200 × 6</t>
    <phoneticPr fontId="3" type="noConversion"/>
  </si>
  <si>
    <t>250 ×  6</t>
    <phoneticPr fontId="3" type="noConversion"/>
  </si>
  <si>
    <t>KP 소켓단관</t>
    <phoneticPr fontId="3" type="noConversion"/>
  </si>
  <si>
    <t>300 × 1,000(을)</t>
    <phoneticPr fontId="3" type="noConversion"/>
  </si>
  <si>
    <t>400 ×  6</t>
    <phoneticPr fontId="3" type="noConversion"/>
  </si>
  <si>
    <t>500 ×  6</t>
    <phoneticPr fontId="3" type="noConversion"/>
  </si>
  <si>
    <t>KP소켓플랜지T/B</t>
  </si>
  <si>
    <t>80×80</t>
  </si>
  <si>
    <t>EP분체</t>
  </si>
  <si>
    <t>100×80</t>
  </si>
  <si>
    <t>100×100</t>
  </si>
  <si>
    <t>150×80</t>
  </si>
  <si>
    <t>150×100</t>
  </si>
  <si>
    <t>150×150</t>
  </si>
  <si>
    <t>200×80</t>
  </si>
  <si>
    <t>200×100</t>
  </si>
  <si>
    <t>200×150</t>
  </si>
  <si>
    <t>200×200</t>
  </si>
  <si>
    <t>250×80</t>
  </si>
  <si>
    <t xml:space="preserve">KP소켓플랜지T/B </t>
  </si>
  <si>
    <t>250×100</t>
  </si>
  <si>
    <t>250×150</t>
  </si>
  <si>
    <t>250×200</t>
  </si>
  <si>
    <t>250×250</t>
  </si>
  <si>
    <t>300×80</t>
  </si>
  <si>
    <t>300×100</t>
  </si>
  <si>
    <t>300×150</t>
  </si>
  <si>
    <t>300×200</t>
  </si>
  <si>
    <t>300×250</t>
  </si>
  <si>
    <t>300×300</t>
  </si>
  <si>
    <t>400×80</t>
  </si>
  <si>
    <t>400×100</t>
  </si>
  <si>
    <t>400×150</t>
  </si>
  <si>
    <t>400×200</t>
  </si>
  <si>
    <t>400×250</t>
  </si>
  <si>
    <t>400×300</t>
  </si>
  <si>
    <t>400×400</t>
  </si>
  <si>
    <t>500×80</t>
  </si>
  <si>
    <t>500×100</t>
  </si>
  <si>
    <t>500×150</t>
  </si>
  <si>
    <t>500×200</t>
  </si>
  <si>
    <t>500×250</t>
  </si>
  <si>
    <t>500×300</t>
  </si>
  <si>
    <t>500×400</t>
  </si>
  <si>
    <t>500×500</t>
  </si>
  <si>
    <t>1000×400</t>
  </si>
  <si>
    <t>K P  이 음 관</t>
  </si>
  <si>
    <t>개</t>
    <phoneticPr fontId="3" type="noConversion"/>
  </si>
  <si>
    <t>KP소켓곡관B형</t>
  </si>
  <si>
    <t>80×11</t>
  </si>
  <si>
    <t>80×22</t>
  </si>
  <si>
    <t>80×45</t>
  </si>
  <si>
    <t xml:space="preserve">KP소켓곡관B형 </t>
  </si>
  <si>
    <t>100×11</t>
  </si>
  <si>
    <t>100×22</t>
  </si>
  <si>
    <t>100×45</t>
  </si>
  <si>
    <t>150×11</t>
  </si>
  <si>
    <t>150×22</t>
  </si>
  <si>
    <t>150×45</t>
  </si>
  <si>
    <t>200×11</t>
  </si>
  <si>
    <t>200×22</t>
  </si>
  <si>
    <t>200×45</t>
  </si>
  <si>
    <t>250×11</t>
  </si>
  <si>
    <t>250×22</t>
  </si>
  <si>
    <t>250×45</t>
  </si>
  <si>
    <t>300×11</t>
  </si>
  <si>
    <t>300×22</t>
  </si>
  <si>
    <t>300×45</t>
  </si>
  <si>
    <t>400×11</t>
  </si>
  <si>
    <t>400×22</t>
  </si>
  <si>
    <t>400×45</t>
  </si>
  <si>
    <t>500×11</t>
  </si>
  <si>
    <t>500×22</t>
  </si>
  <si>
    <t>500×45</t>
  </si>
  <si>
    <t>KP소켓편락관A형</t>
    <phoneticPr fontId="3" type="noConversion"/>
  </si>
  <si>
    <t>편락관1</t>
  </si>
  <si>
    <t>500 ×400</t>
  </si>
  <si>
    <t>KP소켓편락관C형</t>
  </si>
  <si>
    <t>개</t>
    <phoneticPr fontId="3" type="noConversion"/>
  </si>
  <si>
    <t>개</t>
    <phoneticPr fontId="3" type="noConversion"/>
  </si>
  <si>
    <t>KP플랜지소켓관</t>
  </si>
  <si>
    <t>K  P  부  속</t>
  </si>
  <si>
    <t>조</t>
    <phoneticPr fontId="3" type="noConversion"/>
  </si>
  <si>
    <t>조</t>
    <phoneticPr fontId="3" type="noConversion"/>
  </si>
  <si>
    <t>부속1</t>
  </si>
  <si>
    <t>조</t>
    <phoneticPr fontId="3" type="noConversion"/>
  </si>
  <si>
    <t>조</t>
    <phoneticPr fontId="3" type="noConversion"/>
  </si>
  <si>
    <t>KP이탈방지부속</t>
  </si>
  <si>
    <t>이탈1</t>
  </si>
  <si>
    <t>플랜지관</t>
  </si>
  <si>
    <t>플랜지1</t>
  </si>
  <si>
    <t>150×1,000</t>
    <phoneticPr fontId="3" type="noConversion"/>
  </si>
  <si>
    <t>250×1,000</t>
    <phoneticPr fontId="3" type="noConversion"/>
  </si>
  <si>
    <t xml:space="preserve">플랜지편락관(A형) </t>
  </si>
  <si>
    <t>100 ×80</t>
  </si>
  <si>
    <t>150 ×80</t>
  </si>
  <si>
    <t>150 ×100</t>
  </si>
  <si>
    <t>200 ×100</t>
  </si>
  <si>
    <t>200 ×150</t>
  </si>
  <si>
    <t>250 ×100</t>
  </si>
  <si>
    <t>250 ×150</t>
  </si>
  <si>
    <t>250 ×200</t>
  </si>
  <si>
    <t>300 ×150</t>
  </si>
  <si>
    <t>300 ×200</t>
  </si>
  <si>
    <t>300 ×250</t>
  </si>
  <si>
    <t>400 ×200</t>
  </si>
  <si>
    <t>400 ×250</t>
  </si>
  <si>
    <t>400 ×300</t>
  </si>
  <si>
    <t>500 ×250</t>
  </si>
  <si>
    <t>500 ×300</t>
  </si>
  <si>
    <t xml:space="preserve">플랜지편락관(B형) </t>
  </si>
  <si>
    <t xml:space="preserve">45 플랜지곡관 (A) </t>
  </si>
  <si>
    <t>개</t>
    <phoneticPr fontId="3" type="noConversion"/>
  </si>
  <si>
    <t>45 플랜지곡관 (B)</t>
  </si>
  <si>
    <t xml:space="preserve">90 플랜지곡관 (A) </t>
  </si>
  <si>
    <t xml:space="preserve">90 플랜지곡관 (B)  </t>
  </si>
  <si>
    <t>합플랜지</t>
  </si>
  <si>
    <t>80 ×40</t>
  </si>
  <si>
    <t>80 ×50</t>
  </si>
  <si>
    <t>80 ×65</t>
  </si>
  <si>
    <t>100 ×25</t>
  </si>
  <si>
    <t>100 ×40</t>
  </si>
  <si>
    <t>100 ×50</t>
  </si>
  <si>
    <t>100 ×65</t>
  </si>
  <si>
    <t>개</t>
    <phoneticPr fontId="3" type="noConversion"/>
  </si>
  <si>
    <t>개</t>
    <phoneticPr fontId="3" type="noConversion"/>
  </si>
  <si>
    <t>마개플랜지</t>
  </si>
  <si>
    <t>플랜지단관</t>
    <phoneticPr fontId="3" type="noConversion"/>
  </si>
  <si>
    <t>80 ×2.0m</t>
    <phoneticPr fontId="3" type="noConversion"/>
  </si>
  <si>
    <t>플랜지단관(A)</t>
    <phoneticPr fontId="3" type="noConversion"/>
  </si>
  <si>
    <t>100 ×0.5m</t>
    <phoneticPr fontId="3" type="noConversion"/>
  </si>
  <si>
    <t>플랜지단관</t>
    <phoneticPr fontId="3" type="noConversion"/>
  </si>
  <si>
    <t>100 ×2.0m</t>
    <phoneticPr fontId="3" type="noConversion"/>
  </si>
  <si>
    <t>150 ×2.0m</t>
    <phoneticPr fontId="3" type="noConversion"/>
  </si>
  <si>
    <t>200 ×2.0m</t>
    <phoneticPr fontId="3" type="noConversion"/>
  </si>
  <si>
    <t>250 ×2.0m</t>
    <phoneticPr fontId="3" type="noConversion"/>
  </si>
  <si>
    <t>상수도관로표지못</t>
  </si>
  <si>
    <t>장자관(T형)</t>
  </si>
  <si>
    <t>직관부</t>
  </si>
  <si>
    <t>곡관부</t>
  </si>
  <si>
    <t>밸브자재</t>
  </si>
  <si>
    <t>밸브1</t>
  </si>
  <si>
    <t>제수밸브 (GV)</t>
  </si>
  <si>
    <t>GCD  80</t>
  </si>
  <si>
    <t xml:space="preserve">STS  80 </t>
    <phoneticPr fontId="3" type="noConversion"/>
  </si>
  <si>
    <t>STS 80 (신축디스크)</t>
    <phoneticPr fontId="3" type="noConversion"/>
  </si>
  <si>
    <t>STS 80 (신축)핸들</t>
    <phoneticPr fontId="3" type="noConversion"/>
  </si>
  <si>
    <t>GCD  100</t>
  </si>
  <si>
    <t xml:space="preserve">STS 100 </t>
    <phoneticPr fontId="3" type="noConversion"/>
  </si>
  <si>
    <t>STS 100 (신축디스크)</t>
    <phoneticPr fontId="3" type="noConversion"/>
  </si>
  <si>
    <t>STS 100 (신축)핸들</t>
    <phoneticPr fontId="3" type="noConversion"/>
  </si>
  <si>
    <t>GCD  150</t>
  </si>
  <si>
    <t xml:space="preserve">STS 150 </t>
    <phoneticPr fontId="3" type="noConversion"/>
  </si>
  <si>
    <t>STS150 (신축디스크)</t>
    <phoneticPr fontId="3" type="noConversion"/>
  </si>
  <si>
    <t>STS150 (신축)핸들</t>
    <phoneticPr fontId="3" type="noConversion"/>
  </si>
  <si>
    <t>GCD  200</t>
  </si>
  <si>
    <t xml:space="preserve">STS 200 </t>
    <phoneticPr fontId="3" type="noConversion"/>
  </si>
  <si>
    <t>STS 200 (신축디스크)</t>
    <phoneticPr fontId="3" type="noConversion"/>
  </si>
  <si>
    <t>STS 200 (신축)핸들</t>
    <phoneticPr fontId="3" type="noConversion"/>
  </si>
  <si>
    <t>GCD  250</t>
  </si>
  <si>
    <t xml:space="preserve">STS 250 </t>
    <phoneticPr fontId="3" type="noConversion"/>
  </si>
  <si>
    <t>STS 250 (신축디스크)</t>
    <phoneticPr fontId="3" type="noConversion"/>
  </si>
  <si>
    <t>STS 250 (신축)핸들</t>
    <phoneticPr fontId="3" type="noConversion"/>
  </si>
  <si>
    <t>GCD  300</t>
  </si>
  <si>
    <t>개</t>
    <phoneticPr fontId="3" type="noConversion"/>
  </si>
  <si>
    <t>STS 300</t>
    <phoneticPr fontId="3" type="noConversion"/>
  </si>
  <si>
    <t>STS 300 (신축디스크)</t>
    <phoneticPr fontId="3" type="noConversion"/>
  </si>
  <si>
    <t>STS 300 (신축)핸들</t>
    <phoneticPr fontId="3" type="noConversion"/>
  </si>
  <si>
    <t>GCD  400</t>
  </si>
  <si>
    <t>STS 400</t>
    <phoneticPr fontId="3" type="noConversion"/>
  </si>
  <si>
    <t>STS 400 (신축디스크)</t>
    <phoneticPr fontId="3" type="noConversion"/>
  </si>
  <si>
    <t>STS 400 (이엽)핸들</t>
    <phoneticPr fontId="3" type="noConversion"/>
  </si>
  <si>
    <t>GCD  500</t>
  </si>
  <si>
    <t>STS 500</t>
    <phoneticPr fontId="3" type="noConversion"/>
  </si>
  <si>
    <t>STS 500 (신축디스크)</t>
    <phoneticPr fontId="3" type="noConversion"/>
  </si>
  <si>
    <t>개</t>
    <phoneticPr fontId="3" type="noConversion"/>
  </si>
  <si>
    <t>제수변철개</t>
  </si>
  <si>
    <t>G C D</t>
  </si>
  <si>
    <t>제수변철개(중형)</t>
    <phoneticPr fontId="3" type="noConversion"/>
  </si>
  <si>
    <t>GCD  350×800</t>
    <phoneticPr fontId="3" type="noConversion"/>
  </si>
  <si>
    <t>드레인철개</t>
  </si>
  <si>
    <t>제수밸브토류</t>
  </si>
  <si>
    <t>200 × 1</t>
  </si>
  <si>
    <t>제수밸브토류(중형)</t>
    <phoneticPr fontId="3" type="noConversion"/>
  </si>
  <si>
    <t>급속공기변</t>
  </si>
  <si>
    <t>급속공기변밸브용밸브</t>
  </si>
  <si>
    <t>소화전,배기변토류(648-일체형)</t>
    <phoneticPr fontId="3" type="noConversion"/>
  </si>
  <si>
    <t>D=900mm × 1.2(원형)</t>
    <phoneticPr fontId="3" type="noConversion"/>
  </si>
  <si>
    <t>배기변철개(원형)</t>
    <phoneticPr fontId="3" type="noConversion"/>
  </si>
  <si>
    <t>지하소화전</t>
  </si>
  <si>
    <t>SRS소화전용 밸브</t>
  </si>
  <si>
    <t>소화 전용 단관</t>
  </si>
  <si>
    <t>100 × 300</t>
  </si>
  <si>
    <t>원형철개</t>
  </si>
  <si>
    <t>D 766</t>
  </si>
  <si>
    <t>소화전토류(기성품-사각형)</t>
    <phoneticPr fontId="3" type="noConversion"/>
  </si>
  <si>
    <t>D=900mm × 1.2(사각)</t>
    <phoneticPr fontId="3" type="noConversion"/>
  </si>
  <si>
    <t>소화전철개(사각)</t>
    <phoneticPr fontId="3" type="noConversion"/>
  </si>
  <si>
    <t>GCD</t>
  </si>
  <si>
    <t>지상소화전</t>
  </si>
  <si>
    <t>신축관(STS)</t>
  </si>
  <si>
    <t>터어빈형계량기</t>
    <phoneticPr fontId="3" type="noConversion"/>
  </si>
  <si>
    <t>감압밸브</t>
    <phoneticPr fontId="3" type="noConversion"/>
  </si>
  <si>
    <t>150×20K(파이롯트)</t>
    <phoneticPr fontId="3" type="noConversion"/>
  </si>
  <si>
    <t>250×20K(파이롯트)</t>
    <phoneticPr fontId="3" type="noConversion"/>
  </si>
  <si>
    <t>스트레나</t>
    <phoneticPr fontId="3" type="noConversion"/>
  </si>
  <si>
    <t>스트레나(Y형)</t>
    <phoneticPr fontId="3" type="noConversion"/>
  </si>
  <si>
    <t>150×20K</t>
    <phoneticPr fontId="3" type="noConversion"/>
  </si>
  <si>
    <t>250×20K</t>
    <phoneticPr fontId="3" type="noConversion"/>
  </si>
  <si>
    <t>누수방지대(보수용클램프)</t>
    <phoneticPr fontId="3" type="noConversion"/>
  </si>
  <si>
    <t>제수변캡</t>
    <phoneticPr fontId="3" type="noConversion"/>
  </si>
  <si>
    <t>관로표지못</t>
  </si>
  <si>
    <t>T형관</t>
  </si>
  <si>
    <t>직부</t>
  </si>
  <si>
    <t>곡부</t>
  </si>
  <si>
    <t>지하표지막</t>
  </si>
  <si>
    <t>30 Cm</t>
    <phoneticPr fontId="3" type="noConversion"/>
  </si>
  <si>
    <t>m</t>
    <phoneticPr fontId="3" type="noConversion"/>
  </si>
  <si>
    <t>밀폐식유량계박스(D=80)</t>
    <phoneticPr fontId="3" type="noConversion"/>
  </si>
  <si>
    <t>1.7L×1.55H×1.3W</t>
  </si>
  <si>
    <t>밀폐식유량계박스(D=100)</t>
  </si>
  <si>
    <t>밀폐식유량계박스(D=150)</t>
  </si>
  <si>
    <t>1.7L×1.55H×1.35W</t>
  </si>
  <si>
    <t>밀폐식유량계박스(D=200)</t>
  </si>
  <si>
    <t>2.0L×1.55H×1.5W</t>
    <phoneticPr fontId="3" type="noConversion"/>
  </si>
  <si>
    <t>밀폐식유량계박스(D=250)</t>
  </si>
  <si>
    <t>2.0L×1.55H×1.45W</t>
  </si>
  <si>
    <t>밀폐식감압밸브박스(D=250×150)</t>
    <phoneticPr fontId="3" type="noConversion"/>
  </si>
  <si>
    <t>2.7L×1.7W×1.55H</t>
    <phoneticPr fontId="3" type="noConversion"/>
  </si>
  <si>
    <t>급수자재</t>
    <phoneticPr fontId="3" type="noConversion"/>
  </si>
  <si>
    <t>집계1</t>
  </si>
  <si>
    <t>급수관자재</t>
  </si>
  <si>
    <t>누수방지새들</t>
  </si>
  <si>
    <t>40×80</t>
    <phoneticPr fontId="3" type="noConversion"/>
  </si>
  <si>
    <t>50×80</t>
  </si>
  <si>
    <t>65×80</t>
  </si>
  <si>
    <t>80 × 80</t>
    <phoneticPr fontId="3" type="noConversion"/>
  </si>
  <si>
    <t>350×100</t>
  </si>
  <si>
    <t>80×140</t>
  </si>
  <si>
    <t>100×140</t>
  </si>
  <si>
    <t>150×140</t>
  </si>
  <si>
    <t>200×140</t>
  </si>
  <si>
    <t>250×140</t>
  </si>
  <si>
    <t>300×140</t>
  </si>
  <si>
    <t>350×140</t>
  </si>
  <si>
    <t>새들분수전</t>
  </si>
  <si>
    <t>40 × 13</t>
  </si>
  <si>
    <t>40 × 20</t>
  </si>
  <si>
    <t>50 × 13</t>
  </si>
  <si>
    <t>50 × 20</t>
  </si>
  <si>
    <t>65 × 13</t>
  </si>
  <si>
    <t>65 × 20</t>
  </si>
  <si>
    <t>65 × 25</t>
  </si>
  <si>
    <t>80 × 13</t>
  </si>
  <si>
    <t>80 × 20</t>
  </si>
  <si>
    <t>80 × 25</t>
  </si>
  <si>
    <t>개</t>
    <phoneticPr fontId="3" type="noConversion"/>
  </si>
  <si>
    <t>80 × 32</t>
  </si>
  <si>
    <t>80 × 40</t>
  </si>
  <si>
    <t>100 × 13</t>
  </si>
  <si>
    <t>새들1</t>
  </si>
  <si>
    <t>100 × 20</t>
  </si>
  <si>
    <t>100 × 25</t>
  </si>
  <si>
    <t>100 × 32</t>
  </si>
  <si>
    <t>100 × 40</t>
  </si>
  <si>
    <t>100 × 50</t>
  </si>
  <si>
    <t>150 × 13</t>
  </si>
  <si>
    <t>150 × 20</t>
  </si>
  <si>
    <t>150 × 25</t>
  </si>
  <si>
    <t>150 × 32</t>
  </si>
  <si>
    <t>150 × 40</t>
  </si>
  <si>
    <t>150 × 50</t>
  </si>
  <si>
    <t>200 × 13</t>
  </si>
  <si>
    <t>200 × 20</t>
  </si>
  <si>
    <t>200 × 25</t>
  </si>
  <si>
    <t>200 × 32</t>
  </si>
  <si>
    <t>200 × 40</t>
  </si>
  <si>
    <t>200 × 50</t>
  </si>
  <si>
    <t>250 × 13</t>
  </si>
  <si>
    <t>250 × 20</t>
  </si>
  <si>
    <t>250 × 25</t>
  </si>
  <si>
    <t>250 × 32</t>
  </si>
  <si>
    <t>250 × 40</t>
  </si>
  <si>
    <t>250 × 50</t>
  </si>
  <si>
    <t>300 × 13</t>
  </si>
  <si>
    <t>300 × 20</t>
  </si>
  <si>
    <t>300 × 25</t>
  </si>
  <si>
    <t>300 × 32</t>
  </si>
  <si>
    <t>300 × 40</t>
  </si>
  <si>
    <t>300 × 50</t>
  </si>
  <si>
    <t>400 × 13</t>
  </si>
  <si>
    <t>400 × 20</t>
  </si>
  <si>
    <t>400 × 25</t>
  </si>
  <si>
    <t>400 × 32</t>
  </si>
  <si>
    <t>400 × 40</t>
  </si>
  <si>
    <t>400 × 50</t>
  </si>
  <si>
    <t>부식방지링</t>
  </si>
  <si>
    <t>STS연결유니온</t>
  </si>
  <si>
    <t>개</t>
    <phoneticPr fontId="3" type="noConversion"/>
  </si>
  <si>
    <t>STS연결유니온(주름마디)</t>
  </si>
  <si>
    <t>13 × 600</t>
  </si>
  <si>
    <t>20 × 700</t>
  </si>
  <si>
    <t>25 × 700</t>
  </si>
  <si>
    <t>32 × 800</t>
    <phoneticPr fontId="3" type="noConversion"/>
  </si>
  <si>
    <t>40 × 800</t>
    <phoneticPr fontId="3" type="noConversion"/>
  </si>
  <si>
    <t>50 × 800</t>
    <phoneticPr fontId="3" type="noConversion"/>
  </si>
  <si>
    <t>50 × 800</t>
    <phoneticPr fontId="3" type="noConversion"/>
  </si>
  <si>
    <t>STS 분기관</t>
  </si>
  <si>
    <t>13 ×13</t>
  </si>
  <si>
    <t>20 ×13</t>
  </si>
  <si>
    <t>20 × 20</t>
  </si>
  <si>
    <t>스탠분기</t>
  </si>
  <si>
    <t>25 × 13</t>
  </si>
  <si>
    <t>25 × 20</t>
  </si>
  <si>
    <t>25 × 25</t>
  </si>
  <si>
    <t>32 × 13</t>
  </si>
  <si>
    <t>32 × 20</t>
  </si>
  <si>
    <t>32 × 25</t>
  </si>
  <si>
    <t>32 × 32</t>
  </si>
  <si>
    <t>40 × 13</t>
    <phoneticPr fontId="3" type="noConversion"/>
  </si>
  <si>
    <t>40 × 25</t>
  </si>
  <si>
    <t>40 × 32</t>
  </si>
  <si>
    <t>40 × 40</t>
  </si>
  <si>
    <t>50 × 25</t>
  </si>
  <si>
    <t>50 × 32</t>
  </si>
  <si>
    <t>50 × 40</t>
  </si>
  <si>
    <t>50 × 50</t>
  </si>
  <si>
    <t>65 × 13</t>
    <phoneticPr fontId="3" type="noConversion"/>
  </si>
  <si>
    <t>65 × 20</t>
    <phoneticPr fontId="3" type="noConversion"/>
  </si>
  <si>
    <t>65 × 25</t>
    <phoneticPr fontId="3" type="noConversion"/>
  </si>
  <si>
    <t>65 × 32</t>
    <phoneticPr fontId="3" type="noConversion"/>
  </si>
  <si>
    <t>65 × 40</t>
    <phoneticPr fontId="3" type="noConversion"/>
  </si>
  <si>
    <t>65 × 50</t>
    <phoneticPr fontId="3" type="noConversion"/>
  </si>
  <si>
    <t>65 × 65</t>
    <phoneticPr fontId="3" type="noConversion"/>
  </si>
  <si>
    <t>스탠직관1</t>
  </si>
  <si>
    <t>STS 직관</t>
  </si>
  <si>
    <t>m</t>
    <phoneticPr fontId="3" type="noConversion"/>
  </si>
  <si>
    <t>에스엠</t>
  </si>
  <si>
    <t>A   S   M</t>
  </si>
  <si>
    <t>지수전1</t>
  </si>
  <si>
    <t>지  수  전</t>
  </si>
  <si>
    <t>STS 엘보45˚</t>
  </si>
  <si>
    <t>엘보1</t>
  </si>
  <si>
    <t>엘보90도</t>
  </si>
  <si>
    <t>STS 엘보90˚</t>
  </si>
  <si>
    <t>스탠소켓</t>
  </si>
  <si>
    <t>STS 소켓</t>
  </si>
  <si>
    <t>베어소켓</t>
  </si>
  <si>
    <t>STS 레듀샤</t>
  </si>
  <si>
    <t>20×13</t>
  </si>
  <si>
    <t>25×13</t>
  </si>
  <si>
    <t>25×20</t>
  </si>
  <si>
    <t>레듀사1</t>
  </si>
  <si>
    <t>32×15</t>
    <phoneticPr fontId="3" type="noConversion"/>
  </si>
  <si>
    <t>32×20</t>
  </si>
  <si>
    <t>32×25</t>
  </si>
  <si>
    <t>40 × 13</t>
    <phoneticPr fontId="3" type="noConversion"/>
  </si>
  <si>
    <t>40 × 20</t>
    <phoneticPr fontId="3" type="noConversion"/>
  </si>
  <si>
    <t>40 × 25</t>
    <phoneticPr fontId="3" type="noConversion"/>
  </si>
  <si>
    <t>40 × 32</t>
    <phoneticPr fontId="3" type="noConversion"/>
  </si>
  <si>
    <t>50 × 13</t>
    <phoneticPr fontId="3" type="noConversion"/>
  </si>
  <si>
    <t>50 × 20</t>
    <phoneticPr fontId="3" type="noConversion"/>
  </si>
  <si>
    <t>50 × 25</t>
    <phoneticPr fontId="3" type="noConversion"/>
  </si>
  <si>
    <t>50 × 32</t>
    <phoneticPr fontId="3" type="noConversion"/>
  </si>
  <si>
    <t>50 × 40</t>
    <phoneticPr fontId="3" type="noConversion"/>
  </si>
  <si>
    <t>65 × 13</t>
    <phoneticPr fontId="3" type="noConversion"/>
  </si>
  <si>
    <t>65 × 20</t>
    <phoneticPr fontId="3" type="noConversion"/>
  </si>
  <si>
    <t>65 × 25</t>
    <phoneticPr fontId="3" type="noConversion"/>
  </si>
  <si>
    <t>65 × 32</t>
    <phoneticPr fontId="3" type="noConversion"/>
  </si>
  <si>
    <t>65 × 50</t>
    <phoneticPr fontId="3" type="noConversion"/>
  </si>
  <si>
    <t>A   S   F</t>
  </si>
  <si>
    <t>청동연결유니온</t>
  </si>
  <si>
    <t>피분기</t>
  </si>
  <si>
    <t>PFP 분기관</t>
  </si>
  <si>
    <t>15 ×15</t>
  </si>
  <si>
    <t>20 ×15</t>
    <phoneticPr fontId="3" type="noConversion"/>
  </si>
  <si>
    <t>20 ×20</t>
  </si>
  <si>
    <t>25 ×15</t>
  </si>
  <si>
    <t>25 ×20</t>
  </si>
  <si>
    <t>25 ×25</t>
  </si>
  <si>
    <t>32 ×15</t>
  </si>
  <si>
    <t>32 ×20</t>
  </si>
  <si>
    <t>32 ×25</t>
  </si>
  <si>
    <t>32 ×32</t>
  </si>
  <si>
    <t>40 ×15</t>
  </si>
  <si>
    <t>40 ×20</t>
  </si>
  <si>
    <t>40 ×25</t>
  </si>
  <si>
    <t>40 ×32</t>
  </si>
  <si>
    <t>40 ×40</t>
  </si>
  <si>
    <t>50 ×13</t>
  </si>
  <si>
    <t>50 ×20</t>
  </si>
  <si>
    <t>50 ×25</t>
  </si>
  <si>
    <t>50 ×32</t>
  </si>
  <si>
    <t>50 ×40</t>
  </si>
  <si>
    <t>50 ×50</t>
  </si>
  <si>
    <t>65 ×15</t>
  </si>
  <si>
    <t>65 ×20</t>
  </si>
  <si>
    <t>65 ×25</t>
  </si>
  <si>
    <t>65 ×32</t>
  </si>
  <si>
    <t>65 ×40</t>
  </si>
  <si>
    <t>65 ×50</t>
  </si>
  <si>
    <t>65 ×65</t>
  </si>
  <si>
    <t>PFP 직관</t>
  </si>
  <si>
    <t>PFP 엘보22˚</t>
  </si>
  <si>
    <t>PFP 엘보45˚</t>
  </si>
  <si>
    <t>PFP 엘보90˚</t>
  </si>
  <si>
    <t>PFP 소켓</t>
  </si>
  <si>
    <t>PFP 레듀샤</t>
  </si>
  <si>
    <t>20 ×15</t>
    <phoneticPr fontId="3" type="noConversion"/>
  </si>
  <si>
    <t>25 ×15</t>
    <phoneticPr fontId="3" type="noConversion"/>
  </si>
  <si>
    <t>40 ×20</t>
    <phoneticPr fontId="3" type="noConversion"/>
  </si>
  <si>
    <t>40 ×25</t>
    <phoneticPr fontId="3" type="noConversion"/>
  </si>
  <si>
    <t>50 ×13</t>
    <phoneticPr fontId="3" type="noConversion"/>
  </si>
  <si>
    <t>50 ×20</t>
    <phoneticPr fontId="3" type="noConversion"/>
  </si>
  <si>
    <t>65 ×15</t>
    <phoneticPr fontId="3" type="noConversion"/>
  </si>
  <si>
    <t>65 ×20</t>
    <phoneticPr fontId="3" type="noConversion"/>
  </si>
  <si>
    <t>니플(A)</t>
  </si>
  <si>
    <t>니플(숫)</t>
  </si>
  <si>
    <t>개</t>
    <phoneticPr fontId="3" type="noConversion"/>
  </si>
  <si>
    <t>스텐이음쇠A</t>
    <phoneticPr fontId="3" type="noConversion"/>
  </si>
  <si>
    <t>스텐이음쇠A</t>
    <phoneticPr fontId="3" type="noConversion"/>
  </si>
  <si>
    <t>청동이음쇠B</t>
  </si>
  <si>
    <t>스리스밸브</t>
  </si>
  <si>
    <t>15 (5k)</t>
  </si>
  <si>
    <t>20 (5k)</t>
  </si>
  <si>
    <t>25 (5k)</t>
  </si>
  <si>
    <t>32 (5k)</t>
  </si>
  <si>
    <t>40 (5k)</t>
    <phoneticPr fontId="3" type="noConversion"/>
  </si>
  <si>
    <t>50 (5k)</t>
  </si>
  <si>
    <t>65 (5k)</t>
  </si>
  <si>
    <t>15 (10k)</t>
  </si>
  <si>
    <t>20 (10k)</t>
  </si>
  <si>
    <t>25 (10k)</t>
  </si>
  <si>
    <t>스리스1</t>
  </si>
  <si>
    <t>32 (10k)</t>
  </si>
  <si>
    <t>40 (10k)</t>
  </si>
  <si>
    <t>50 (10k)</t>
  </si>
  <si>
    <t>65 (10k)</t>
  </si>
  <si>
    <t>지수전 토류</t>
  </si>
  <si>
    <t xml:space="preserve">철재 </t>
  </si>
  <si>
    <t>급수전용티</t>
  </si>
  <si>
    <t>AEF</t>
  </si>
  <si>
    <t>에어밸브</t>
  </si>
  <si>
    <t>앵글밸브</t>
  </si>
  <si>
    <t>부동급수주</t>
  </si>
  <si>
    <t>수도꼭지</t>
  </si>
  <si>
    <t>계 량 기</t>
  </si>
  <si>
    <t>보 호 통</t>
  </si>
  <si>
    <t xml:space="preserve">보 호 통 </t>
  </si>
  <si>
    <t xml:space="preserve">보 호 통 </t>
    <phoneticPr fontId="3" type="noConversion"/>
  </si>
  <si>
    <t>옥외용 철뚜껑</t>
    <phoneticPr fontId="3" type="noConversion"/>
  </si>
  <si>
    <t>앵글체크밸브</t>
    <phoneticPr fontId="3" type="noConversion"/>
  </si>
  <si>
    <t>페기물처리용역</t>
    <phoneticPr fontId="3" type="noConversion"/>
  </si>
  <si>
    <t>식</t>
    <phoneticPr fontId="3" type="noConversion"/>
  </si>
  <si>
    <t>도로굴착복구비(구청)</t>
    <phoneticPr fontId="3" type="noConversion"/>
  </si>
  <si>
    <t>식</t>
    <phoneticPr fontId="3" type="noConversion"/>
  </si>
  <si>
    <t>8방수액</t>
    <phoneticPr fontId="3" type="noConversion"/>
  </si>
  <si>
    <t>방  수  액</t>
  </si>
  <si>
    <t>TON</t>
    <phoneticPr fontId="3" type="noConversion"/>
  </si>
  <si>
    <t>산 출 근 거</t>
  </si>
  <si>
    <t xml:space="preserve">  3.2  ×</t>
  </si>
  <si>
    <t>물이용부담금</t>
  </si>
  <si>
    <t>ton</t>
    <phoneticPr fontId="3" type="noConversion"/>
  </si>
  <si>
    <t>하수도요금</t>
  </si>
  <si>
    <t>TON</t>
    <phoneticPr fontId="3" type="noConversion"/>
  </si>
  <si>
    <t>수도요금보증금</t>
  </si>
  <si>
    <t>TON</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</si>
</sst>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2" formatCode="_-&quot;₩&quot;* #,##0_-;\-&quot;₩&quot;* #,##0_-;_-&quot;₩&quot;* &quot;-&quot;_-;_-@_-"/>
    <numFmt numFmtId="41" formatCode="_-* #,##0_-;\-* #,##0_-;_-* &quot;-&quot;_-;_-@_-"/>
    <numFmt numFmtId="43" formatCode="_-* #,##0.00_-;\-* #,##0.00_-;_-* &quot;-&quot;??_-;_-@_-"/>
    <numFmt numFmtId="176" formatCode="#,##0_);[Red]\(#,##0\)"/>
    <numFmt numFmtId="177" formatCode="#,##0_ "/>
    <numFmt numFmtId="178" formatCode="#,##0.00_ "/>
    <numFmt numFmtId="179" formatCode="#,##0.0_ "/>
    <numFmt numFmtId="180" formatCode="#,##0.00_ &quot;×&quot;"/>
    <numFmt numFmtId="181" formatCode="0.0_);[Red]\(0.0\)"/>
    <numFmt numFmtId="182" formatCode="&quot;× &quot;##0"/>
    <numFmt numFmtId="183" formatCode="&quot;/  &quot;#,##0\ &quot;=&quot;"/>
    <numFmt numFmtId="184" formatCode="#,##0.00_ &quot;㎠&quot;"/>
    <numFmt numFmtId="185" formatCode="mm&quot;월&quot;\ dd&quot;일&quot;"/>
    <numFmt numFmtId="186" formatCode="_ * #,##0.00_ ;_ * \-#,##0.00_ ;_ * &quot;-&quot;??_ ;_ @_ "/>
    <numFmt numFmtId="187" formatCode="&quot;$&quot;#,##0_);[Red]\(&quot;$&quot;#,##0\)"/>
    <numFmt numFmtId="188" formatCode="&quot;Cr$&quot;\ #,##0.00_);\(&quot;Cr$&quot;\ #,##0.00\)"/>
    <numFmt numFmtId="189" formatCode="_ * #,##0.0000_ ;_ * \-#,##0.0000_ ;_ * &quot;-&quot;_ ;_ @_ "/>
    <numFmt numFmtId="190" formatCode="&quot;R$&quot;#,##0.00;&quot;R$&quot;\-#,##0.00"/>
    <numFmt numFmtId="191" formatCode="_ * #,##0_ ;_ * &quot;₩&quot;\-#,##0_ ;_ * &quot;-&quot;_ ;_ @_ "/>
    <numFmt numFmtId="192" formatCode="_ * #,##0.00_ ;_ * &quot;₩&quot;\-#,##0.00_ ;_ * &quot;-&quot;??_ ;_ @_ "/>
  </numFmts>
  <fonts count="29">
    <font>
      <sz val="9"/>
      <name val="굴림체"/>
      <family val="3"/>
      <charset val="129"/>
    </font>
    <font>
      <sz val="9"/>
      <name val="굴림체"/>
      <family val="3"/>
      <charset val="129"/>
    </font>
    <font>
      <b/>
      <sz val="16"/>
      <name val="굴림체"/>
      <family val="3"/>
      <charset val="129"/>
    </font>
    <font>
      <sz val="8"/>
      <name val="굴림체"/>
      <family val="3"/>
      <charset val="129"/>
    </font>
    <font>
      <b/>
      <sz val="16"/>
      <color indexed="12"/>
      <name val="HY헤드라인M"/>
      <family val="1"/>
      <charset val="129"/>
    </font>
    <font>
      <sz val="9"/>
      <color indexed="10"/>
      <name val="굴림체"/>
      <family val="3"/>
      <charset val="129"/>
    </font>
    <font>
      <b/>
      <sz val="9"/>
      <color indexed="81"/>
      <name val="돋움"/>
      <family val="3"/>
      <charset val="129"/>
    </font>
    <font>
      <sz val="9"/>
      <color indexed="81"/>
      <name val="Tahoma"/>
      <family val="2"/>
    </font>
    <font>
      <b/>
      <sz val="9"/>
      <color indexed="81"/>
      <name val="Tahoma"/>
      <family val="2"/>
    </font>
    <font>
      <sz val="9"/>
      <color indexed="9"/>
      <name val="굴림체"/>
      <family val="3"/>
      <charset val="129"/>
    </font>
    <font>
      <sz val="9"/>
      <color indexed="62"/>
      <name val="굴림체"/>
      <family val="3"/>
      <charset val="129"/>
    </font>
    <font>
      <sz val="9"/>
      <color theme="1"/>
      <name val="굴림체"/>
      <family val="3"/>
      <charset val="129"/>
    </font>
    <font>
      <b/>
      <sz val="9"/>
      <name val="굴림체"/>
      <family val="3"/>
      <charset val="129"/>
    </font>
    <font>
      <sz val="12"/>
      <name val="바탕체"/>
      <family val="1"/>
      <charset val="129"/>
    </font>
    <font>
      <sz val="12"/>
      <name val="¹UAAA¼"/>
      <family val="3"/>
      <charset val="129"/>
    </font>
    <font>
      <b/>
      <sz val="10"/>
      <name val="Helv"/>
      <family val="2"/>
    </font>
    <font>
      <sz val="10"/>
      <name val="Arial"/>
      <family val="2"/>
    </font>
    <font>
      <sz val="8"/>
      <name val="Arial"/>
      <family val="2"/>
    </font>
    <font>
      <b/>
      <sz val="12"/>
      <name val="Helv"/>
      <family val="2"/>
    </font>
    <font>
      <b/>
      <sz val="12"/>
      <name val="Arial"/>
      <family val="2"/>
    </font>
    <font>
      <b/>
      <sz val="11"/>
      <name val="Helv"/>
      <family val="2"/>
    </font>
    <font>
      <sz val="11"/>
      <name val="돋움"/>
      <family val="3"/>
      <charset val="129"/>
    </font>
    <font>
      <sz val="11"/>
      <color indexed="8"/>
      <name val="맑은 고딕"/>
      <family val="3"/>
      <charset val="129"/>
    </font>
    <font>
      <sz val="9"/>
      <color rgb="FF339966"/>
      <name val="돋움"/>
      <family val="3"/>
      <charset val="129"/>
    </font>
    <font>
      <sz val="9"/>
      <color rgb="FF800000"/>
      <name val="돋움"/>
      <family val="3"/>
      <charset val="129"/>
    </font>
    <font>
      <sz val="9"/>
      <color rgb="FF800080"/>
      <name val="돋움"/>
      <family val="3"/>
      <charset val="129"/>
    </font>
    <font>
      <sz val="9"/>
      <color rgb="FF003366"/>
      <name val="돋움"/>
      <family val="3"/>
      <charset val="129"/>
    </font>
    <font>
      <sz val="9"/>
      <color rgb="FF0000FF"/>
      <name val="돋움"/>
      <family val="3"/>
      <charset val="129"/>
    </font>
    <font>
      <sz val="9"/>
      <color rgb="FFFF0000"/>
      <name val="돋움"/>
      <family val="3"/>
      <charset val="129"/>
    </font>
  </fonts>
  <fills count="8">
    <fill>
      <patternFill patternType="none"/>
    </fill>
    <fill>
      <patternFill patternType="gray125"/>
    </fill>
    <fill>
      <patternFill patternType="solid">
        <fgColor rgb="FFFFFF00"/>
        <bgColor indexed="64"/>
      </patternFill>
    </fill>
    <fill>
      <patternFill patternType="solid">
        <fgColor indexed="26"/>
        <bgColor indexed="64"/>
      </patternFill>
    </fill>
    <fill>
      <patternFill patternType="solid">
        <fgColor indexed="13"/>
        <bgColor indexed="64"/>
      </patternFill>
    </fill>
    <fill>
      <patternFill patternType="solid">
        <fgColor indexed="41"/>
        <bgColor indexed="64"/>
      </patternFill>
    </fill>
    <fill>
      <patternFill patternType="solid">
        <fgColor theme="8" tint="0.79998168889431442"/>
        <bgColor indexed="64"/>
      </patternFill>
    </fill>
    <fill>
      <patternFill patternType="solid">
        <fgColor indexed="9"/>
        <bgColor indexed="64"/>
      </patternFill>
    </fill>
  </fills>
  <borders count="45">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diagonal/>
    </border>
    <border>
      <left/>
      <right style="thin">
        <color indexed="64"/>
      </right>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66">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185" fontId="13" fillId="0" borderId="0">
      <alignment horizontal="center"/>
    </xf>
    <xf numFmtId="0" fontId="13" fillId="0" borderId="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xf numFmtId="0" fontId="15" fillId="0" borderId="0"/>
    <xf numFmtId="38" fontId="16" fillId="0" borderId="0" applyFont="0" applyFill="0" applyBorder="0" applyAlignment="0" applyProtection="0"/>
    <xf numFmtId="186" fontId="16" fillId="0" borderId="0" applyFont="0" applyFill="0" applyBorder="0" applyAlignment="0" applyProtection="0"/>
    <xf numFmtId="187" fontId="16" fillId="0" borderId="0" applyFont="0" applyFill="0" applyBorder="0" applyAlignment="0" applyProtection="0"/>
    <xf numFmtId="188" fontId="13" fillId="0" borderId="0" applyFont="0" applyFill="0" applyBorder="0" applyAlignment="0" applyProtection="0"/>
    <xf numFmtId="38" fontId="17" fillId="7" borderId="0" applyNumberFormat="0" applyBorder="0" applyAlignment="0" applyProtection="0"/>
    <xf numFmtId="0" fontId="18" fillId="0" borderId="0">
      <alignment horizontal="left"/>
    </xf>
    <xf numFmtId="0" fontId="19" fillId="0" borderId="42" applyNumberFormat="0" applyAlignment="0" applyProtection="0">
      <alignment horizontal="left" vertical="center"/>
    </xf>
    <xf numFmtId="0" fontId="19" fillId="0" borderId="38">
      <alignment horizontal="left" vertical="center"/>
    </xf>
    <xf numFmtId="10" fontId="17" fillId="7" borderId="43" applyNumberFormat="0" applyBorder="0" applyAlignment="0" applyProtection="0"/>
    <xf numFmtId="0" fontId="20" fillId="0" borderId="44"/>
    <xf numFmtId="189" fontId="13" fillId="0" borderId="0"/>
    <xf numFmtId="0" fontId="16" fillId="0" borderId="0"/>
    <xf numFmtId="10" fontId="16" fillId="0" borderId="0" applyFont="0" applyFill="0" applyBorder="0" applyAlignment="0" applyProtection="0"/>
    <xf numFmtId="0" fontId="20" fillId="0" borderId="0"/>
    <xf numFmtId="0" fontId="21" fillId="0" borderId="0" applyNumberFormat="0" applyBorder="0">
      <alignment vertical="center"/>
    </xf>
    <xf numFmtId="190" fontId="13" fillId="0" borderId="0"/>
    <xf numFmtId="190" fontId="13" fillId="0" borderId="0"/>
    <xf numFmtId="190" fontId="13" fillId="0" borderId="0"/>
    <xf numFmtId="190" fontId="13" fillId="0" borderId="0"/>
    <xf numFmtId="190" fontId="13" fillId="0" borderId="0"/>
    <xf numFmtId="190" fontId="13" fillId="0" borderId="0"/>
    <xf numFmtId="190" fontId="13" fillId="0" borderId="0"/>
    <xf numFmtId="190" fontId="13" fillId="0" borderId="0"/>
    <xf numFmtId="190" fontId="13" fillId="0" borderId="0"/>
    <xf numFmtId="190" fontId="13" fillId="0" borderId="0"/>
    <xf numFmtId="190" fontId="13" fillId="0" borderId="0"/>
    <xf numFmtId="40" fontId="21" fillId="0" borderId="0" applyFont="0" applyFill="0" applyBorder="0" applyAlignment="0" applyProtection="0"/>
    <xf numFmtId="38"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9" fontId="21" fillId="0" borderId="0" applyFont="0" applyFill="0" applyBorder="0" applyAlignment="0" applyProtection="0"/>
    <xf numFmtId="0" fontId="21" fillId="0" borderId="0"/>
    <xf numFmtId="41" fontId="21" fillId="0" borderId="0" applyFont="0" applyFill="0" applyBorder="0" applyAlignment="0" applyProtection="0"/>
    <xf numFmtId="41" fontId="21" fillId="0" borderId="0" applyFont="0" applyFill="0" applyBorder="0" applyProtection="0">
      <alignment vertical="center"/>
    </xf>
    <xf numFmtId="0" fontId="21" fillId="0" borderId="43">
      <alignment vertical="center"/>
    </xf>
    <xf numFmtId="191" fontId="13" fillId="0" borderId="0" applyFont="0" applyFill="0" applyBorder="0" applyAlignment="0" applyProtection="0"/>
    <xf numFmtId="192" fontId="13" fillId="0" borderId="0" applyFont="0" applyFill="0" applyBorder="0" applyAlignment="0" applyProtection="0"/>
    <xf numFmtId="42" fontId="21" fillId="0" borderId="0" applyFont="0" applyFill="0" applyBorder="0" applyAlignment="0" applyProtection="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1" fillId="0" borderId="0"/>
    <xf numFmtId="0" fontId="21" fillId="0" borderId="0"/>
    <xf numFmtId="0" fontId="16" fillId="0" borderId="0"/>
    <xf numFmtId="0" fontId="21" fillId="0" borderId="0"/>
    <xf numFmtId="0" fontId="21" fillId="0" borderId="0">
      <alignment vertical="center"/>
    </xf>
    <xf numFmtId="0" fontId="21"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cellStyleXfs>
  <cellXfs count="186">
    <xf numFmtId="0" fontId="0" fillId="0" borderId="0" xfId="0">
      <alignment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11" xfId="0" applyBorder="1" applyAlignment="1">
      <alignment horizontal="center" vertical="center"/>
    </xf>
    <xf numFmtId="176" fontId="5" fillId="0" borderId="7" xfId="1" applyNumberFormat="1" applyFont="1" applyBorder="1">
      <alignment vertical="center"/>
    </xf>
    <xf numFmtId="10" fontId="0" fillId="0" borderId="6" xfId="2" applyNumberFormat="1" applyFont="1" applyBorder="1" applyAlignment="1">
      <alignment horizontal="center" vertical="center"/>
    </xf>
    <xf numFmtId="0" fontId="0" fillId="0" borderId="6" xfId="0" applyBorder="1">
      <alignment vertical="center"/>
    </xf>
    <xf numFmtId="0" fontId="0" fillId="0" borderId="3" xfId="0" applyBorder="1">
      <alignment vertical="center"/>
    </xf>
    <xf numFmtId="176" fontId="0" fillId="0" borderId="16" xfId="0" applyNumberFormat="1" applyBorder="1">
      <alignment vertical="center"/>
    </xf>
    <xf numFmtId="10" fontId="0" fillId="0" borderId="21" xfId="2" applyNumberFormat="1" applyFont="1" applyBorder="1" applyAlignment="1">
      <alignment horizontal="center" vertical="center"/>
    </xf>
    <xf numFmtId="0" fontId="0" fillId="0" borderId="21" xfId="0" applyBorder="1">
      <alignment vertical="center"/>
    </xf>
    <xf numFmtId="0" fontId="0" fillId="0" borderId="22" xfId="0" applyBorder="1">
      <alignment vertical="center"/>
    </xf>
    <xf numFmtId="176" fontId="5" fillId="0" borderId="23" xfId="1" applyNumberFormat="1" applyFont="1" applyBorder="1">
      <alignment vertical="center"/>
    </xf>
    <xf numFmtId="10" fontId="0" fillId="0" borderId="0" xfId="2" applyNumberFormat="1" applyFont="1" applyBorder="1" applyAlignment="1">
      <alignment horizontal="center" vertical="center"/>
    </xf>
    <xf numFmtId="0" fontId="0" fillId="0" borderId="0" xfId="0" applyBorder="1">
      <alignment vertical="center"/>
    </xf>
    <xf numFmtId="0" fontId="0" fillId="0" borderId="24" xfId="0" applyBorder="1">
      <alignment vertical="center"/>
    </xf>
    <xf numFmtId="10" fontId="5" fillId="0" borderId="0" xfId="2" applyNumberFormat="1" applyFont="1" applyBorder="1" applyAlignment="1">
      <alignment horizontal="center" vertical="center"/>
    </xf>
    <xf numFmtId="0" fontId="5" fillId="0" borderId="0" xfId="0" applyFont="1" applyBorder="1">
      <alignment vertical="center"/>
    </xf>
    <xf numFmtId="10" fontId="0" fillId="0" borderId="25" xfId="2" applyNumberFormat="1" applyFont="1" applyBorder="1" applyAlignment="1">
      <alignment horizontal="center" vertical="center"/>
    </xf>
    <xf numFmtId="0" fontId="0" fillId="0" borderId="25" xfId="0" applyBorder="1">
      <alignment vertical="center"/>
    </xf>
    <xf numFmtId="0" fontId="0" fillId="0" borderId="26" xfId="0" applyBorder="1">
      <alignment vertical="center"/>
    </xf>
    <xf numFmtId="10" fontId="0" fillId="0" borderId="17" xfId="2" applyNumberFormat="1" applyFont="1" applyBorder="1" applyAlignment="1">
      <alignment horizontal="center" vertical="center"/>
    </xf>
    <xf numFmtId="0" fontId="5" fillId="0" borderId="26" xfId="0" applyFont="1" applyBorder="1">
      <alignment vertical="center"/>
    </xf>
    <xf numFmtId="0" fontId="5" fillId="0" borderId="24" xfId="0" applyFont="1" applyBorder="1">
      <alignment vertical="center"/>
    </xf>
    <xf numFmtId="176" fontId="0" fillId="0" borderId="16" xfId="0" applyNumberFormat="1" applyFill="1" applyBorder="1">
      <alignment vertical="center"/>
    </xf>
    <xf numFmtId="0" fontId="0" fillId="2" borderId="0" xfId="0" applyFill="1">
      <alignment vertical="center"/>
    </xf>
    <xf numFmtId="176" fontId="5" fillId="0" borderId="23" xfId="1" applyNumberFormat="1" applyFont="1" applyFill="1" applyBorder="1">
      <alignment vertical="center"/>
    </xf>
    <xf numFmtId="41" fontId="0" fillId="0" borderId="0" xfId="0" applyNumberFormat="1">
      <alignment vertical="center"/>
    </xf>
    <xf numFmtId="0" fontId="0" fillId="0" borderId="2" xfId="0" applyBorder="1">
      <alignment vertical="center"/>
    </xf>
    <xf numFmtId="41" fontId="0" fillId="0" borderId="4" xfId="1" applyFont="1" applyBorder="1" applyAlignment="1">
      <alignment vertical="center" shrinkToFit="1"/>
    </xf>
    <xf numFmtId="10" fontId="0" fillId="0" borderId="1" xfId="0" applyNumberFormat="1" applyBorder="1">
      <alignment vertical="center"/>
    </xf>
    <xf numFmtId="0" fontId="0" fillId="0" borderId="1" xfId="0" applyBorder="1">
      <alignment vertical="center"/>
    </xf>
    <xf numFmtId="0" fontId="0" fillId="0" borderId="5" xfId="0" applyBorder="1">
      <alignment vertical="center"/>
    </xf>
    <xf numFmtId="41" fontId="0" fillId="0" borderId="4" xfId="1" applyFont="1" applyBorder="1">
      <alignment vertical="center"/>
    </xf>
    <xf numFmtId="41" fontId="0" fillId="0" borderId="1" xfId="0" applyNumberFormat="1" applyBorder="1">
      <alignment vertical="center"/>
    </xf>
    <xf numFmtId="41" fontId="0" fillId="0" borderId="5" xfId="0" applyNumberFormat="1" applyBorder="1">
      <alignment vertical="center"/>
    </xf>
    <xf numFmtId="43" fontId="0" fillId="0" borderId="0" xfId="0" applyNumberFormat="1">
      <alignment vertical="center"/>
    </xf>
    <xf numFmtId="0" fontId="5" fillId="0" borderId="25" xfId="0" applyFont="1" applyBorder="1">
      <alignment vertical="center"/>
    </xf>
    <xf numFmtId="41" fontId="5" fillId="0" borderId="27" xfId="1" applyFont="1" applyBorder="1">
      <alignment vertical="center"/>
    </xf>
    <xf numFmtId="9" fontId="0" fillId="0" borderId="21" xfId="2" applyNumberFormat="1" applyFont="1" applyBorder="1" applyAlignment="1">
      <alignment horizontal="center" vertical="center"/>
    </xf>
    <xf numFmtId="176" fontId="0" fillId="0" borderId="28" xfId="0" applyNumberFormat="1" applyBorder="1">
      <alignment vertical="center"/>
    </xf>
    <xf numFmtId="10" fontId="0" fillId="0" borderId="0" xfId="2" applyNumberFormat="1" applyFont="1">
      <alignment vertical="center"/>
    </xf>
    <xf numFmtId="177" fontId="5" fillId="0" borderId="23" xfId="1" applyNumberFormat="1" applyFont="1" applyBorder="1">
      <alignment vertical="center"/>
    </xf>
    <xf numFmtId="0" fontId="0" fillId="0" borderId="31" xfId="0" applyBorder="1">
      <alignment vertical="center"/>
    </xf>
    <xf numFmtId="0" fontId="0" fillId="0" borderId="27" xfId="0" applyBorder="1">
      <alignment vertical="center"/>
    </xf>
    <xf numFmtId="177" fontId="0" fillId="0" borderId="16" xfId="0" applyNumberFormat="1" applyBorder="1">
      <alignment vertical="center"/>
    </xf>
    <xf numFmtId="0" fontId="0" fillId="0" borderId="28" xfId="0" applyNumberFormat="1" applyBorder="1">
      <alignment vertical="center"/>
    </xf>
    <xf numFmtId="176" fontId="0" fillId="0" borderId="0" xfId="0" applyNumberFormat="1">
      <alignment vertical="center"/>
    </xf>
    <xf numFmtId="176" fontId="0" fillId="0" borderId="12" xfId="0" applyNumberFormat="1" applyBorder="1">
      <alignment vertical="center"/>
    </xf>
    <xf numFmtId="0" fontId="0" fillId="0" borderId="0" xfId="0" applyAlignment="1">
      <alignment vertical="center" shrinkToFit="1"/>
    </xf>
    <xf numFmtId="0" fontId="0" fillId="0" borderId="0" xfId="0" applyAlignment="1">
      <alignment horizontal="center" vertical="center" shrinkToFit="1"/>
    </xf>
    <xf numFmtId="0" fontId="0" fillId="0" borderId="0" xfId="0" applyFill="1">
      <alignment vertical="center"/>
    </xf>
    <xf numFmtId="0" fontId="9" fillId="0" borderId="0" xfId="0" applyFont="1" applyAlignment="1">
      <alignment horizontal="center" vertical="center" shrinkToFit="1"/>
    </xf>
    <xf numFmtId="0" fontId="9" fillId="0" borderId="0" xfId="0" applyFont="1">
      <alignment vertical="center"/>
    </xf>
    <xf numFmtId="0" fontId="1" fillId="3" borderId="0" xfId="0" applyFont="1" applyFill="1">
      <alignment vertical="center"/>
    </xf>
    <xf numFmtId="0" fontId="10" fillId="0" borderId="27" xfId="0" applyFont="1" applyBorder="1" applyAlignment="1">
      <alignment horizontal="center" vertical="center" shrinkToFit="1"/>
    </xf>
    <xf numFmtId="0" fontId="0" fillId="0" borderId="28" xfId="0" applyBorder="1" applyAlignment="1">
      <alignment horizontal="center" vertical="center" shrinkToFit="1"/>
    </xf>
    <xf numFmtId="0" fontId="0" fillId="0" borderId="32" xfId="0" applyBorder="1" applyAlignment="1">
      <alignment horizontal="center" vertical="center"/>
    </xf>
    <xf numFmtId="0" fontId="0" fillId="0" borderId="5" xfId="0" applyBorder="1" applyAlignment="1">
      <alignment horizontal="center" vertical="center"/>
    </xf>
    <xf numFmtId="0" fontId="0" fillId="0" borderId="27" xfId="0" applyBorder="1" applyAlignment="1">
      <alignment horizontal="center" vertical="center" shrinkToFit="1"/>
    </xf>
    <xf numFmtId="177" fontId="5" fillId="0" borderId="27" xfId="0" applyNumberFormat="1" applyFont="1" applyBorder="1" applyAlignment="1">
      <alignment vertical="center" shrinkToFit="1"/>
    </xf>
    <xf numFmtId="177" fontId="5" fillId="0" borderId="6" xfId="0" applyNumberFormat="1" applyFont="1" applyBorder="1" applyAlignment="1">
      <alignment vertical="center" shrinkToFit="1"/>
    </xf>
    <xf numFmtId="177" fontId="5" fillId="0" borderId="27" xfId="0" applyNumberFormat="1" applyFont="1" applyBorder="1" applyAlignment="1">
      <alignment horizontal="center" vertical="center" shrinkToFit="1"/>
    </xf>
    <xf numFmtId="177" fontId="5" fillId="0" borderId="39" xfId="0" applyNumberFormat="1" applyFont="1" applyBorder="1" applyAlignment="1">
      <alignment vertical="center" shrinkToFit="1"/>
    </xf>
    <xf numFmtId="177" fontId="5" fillId="0" borderId="3" xfId="0" applyNumberFormat="1" applyFont="1" applyBorder="1" applyAlignment="1">
      <alignment vertical="center" shrinkToFit="1"/>
    </xf>
    <xf numFmtId="0" fontId="0" fillId="0" borderId="0" xfId="0" applyBorder="1" applyAlignment="1">
      <alignment vertical="center" shrinkToFit="1"/>
    </xf>
    <xf numFmtId="0" fontId="0" fillId="0" borderId="0" xfId="0" applyFill="1" applyBorder="1" applyAlignment="1">
      <alignment vertical="center" shrinkToFit="1"/>
    </xf>
    <xf numFmtId="177" fontId="0" fillId="0" borderId="28" xfId="0" applyNumberFormat="1" applyBorder="1" applyAlignment="1">
      <alignment vertical="center" shrinkToFit="1"/>
    </xf>
    <xf numFmtId="177" fontId="0" fillId="0" borderId="1" xfId="0" applyNumberFormat="1" applyBorder="1" applyAlignment="1">
      <alignment vertical="center" shrinkToFit="1"/>
    </xf>
    <xf numFmtId="177" fontId="0" fillId="0" borderId="28" xfId="0" applyNumberFormat="1" applyBorder="1" applyAlignment="1">
      <alignment horizontal="center" vertical="center" shrinkToFit="1"/>
    </xf>
    <xf numFmtId="177" fontId="0" fillId="0" borderId="40" xfId="0" applyNumberFormat="1" applyBorder="1" applyAlignment="1">
      <alignment vertical="center" shrinkToFit="1"/>
    </xf>
    <xf numFmtId="177" fontId="0" fillId="0" borderId="5" xfId="0" applyNumberFormat="1" applyBorder="1" applyAlignment="1">
      <alignment vertical="center" shrinkToFit="1"/>
    </xf>
    <xf numFmtId="178" fontId="5" fillId="0" borderId="27" xfId="0" applyNumberFormat="1" applyFont="1" applyBorder="1" applyAlignment="1">
      <alignment vertical="center" shrinkToFit="1"/>
    </xf>
    <xf numFmtId="0" fontId="0" fillId="0" borderId="28" xfId="0" applyBorder="1">
      <alignment vertical="center"/>
    </xf>
    <xf numFmtId="178" fontId="0" fillId="0" borderId="28" xfId="0" applyNumberFormat="1" applyBorder="1" applyAlignment="1">
      <alignment vertical="center" shrinkToFit="1"/>
    </xf>
    <xf numFmtId="177" fontId="5" fillId="5" borderId="27" xfId="0" applyNumberFormat="1" applyFont="1" applyFill="1" applyBorder="1" applyAlignment="1">
      <alignment vertical="center" shrinkToFit="1"/>
    </xf>
    <xf numFmtId="177" fontId="5" fillId="5" borderId="6" xfId="0" applyNumberFormat="1" applyFont="1" applyFill="1" applyBorder="1" applyAlignment="1">
      <alignment vertical="center" shrinkToFit="1"/>
    </xf>
    <xf numFmtId="178" fontId="5" fillId="5" borderId="27" xfId="0" applyNumberFormat="1" applyFont="1" applyFill="1" applyBorder="1" applyAlignment="1">
      <alignment vertical="center" shrinkToFit="1"/>
    </xf>
    <xf numFmtId="177" fontId="0" fillId="6" borderId="28" xfId="0" applyNumberFormat="1" applyFill="1" applyBorder="1" applyAlignment="1">
      <alignment vertical="center" shrinkToFit="1"/>
    </xf>
    <xf numFmtId="177" fontId="0" fillId="6" borderId="1" xfId="0" applyNumberFormat="1" applyFill="1" applyBorder="1" applyAlignment="1">
      <alignment vertical="center" shrinkToFit="1"/>
    </xf>
    <xf numFmtId="178" fontId="0" fillId="6" borderId="28" xfId="0" applyNumberFormat="1" applyFill="1" applyBorder="1" applyAlignment="1">
      <alignment vertical="center" shrinkToFit="1"/>
    </xf>
    <xf numFmtId="177" fontId="0" fillId="5" borderId="28" xfId="0" applyNumberFormat="1" applyFill="1" applyBorder="1" applyAlignment="1">
      <alignment vertical="center" shrinkToFit="1"/>
    </xf>
    <xf numFmtId="177" fontId="0" fillId="5" borderId="1" xfId="0" applyNumberFormat="1" applyFill="1" applyBorder="1" applyAlignment="1">
      <alignment vertical="center" shrinkToFit="1"/>
    </xf>
    <xf numFmtId="178" fontId="0" fillId="5" borderId="28" xfId="0" applyNumberFormat="1" applyFill="1" applyBorder="1" applyAlignment="1">
      <alignment vertical="center" shrinkToFit="1"/>
    </xf>
    <xf numFmtId="177" fontId="0" fillId="0" borderId="28" xfId="0" applyNumberFormat="1" applyFill="1" applyBorder="1" applyAlignment="1">
      <alignment vertical="center" shrinkToFit="1"/>
    </xf>
    <xf numFmtId="177" fontId="0" fillId="0" borderId="1" xfId="0" applyNumberFormat="1" applyFill="1" applyBorder="1" applyAlignment="1">
      <alignment vertical="center" shrinkToFit="1"/>
    </xf>
    <xf numFmtId="178" fontId="0" fillId="0" borderId="28" xfId="0" applyNumberFormat="1" applyFill="1" applyBorder="1" applyAlignment="1">
      <alignment vertical="center" shrinkToFit="1"/>
    </xf>
    <xf numFmtId="177" fontId="0" fillId="0" borderId="28" xfId="0" applyNumberFormat="1" applyFill="1" applyBorder="1" applyAlignment="1">
      <alignment horizontal="center" vertical="center" shrinkToFit="1"/>
    </xf>
    <xf numFmtId="177" fontId="5" fillId="0" borderId="27" xfId="0" applyNumberFormat="1" applyFont="1" applyFill="1" applyBorder="1" applyAlignment="1">
      <alignment vertical="center" shrinkToFit="1"/>
    </xf>
    <xf numFmtId="177" fontId="5" fillId="0" borderId="6" xfId="0" applyNumberFormat="1" applyFont="1" applyFill="1" applyBorder="1" applyAlignment="1">
      <alignment vertical="center" shrinkToFit="1"/>
    </xf>
    <xf numFmtId="178" fontId="5" fillId="0" borderId="27" xfId="0" applyNumberFormat="1" applyFont="1" applyFill="1" applyBorder="1" applyAlignment="1">
      <alignment vertical="center" shrinkToFit="1"/>
    </xf>
    <xf numFmtId="177" fontId="5" fillId="0" borderId="27" xfId="0" applyNumberFormat="1" applyFont="1" applyFill="1" applyBorder="1" applyAlignment="1">
      <alignment horizontal="center" vertical="center" shrinkToFit="1"/>
    </xf>
    <xf numFmtId="177" fontId="5" fillId="0" borderId="39" xfId="0" applyNumberFormat="1" applyFont="1" applyFill="1" applyBorder="1" applyAlignment="1">
      <alignment vertical="center" shrinkToFit="1"/>
    </xf>
    <xf numFmtId="177" fontId="5" fillId="0" borderId="3" xfId="0" applyNumberFormat="1" applyFont="1" applyFill="1" applyBorder="1" applyAlignment="1">
      <alignment vertical="center" shrinkToFit="1"/>
    </xf>
    <xf numFmtId="177" fontId="0" fillId="0" borderId="40" xfId="0" applyNumberFormat="1" applyFill="1" applyBorder="1" applyAlignment="1">
      <alignment vertical="center" shrinkToFit="1"/>
    </xf>
    <xf numFmtId="177" fontId="0" fillId="0" borderId="5" xfId="0" applyNumberFormat="1" applyFill="1" applyBorder="1" applyAlignment="1">
      <alignment vertical="center" shrinkToFit="1"/>
    </xf>
    <xf numFmtId="178" fontId="11" fillId="0" borderId="28" xfId="0" applyNumberFormat="1" applyFont="1" applyBorder="1" applyAlignment="1">
      <alignment vertical="center" shrinkToFit="1"/>
    </xf>
    <xf numFmtId="0" fontId="0" fillId="0" borderId="28" xfId="0" applyFill="1" applyBorder="1">
      <alignment vertical="center"/>
    </xf>
    <xf numFmtId="0" fontId="0" fillId="0" borderId="28" xfId="0" applyFill="1" applyBorder="1" applyAlignment="1">
      <alignment horizontal="center" vertical="center" shrinkToFit="1"/>
    </xf>
    <xf numFmtId="177" fontId="0" fillId="0" borderId="27" xfId="0" applyNumberFormat="1" applyBorder="1" applyAlignment="1">
      <alignment vertical="center" shrinkToFit="1"/>
    </xf>
    <xf numFmtId="177" fontId="5" fillId="0" borderId="41" xfId="0" applyNumberFormat="1" applyFont="1" applyBorder="1" applyAlignment="1">
      <alignment vertical="center" shrinkToFit="1"/>
    </xf>
    <xf numFmtId="177" fontId="0" fillId="0" borderId="5" xfId="0" applyNumberFormat="1" applyBorder="1" applyAlignment="1">
      <alignment horizontal="center" vertical="center" shrinkToFit="1"/>
    </xf>
    <xf numFmtId="177" fontId="1" fillId="0" borderId="28" xfId="0" applyNumberFormat="1" applyFont="1" applyBorder="1" applyAlignment="1">
      <alignment vertical="center" shrinkToFit="1"/>
    </xf>
    <xf numFmtId="177" fontId="1" fillId="0" borderId="4" xfId="0" applyNumberFormat="1" applyFont="1" applyBorder="1" applyAlignment="1">
      <alignment vertical="center" shrinkToFit="1"/>
    </xf>
    <xf numFmtId="177" fontId="0" fillId="0" borderId="1" xfId="0" applyNumberFormat="1" applyBorder="1" applyAlignment="1">
      <alignment horizontal="left" vertical="center" shrinkToFit="1"/>
    </xf>
    <xf numFmtId="179" fontId="1" fillId="0" borderId="28" xfId="0" applyNumberFormat="1" applyFont="1" applyBorder="1" applyAlignment="1">
      <alignment vertical="center" shrinkToFit="1"/>
    </xf>
    <xf numFmtId="179" fontId="1" fillId="0" borderId="28" xfId="0" applyNumberFormat="1" applyFont="1" applyFill="1" applyBorder="1" applyAlignment="1">
      <alignment vertical="center" shrinkToFit="1"/>
    </xf>
    <xf numFmtId="179" fontId="0" fillId="0" borderId="28" xfId="0" applyNumberFormat="1" applyBorder="1" applyAlignment="1">
      <alignment vertical="center" shrinkToFit="1"/>
    </xf>
    <xf numFmtId="0" fontId="9" fillId="0" borderId="28" xfId="0" applyFont="1" applyBorder="1" applyAlignment="1">
      <alignment horizontal="center" vertical="center" shrinkToFit="1"/>
    </xf>
    <xf numFmtId="178" fontId="0" fillId="0" borderId="5" xfId="0" applyNumberFormat="1" applyBorder="1" applyAlignment="1">
      <alignment horizontal="center" vertical="center" shrinkToFit="1"/>
    </xf>
    <xf numFmtId="177" fontId="5" fillId="0" borderId="6" xfId="0" applyNumberFormat="1" applyFont="1" applyBorder="1" applyAlignment="1">
      <alignment horizontal="center" vertical="center" shrinkToFit="1"/>
    </xf>
    <xf numFmtId="177" fontId="1" fillId="0" borderId="3" xfId="0" applyNumberFormat="1" applyFont="1" applyBorder="1" applyAlignment="1">
      <alignment vertical="center" shrinkToFit="1"/>
    </xf>
    <xf numFmtId="177" fontId="0" fillId="0" borderId="1" xfId="0" applyNumberFormat="1" applyBorder="1" applyAlignment="1">
      <alignment horizontal="center" vertical="center" shrinkToFit="1"/>
    </xf>
    <xf numFmtId="177" fontId="12" fillId="0" borderId="28" xfId="0" applyNumberFormat="1" applyFont="1" applyBorder="1" applyAlignment="1">
      <alignment vertical="center" shrinkToFit="1"/>
    </xf>
    <xf numFmtId="177" fontId="9" fillId="0" borderId="28" xfId="0" applyNumberFormat="1" applyFont="1" applyFill="1" applyBorder="1" applyAlignment="1">
      <alignment vertical="center" shrinkToFit="1"/>
    </xf>
    <xf numFmtId="178" fontId="0" fillId="0" borderId="1" xfId="0" applyNumberFormat="1" applyBorder="1" applyAlignment="1">
      <alignment horizontal="center" vertical="center" shrinkToFit="1"/>
    </xf>
    <xf numFmtId="177" fontId="0" fillId="2" borderId="28" xfId="0" applyNumberFormat="1" applyFill="1" applyBorder="1" applyAlignment="1">
      <alignment vertical="center" shrinkToFit="1"/>
    </xf>
    <xf numFmtId="177" fontId="0" fillId="0" borderId="5" xfId="0" applyNumberFormat="1" applyFill="1" applyBorder="1" applyAlignment="1">
      <alignment horizontal="center" vertical="center" shrinkToFit="1"/>
    </xf>
    <xf numFmtId="177" fontId="5" fillId="4" borderId="27" xfId="0" applyNumberFormat="1" applyFont="1" applyFill="1" applyBorder="1" applyAlignment="1">
      <alignment vertical="center" shrinkToFit="1"/>
    </xf>
    <xf numFmtId="177" fontId="0" fillId="4" borderId="28" xfId="0" applyNumberFormat="1" applyFill="1" applyBorder="1" applyAlignment="1">
      <alignment vertical="center" shrinkToFit="1"/>
    </xf>
    <xf numFmtId="177" fontId="5" fillId="0" borderId="2" xfId="0" applyNumberFormat="1" applyFont="1" applyBorder="1" applyAlignment="1">
      <alignment vertical="center" shrinkToFit="1"/>
    </xf>
    <xf numFmtId="177" fontId="5" fillId="0" borderId="9" xfId="0" applyNumberFormat="1" applyFont="1" applyBorder="1" applyAlignment="1">
      <alignment vertical="center" shrinkToFit="1"/>
    </xf>
    <xf numFmtId="177" fontId="0" fillId="0" borderId="4" xfId="0" applyNumberFormat="1" applyBorder="1" applyAlignment="1">
      <alignment vertical="center" shrinkToFit="1"/>
    </xf>
    <xf numFmtId="180" fontId="0" fillId="0" borderId="1" xfId="0" applyNumberFormat="1" applyBorder="1" applyAlignment="1">
      <alignment horizontal="center" vertical="center" shrinkToFit="1"/>
    </xf>
    <xf numFmtId="181" fontId="0" fillId="0" borderId="1" xfId="0" applyNumberFormat="1" applyBorder="1" applyAlignment="1">
      <alignment horizontal="right" vertical="center" shrinkToFit="1"/>
    </xf>
    <xf numFmtId="182" fontId="0" fillId="0" borderId="1" xfId="0" applyNumberFormat="1" applyBorder="1" applyAlignment="1">
      <alignment horizontal="center" vertical="center" shrinkToFit="1"/>
    </xf>
    <xf numFmtId="183" fontId="0" fillId="0" borderId="1" xfId="0" applyNumberFormat="1" applyBorder="1" applyAlignment="1">
      <alignment vertical="center" shrinkToFit="1"/>
    </xf>
    <xf numFmtId="178" fontId="0" fillId="0" borderId="1" xfId="0" applyNumberFormat="1" applyBorder="1" applyAlignment="1">
      <alignment vertical="center" shrinkToFit="1"/>
    </xf>
    <xf numFmtId="177" fontId="0" fillId="0" borderId="11" xfId="0" applyNumberFormat="1" applyBorder="1" applyAlignment="1">
      <alignment vertical="center" shrinkToFit="1"/>
    </xf>
    <xf numFmtId="184" fontId="0" fillId="0" borderId="1" xfId="0" applyNumberFormat="1" applyBorder="1" applyAlignment="1">
      <alignment horizontal="left" vertical="center" indent="1" shrinkToFit="1"/>
    </xf>
    <xf numFmtId="179" fontId="0" fillId="0" borderId="40" xfId="0" applyNumberFormat="1" applyBorder="1" applyAlignment="1">
      <alignment vertical="center" shrinkToFit="1"/>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177" fontId="0" fillId="0" borderId="4" xfId="0" applyNumberFormat="1" applyBorder="1" applyAlignment="1">
      <alignment horizontal="right" vertical="center"/>
    </xf>
    <xf numFmtId="177" fontId="0" fillId="0" borderId="5" xfId="0" applyNumberFormat="1" applyBorder="1" applyAlignment="1">
      <alignment horizontal="right" vertical="center"/>
    </xf>
    <xf numFmtId="177" fontId="0" fillId="0" borderId="4" xfId="0" applyNumberFormat="1" applyBorder="1" applyAlignment="1">
      <alignment horizontal="center" vertical="center"/>
    </xf>
    <xf numFmtId="177" fontId="0" fillId="0" borderId="5" xfId="0" applyNumberFormat="1" applyBorder="1" applyAlignment="1">
      <alignment horizontal="center" vertical="center"/>
    </xf>
    <xf numFmtId="0" fontId="0" fillId="0" borderId="29" xfId="0" applyBorder="1" applyAlignment="1">
      <alignment horizontal="left" vertical="center"/>
    </xf>
    <xf numFmtId="0" fontId="0" fillId="0" borderId="25" xfId="0" applyBorder="1" applyAlignment="1">
      <alignment horizontal="left" vertical="center"/>
    </xf>
    <xf numFmtId="0" fontId="0" fillId="0" borderId="30" xfId="0" applyBorder="1" applyAlignment="1">
      <alignment horizontal="left" vertical="center"/>
    </xf>
    <xf numFmtId="0" fontId="0" fillId="0" borderId="21" xfId="0" applyBorder="1" applyAlignment="1">
      <alignment horizontal="left" vertical="center"/>
    </xf>
    <xf numFmtId="41" fontId="0" fillId="0" borderId="4" xfId="1" applyFont="1" applyBorder="1" applyAlignment="1">
      <alignment horizontal="center" vertical="center"/>
    </xf>
    <xf numFmtId="41" fontId="0" fillId="0" borderId="5" xfId="1" applyFont="1" applyBorder="1" applyAlignment="1">
      <alignment horizontal="center" vertical="center"/>
    </xf>
    <xf numFmtId="0" fontId="0" fillId="0" borderId="19" xfId="0" applyBorder="1" applyAlignment="1">
      <alignment horizontal="center" vertical="center" wrapText="1"/>
    </xf>
    <xf numFmtId="0" fontId="0" fillId="0" borderId="7" xfId="0"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2" fillId="0" borderId="0" xfId="0" applyFont="1" applyAlignment="1">
      <alignment horizontal="left" vertical="center"/>
    </xf>
    <xf numFmtId="0" fontId="0" fillId="0" borderId="0" xfId="0" applyAlignment="1">
      <alignment horizontal="right"/>
    </xf>
    <xf numFmtId="0" fontId="0" fillId="0" borderId="1" xfId="0" applyBorder="1" applyAlignment="1">
      <alignment horizontal="right"/>
    </xf>
    <xf numFmtId="0" fontId="0" fillId="0" borderId="0" xfId="0" applyAlignment="1">
      <alignment horizontal="left"/>
    </xf>
    <xf numFmtId="0" fontId="0" fillId="0" borderId="0" xfId="0" applyAlignment="1">
      <alignment horizontal="right" vertical="center"/>
    </xf>
    <xf numFmtId="0" fontId="0" fillId="0" borderId="1" xfId="0" applyBorder="1" applyAlignment="1">
      <alignment horizontal="right" vertical="center"/>
    </xf>
    <xf numFmtId="0" fontId="0" fillId="0" borderId="0" xfId="0" applyAlignment="1">
      <alignment horizontal="left" vertical="center"/>
    </xf>
    <xf numFmtId="0" fontId="0" fillId="0" borderId="1" xfId="0"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177" fontId="0" fillId="0" borderId="4" xfId="0" applyNumberFormat="1" applyBorder="1" applyAlignment="1">
      <alignment horizontal="center" vertical="center" shrinkToFit="1"/>
    </xf>
    <xf numFmtId="177" fontId="0" fillId="0" borderId="1" xfId="0" applyNumberFormat="1" applyBorder="1" applyAlignment="1">
      <alignment horizontal="center" vertical="center" shrinkToFi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7" xfId="0" applyBorder="1" applyAlignment="1">
      <alignment horizontal="center" vertical="center"/>
    </xf>
  </cellXfs>
  <cellStyles count="66">
    <cellStyle name=".0000001" xfId="3"/>
    <cellStyle name="??&amp;O?&amp;H?_x0008_??_x0007__x0001__x0001_" xfId="4"/>
    <cellStyle name="AeE­ [0]_INQUIRY ¿μ¾÷AßAø " xfId="5"/>
    <cellStyle name="AeE­_INQUIRY ¿μ¾÷AßAø " xfId="6"/>
    <cellStyle name="AÞ¸¶ [0]_INQUIRY ¿μ¾÷AßAø " xfId="7"/>
    <cellStyle name="AÞ¸¶_INQUIRY ¿μ¾÷AßAø " xfId="8"/>
    <cellStyle name="C￥AØ_¿μ¾÷CoE² " xfId="9"/>
    <cellStyle name="category" xfId="10"/>
    <cellStyle name="Comma [0]" xfId="11"/>
    <cellStyle name="Comma_ SG&amp;A Bridge " xfId="12"/>
    <cellStyle name="Currency [0]" xfId="13"/>
    <cellStyle name="Currency_ SG&amp;A Bridge " xfId="14"/>
    <cellStyle name="Grey" xfId="15"/>
    <cellStyle name="HEADER" xfId="16"/>
    <cellStyle name="Header1" xfId="17"/>
    <cellStyle name="Header2" xfId="18"/>
    <cellStyle name="Input [yellow]" xfId="19"/>
    <cellStyle name="Model" xfId="20"/>
    <cellStyle name="Normal - Style1" xfId="21"/>
    <cellStyle name="Normal_ SG&amp;A Bridge " xfId="22"/>
    <cellStyle name="Percent [2]" xfId="23"/>
    <cellStyle name="subhead" xfId="24"/>
    <cellStyle name="가운데" xfId="25"/>
    <cellStyle name="咬訌裝?INCOM1" xfId="26"/>
    <cellStyle name="咬訌裝?INCOM10" xfId="27"/>
    <cellStyle name="咬訌裝?INCOM2" xfId="28"/>
    <cellStyle name="咬訌裝?INCOM3" xfId="29"/>
    <cellStyle name="咬訌裝?INCOM4" xfId="30"/>
    <cellStyle name="咬訌裝?INCOM5" xfId="31"/>
    <cellStyle name="咬訌裝?INCOM6" xfId="32"/>
    <cellStyle name="咬訌裝?INCOM7" xfId="33"/>
    <cellStyle name="咬訌裝?INCOM8" xfId="34"/>
    <cellStyle name="咬訌裝?INCOM9" xfId="35"/>
    <cellStyle name="咬訌裝?PRIB11" xfId="36"/>
    <cellStyle name="똿뗦먛귟 [0.00]_PRODUCT DETAIL Q1" xfId="37"/>
    <cellStyle name="똿뗦먛귟_PRODUCT DETAIL Q1" xfId="38"/>
    <cellStyle name="믅됞 [0.00]_PRODUCT DETAIL Q1" xfId="39"/>
    <cellStyle name="믅됞_PRODUCT DETAIL Q1" xfId="40"/>
    <cellStyle name="백분율" xfId="2" builtinId="5"/>
    <cellStyle name="백분율 2" xfId="41"/>
    <cellStyle name="뷭?_BOOKSHIP" xfId="42"/>
    <cellStyle name="쉼표 [0]" xfId="1" builtinId="6"/>
    <cellStyle name="쉼표 [0] 2" xfId="43"/>
    <cellStyle name="쉼표 [0] 3" xfId="44"/>
    <cellStyle name="일반" xfId="45"/>
    <cellStyle name="콤마 [0]_  종  합  " xfId="46"/>
    <cellStyle name="콤마_  종  합  " xfId="47"/>
    <cellStyle name="통화 [0] 2" xfId="48"/>
    <cellStyle name="표준" xfId="0" builtinId="0"/>
    <cellStyle name="표준 10" xfId="49"/>
    <cellStyle name="표준 11" xfId="50"/>
    <cellStyle name="표준 12" xfId="51"/>
    <cellStyle name="표준 13" xfId="52"/>
    <cellStyle name="표준 14" xfId="53"/>
    <cellStyle name="표준 15" xfId="54"/>
    <cellStyle name="표준 16" xfId="55"/>
    <cellStyle name="표준 2" xfId="56"/>
    <cellStyle name="표준 2 2" xfId="57"/>
    <cellStyle name="표준 2_초읍,연지동 일원" xfId="58"/>
    <cellStyle name="표준 3" xfId="59"/>
    <cellStyle name="표준 4" xfId="60"/>
    <cellStyle name="표준 5" xfId="61"/>
    <cellStyle name="표준 6" xfId="62"/>
    <cellStyle name="표준 7" xfId="63"/>
    <cellStyle name="표준 8" xfId="64"/>
    <cellStyle name="표준 9" xfId="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19050</xdr:colOff>
      <xdr:row>4</xdr:row>
      <xdr:rowOff>0</xdr:rowOff>
    </xdr:from>
    <xdr:to>
      <xdr:col>3</xdr:col>
      <xdr:colOff>523875</xdr:colOff>
      <xdr:row>5</xdr:row>
      <xdr:rowOff>152400</xdr:rowOff>
    </xdr:to>
    <xdr:sp macro="" textlink="">
      <xdr:nvSpPr>
        <xdr:cNvPr id="2" name="Line 1"/>
        <xdr:cNvSpPr>
          <a:spLocks noChangeShapeType="1"/>
        </xdr:cNvSpPr>
      </xdr:nvSpPr>
      <xdr:spPr bwMode="auto">
        <a:xfrm>
          <a:off x="19050" y="314325"/>
          <a:ext cx="2105025" cy="24765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76200</xdr:colOff>
          <xdr:row>1</xdr:row>
          <xdr:rowOff>47625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339966"/>
                  </a:solidFill>
                  <a:latin typeface="돋움"/>
                  <a:ea typeface="돋움"/>
                </a:rPr>
                <a:t>입 력 창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13</xdr:col>
      <xdr:colOff>0</xdr:colOff>
      <xdr:row>3787</xdr:row>
      <xdr:rowOff>0</xdr:rowOff>
    </xdr:from>
    <xdr:to>
      <xdr:col>13</xdr:col>
      <xdr:colOff>504825</xdr:colOff>
      <xdr:row>3787</xdr:row>
      <xdr:rowOff>238125</xdr:rowOff>
    </xdr:to>
    <xdr:sp macro="" textlink="">
      <xdr:nvSpPr>
        <xdr:cNvPr id="2" name="Freeform 85"/>
        <xdr:cNvSpPr>
          <a:spLocks/>
        </xdr:cNvSpPr>
      </xdr:nvSpPr>
      <xdr:spPr bwMode="auto">
        <a:xfrm>
          <a:off x="5953125" y="57169050"/>
          <a:ext cx="504825" cy="0"/>
        </a:xfrm>
        <a:custGeom>
          <a:avLst/>
          <a:gdLst>
            <a:gd name="T0" fmla="*/ 0 w 44"/>
            <a:gd name="T1" fmla="*/ 0 h 23"/>
            <a:gd name="T2" fmla="*/ 2147483647 w 44"/>
            <a:gd name="T3" fmla="*/ 0 h 23"/>
            <a:gd name="T4" fmla="*/ 2147483647 w 44"/>
            <a:gd name="T5" fmla="*/ 0 h 23"/>
            <a:gd name="T6" fmla="*/ 2147483647 w 44"/>
            <a:gd name="T7" fmla="*/ 0 h 23"/>
            <a:gd name="T8" fmla="*/ 0 60000 65536"/>
            <a:gd name="T9" fmla="*/ 0 60000 65536"/>
            <a:gd name="T10" fmla="*/ 0 60000 65536"/>
            <a:gd name="T11" fmla="*/ 0 60000 65536"/>
            <a:gd name="T12" fmla="*/ 0 w 44"/>
            <a:gd name="T13" fmla="*/ 0 h 23"/>
            <a:gd name="T14" fmla="*/ 44 w 44"/>
            <a:gd name="T15" fmla="*/ 0 h 23"/>
          </a:gdLst>
          <a:ahLst/>
          <a:cxnLst>
            <a:cxn ang="T8">
              <a:pos x="T0" y="T1"/>
            </a:cxn>
            <a:cxn ang="T9">
              <a:pos x="T2" y="T3"/>
            </a:cxn>
            <a:cxn ang="T10">
              <a:pos x="T4" y="T5"/>
            </a:cxn>
            <a:cxn ang="T11">
              <a:pos x="T6" y="T7"/>
            </a:cxn>
          </a:cxnLst>
          <a:rect l="T12" t="T13" r="T14" b="T15"/>
          <a:pathLst>
            <a:path w="44" h="23">
              <a:moveTo>
                <a:pt x="0" y="13"/>
              </a:moveTo>
              <a:lnTo>
                <a:pt x="3" y="23"/>
              </a:lnTo>
              <a:lnTo>
                <a:pt x="17" y="0"/>
              </a:lnTo>
              <a:lnTo>
                <a:pt x="44" y="0"/>
              </a:lnTo>
            </a:path>
          </a:pathLst>
        </a:cu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6</xdr:col>
          <xdr:colOff>114300</xdr:colOff>
          <xdr:row>0</xdr:row>
          <xdr:rowOff>0</xdr:rowOff>
        </xdr:from>
        <xdr:to>
          <xdr:col>6</xdr:col>
          <xdr:colOff>504825</xdr:colOff>
          <xdr:row>0</xdr:row>
          <xdr:rowOff>152400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00"/>
                  </a:solidFill>
                  <a:latin typeface="돋움"/>
                  <a:ea typeface="돋움"/>
                </a:rPr>
                <a:t>토   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523875</xdr:colOff>
          <xdr:row>0</xdr:row>
          <xdr:rowOff>0</xdr:rowOff>
        </xdr:from>
        <xdr:to>
          <xdr:col>6</xdr:col>
          <xdr:colOff>914400</xdr:colOff>
          <xdr:row>0</xdr:row>
          <xdr:rowOff>152400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00"/>
                  </a:solidFill>
                  <a:latin typeface="돋움"/>
                  <a:ea typeface="돋움"/>
                </a:rPr>
                <a:t>배관공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923925</xdr:colOff>
          <xdr:row>0</xdr:row>
          <xdr:rowOff>0</xdr:rowOff>
        </xdr:from>
        <xdr:to>
          <xdr:col>6</xdr:col>
          <xdr:colOff>1314450</xdr:colOff>
          <xdr:row>0</xdr:row>
          <xdr:rowOff>152400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80"/>
                  </a:solidFill>
                  <a:latin typeface="돋움"/>
                  <a:ea typeface="돋움"/>
                </a:rPr>
                <a:t>부대공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1323975</xdr:colOff>
          <xdr:row>0</xdr:row>
          <xdr:rowOff>0</xdr:rowOff>
        </xdr:from>
        <xdr:to>
          <xdr:col>7</xdr:col>
          <xdr:colOff>19050</xdr:colOff>
          <xdr:row>0</xdr:row>
          <xdr:rowOff>152400</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80"/>
                  </a:solidFill>
                  <a:latin typeface="돋움"/>
                  <a:ea typeface="돋움"/>
                </a:rPr>
                <a:t>사급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0</xdr:row>
          <xdr:rowOff>0</xdr:rowOff>
        </xdr:from>
        <xdr:to>
          <xdr:col>7</xdr:col>
          <xdr:colOff>428625</xdr:colOff>
          <xdr:row>0</xdr:row>
          <xdr:rowOff>152400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80"/>
                  </a:solidFill>
                  <a:latin typeface="돋움"/>
                  <a:ea typeface="돋움"/>
                </a:rPr>
                <a:t>폐기물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0</xdr:row>
          <xdr:rowOff>0</xdr:rowOff>
        </xdr:from>
        <xdr:to>
          <xdr:col>8</xdr:col>
          <xdr:colOff>400050</xdr:colOff>
          <xdr:row>0</xdr:row>
          <xdr:rowOff>152400</xdr:rowOff>
        </xdr:to>
        <xdr:sp macro="" textlink="">
          <xdr:nvSpPr>
            <xdr:cNvPr id="2054" name="Button 6" hidden="1">
              <a:extLst>
                <a:ext uri="{63B3BB69-23CF-44E3-9099-C40C66FF867C}">
                  <a14:compatExt spid="_x0000_s205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80"/>
                  </a:solidFill>
                  <a:latin typeface="돋움"/>
                  <a:ea typeface="돋움"/>
                </a:rPr>
                <a:t>방수액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9525</xdr:colOff>
          <xdr:row>0</xdr:row>
          <xdr:rowOff>0</xdr:rowOff>
        </xdr:from>
        <xdr:to>
          <xdr:col>6</xdr:col>
          <xdr:colOff>142875</xdr:colOff>
          <xdr:row>0</xdr:row>
          <xdr:rowOff>152400</xdr:rowOff>
        </xdr:to>
        <xdr:sp macro="" textlink="">
          <xdr:nvSpPr>
            <xdr:cNvPr id="2055" name="Button 7" hidden="1">
              <a:extLst>
                <a:ext uri="{63B3BB69-23CF-44E3-9099-C40C66FF867C}">
                  <a14:compatExt spid="_x0000_s205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339966"/>
                  </a:solidFill>
                  <a:latin typeface="돋움"/>
                  <a:ea typeface="돋움"/>
                </a:rPr>
                <a:t>입력창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419100</xdr:colOff>
          <xdr:row>0</xdr:row>
          <xdr:rowOff>0</xdr:rowOff>
        </xdr:from>
        <xdr:to>
          <xdr:col>7</xdr:col>
          <xdr:colOff>809625</xdr:colOff>
          <xdr:row>0</xdr:row>
          <xdr:rowOff>152400</xdr:rowOff>
        </xdr:to>
        <xdr:sp macro="" textlink="">
          <xdr:nvSpPr>
            <xdr:cNvPr id="2056" name="Button 8" hidden="1">
              <a:extLst>
                <a:ext uri="{63B3BB69-23CF-44E3-9099-C40C66FF867C}">
                  <a14:compatExt spid="_x0000_s205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80"/>
                  </a:solidFill>
                  <a:latin typeface="돋움"/>
                  <a:ea typeface="돋움"/>
                </a:rPr>
                <a:t>복구자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828675</xdr:colOff>
          <xdr:row>0</xdr:row>
          <xdr:rowOff>0</xdr:rowOff>
        </xdr:from>
        <xdr:to>
          <xdr:col>8</xdr:col>
          <xdr:colOff>28575</xdr:colOff>
          <xdr:row>0</xdr:row>
          <xdr:rowOff>152400</xdr:rowOff>
        </xdr:to>
        <xdr:sp macro="" textlink="">
          <xdr:nvSpPr>
            <xdr:cNvPr id="2057" name="Button 9" hidden="1">
              <a:extLst>
                <a:ext uri="{63B3BB69-23CF-44E3-9099-C40C66FF867C}">
                  <a14:compatExt spid="_x0000_s20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ko-KR" altLang="en-US" sz="900" b="0" i="0" u="none" strike="noStrike" baseline="0">
                  <a:solidFill>
                    <a:srgbClr val="003366"/>
                  </a:solidFill>
                  <a:latin typeface="돋움"/>
                  <a:ea typeface="돋움"/>
                </a:rPr>
                <a:t>주     자재</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409575</xdr:colOff>
          <xdr:row>0</xdr:row>
          <xdr:rowOff>9525</xdr:rowOff>
        </xdr:from>
        <xdr:to>
          <xdr:col>9</xdr:col>
          <xdr:colOff>228600</xdr:colOff>
          <xdr:row>0</xdr:row>
          <xdr:rowOff>152400</xdr:rowOff>
        </xdr:to>
        <xdr:sp macro="" textlink="">
          <xdr:nvSpPr>
            <xdr:cNvPr id="2058" name="Button 10" hidden="1">
              <a:extLst>
                <a:ext uri="{63B3BB69-23CF-44E3-9099-C40C66FF867C}">
                  <a14:compatExt spid="_x0000_s205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0000FF"/>
                  </a:solidFill>
                  <a:latin typeface="돋움"/>
                  <a:ea typeface="돋움"/>
                </a:rPr>
                <a:t>설계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409575</xdr:colOff>
          <xdr:row>0</xdr:row>
          <xdr:rowOff>161925</xdr:rowOff>
        </xdr:from>
        <xdr:to>
          <xdr:col>9</xdr:col>
          <xdr:colOff>228600</xdr:colOff>
          <xdr:row>1</xdr:row>
          <xdr:rowOff>142875</xdr:rowOff>
        </xdr:to>
        <xdr:sp macro="" textlink="">
          <xdr:nvSpPr>
            <xdr:cNvPr id="2059" name="Button 11" hidden="1">
              <a:extLst>
                <a:ext uri="{63B3BB69-23CF-44E3-9099-C40C66FF867C}">
                  <a14:compatExt spid="_x0000_s2059"/>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FF0000"/>
                  </a:solidFill>
                  <a:latin typeface="돋움"/>
                  <a:ea typeface="돋움"/>
                </a:rPr>
                <a:t>변경</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9525</xdr:rowOff>
        </xdr:from>
        <xdr:to>
          <xdr:col>0</xdr:col>
          <xdr:colOff>0</xdr:colOff>
          <xdr:row>0</xdr:row>
          <xdr:rowOff>152400</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18288" tIns="0" rIns="0" bIns="0" anchor="ctr" upright="1"/>
            <a:lstStyle/>
            <a:p>
              <a:pPr algn="ctr" rtl="0">
                <a:defRPr sz="1000"/>
              </a:pPr>
              <a:endParaRPr lang="ko-KR" altLang="en-US"/>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152400</xdr:rowOff>
        </xdr:from>
        <xdr:to>
          <xdr:col>0</xdr:col>
          <xdr:colOff>0</xdr:colOff>
          <xdr:row>1</xdr:row>
          <xdr:rowOff>142875</xdr:rowOff>
        </xdr:to>
        <xdr:sp macro="" textlink="">
          <xdr:nvSpPr>
            <xdr:cNvPr id="2061" name="Button 13" hidden="1">
              <a:extLst>
                <a:ext uri="{63B3BB69-23CF-44E3-9099-C40C66FF867C}">
                  <a14:compatExt spid="_x0000_s2061"/>
                </a:ext>
              </a:extLst>
            </xdr:cNvPr>
            <xdr:cNvSpPr/>
          </xdr:nvSpPr>
          <xdr:spPr>
            <a:xfrm>
              <a:off x="0" y="0"/>
              <a:ext cx="0" cy="0"/>
            </a:xfrm>
            <a:prstGeom prst="rect">
              <a:avLst/>
            </a:prstGeom>
          </xdr:spPr>
          <xdr:txBody>
            <a:bodyPr vertOverflow="clip" wrap="square" lIns="18288" tIns="0" rIns="0" bIns="0" anchor="ctr" upright="1"/>
            <a:lstStyle/>
            <a:p>
              <a:pPr algn="ctr" rtl="0">
                <a:defRPr sz="1000"/>
              </a:pPr>
              <a:endParaRPr lang="ko-KR" altLang="en-US"/>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0</xdr:row>
          <xdr:rowOff>161925</xdr:rowOff>
        </xdr:from>
        <xdr:to>
          <xdr:col>8</xdr:col>
          <xdr:colOff>409575</xdr:colOff>
          <xdr:row>1</xdr:row>
          <xdr:rowOff>142875</xdr:rowOff>
        </xdr:to>
        <xdr:sp macro="" textlink="">
          <xdr:nvSpPr>
            <xdr:cNvPr id="2062" name="Button 14"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339966"/>
                  </a:solidFill>
                  <a:latin typeface="돋움"/>
                  <a:ea typeface="돋움"/>
                </a:rPr>
                <a:t>준비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962025</xdr:colOff>
          <xdr:row>0</xdr:row>
          <xdr:rowOff>19050</xdr:rowOff>
        </xdr:from>
        <xdr:to>
          <xdr:col>7</xdr:col>
          <xdr:colOff>1114425</xdr:colOff>
          <xdr:row>0</xdr:row>
          <xdr:rowOff>152400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ko-KR" altLang="en-US" sz="900" b="0" i="0" u="none" strike="noStrike" baseline="0">
                  <a:solidFill>
                    <a:srgbClr val="800080"/>
                  </a:solidFill>
                  <a:latin typeface="돋움"/>
                  <a:ea typeface="돋움"/>
                </a:rPr>
                <a:t>급</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My%20Documents\2001&#45380;%20&#49444;&#44228;&#49436;\2001-&#50896;&#4837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54889;&#51116;&#54840;/&#48148;&#53461;%20&#54868;&#47732;/&#45800;&#50948;/2005&#45800;&#50948;/&#54801;&#51652;&#53468;&#50577;/&#44396;&#50669;&#49444;&#4422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99.18.1.13/cgi-bin/brm.cgi/&#45572;&#49688;&#49688;&#47532;/&#50577;&#51648;/&#49444;&#442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277;&#47924;7\MY%20DOCUMENTS\My%20Documents\&#51060;&#50577;&#50896;\&#45572;&#49688;&#49688;&#47532;\&#44256;&#49457;\&#49444;&#4422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ocuments%20and%20Settings\Administrator\&#48148;&#53461;%20&#54868;&#47732;\&#49569;&#52268;&#51452;\&#44277;&#49324;&#44288;&#44228;\&#53804;&#51088;&#49324;&#50629;&#49444;&#44228;\&#49340;&#49457;&#50500;&#54028;&#53944;-&#54224;&#44592;&#479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Documents%20and%20Settings\&#44608;&#52384;&#54984;1\&#48148;&#53461;%20&#54868;&#47732;\&#49444;&#44228;\&#49688;&#53441;&#49688;&#512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277;&#47924;14\C\&#53469;&#49688;&#50641;&#49472;\&#45572;&#49688;&#49688;&#47532;&#48373;&#44396;&#49444;&#44228;\&#45572;&#49688;&#45800;&#44032;&#4943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rogram%20Files\Nanum%20Technologies\SmartFlow%20OSE2\temp\down\&#51221;&#49328;%20-%20&#45824;&#50672;5&#46041;%20&#47803;&#44264;&#49884;&#51109;&#51452;&#48320;%20&#45432;&#54980;&#44288;&#44060;&#47049;&#44277;&#4932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49324;&#50857;&#51088;\AppData\Local\Temp\&#44032;&#50556;&#46041;%20&#44032;&#50556;&#50668;&#51473;&#51452;&#48320;%20&#49345;&#49688;&#46020;&#44288;%20&#51221;&#48708;&#44277;&#49324;(&#44277;&#49324;-&#49688;&#512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글"/>
      <sheetName val="한글 (준공)"/>
      <sheetName val="1. 원표지"/>
      <sheetName val="준공조서"/>
      <sheetName val="2. 원가계산 "/>
      <sheetName val="3. 내역서"/>
      <sheetName val="6. 당초자재내역"/>
      <sheetName val="5. 당초토량"/>
      <sheetName val="4.토공집계"/>
      <sheetName val="개인별조서"/>
      <sheetName val="모관부설및연결"/>
      <sheetName val="누수수리 기존관폐쇄(65이하)"/>
      <sheetName val="누수수리 기존관폐쇄(75이상)"/>
      <sheetName val="자재출고청구서"/>
      <sheetName val="준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한글"/>
      <sheetName val="차트"/>
      <sheetName val="표지"/>
      <sheetName val="설계설명서"/>
      <sheetName val="증감대비표"/>
      <sheetName val="정산보고서"/>
      <sheetName val="정산설명서"/>
      <sheetName val="준공조서"/>
      <sheetName val="감독관조서"/>
      <sheetName val="결재란"/>
      <sheetName val="원가계산"/>
      <sheetName val="내역"/>
      <sheetName val="당초자재내역"/>
      <sheetName val="토공집계"/>
      <sheetName val="당초토량"/>
      <sheetName val="당초토량(야간)"/>
      <sheetName val="수용가조서"/>
      <sheetName val="임시연결"/>
      <sheetName val="방수료"/>
      <sheetName val="배관도"/>
      <sheetName val="기본배관"/>
      <sheetName val="포장복구"/>
      <sheetName val="누수보고서"/>
      <sheetName val="누수내역"/>
      <sheetName val="누수양식"/>
      <sheetName val="누수주간"/>
      <sheetName val="누수야간"/>
      <sheetName val="소운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
          <cell r="DM3" t="str">
            <v>엘     보</v>
          </cell>
        </row>
        <row r="4">
          <cell r="CY4" t="str">
            <v>A</v>
          </cell>
          <cell r="CZ4" t="str">
            <v>S</v>
          </cell>
          <cell r="DA4" t="str">
            <v>F</v>
          </cell>
          <cell r="DE4" t="str">
            <v>A</v>
          </cell>
          <cell r="DF4" t="str">
            <v>S</v>
          </cell>
          <cell r="DG4" t="str">
            <v>M</v>
          </cell>
          <cell r="DJ4" t="str">
            <v>지</v>
          </cell>
          <cell r="DK4" t="str">
            <v>수</v>
          </cell>
          <cell r="DL4" t="str">
            <v>전</v>
          </cell>
          <cell r="DM4" t="str">
            <v>S</v>
          </cell>
          <cell r="DN4">
            <v>13</v>
          </cell>
        </row>
      </sheetData>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글"/>
      <sheetName val="준공검사조서"/>
      <sheetName val="감독조서"/>
      <sheetName val="보고서"/>
      <sheetName val="정산보고서"/>
      <sheetName val="표지"/>
      <sheetName val="정산설계설명서"/>
      <sheetName val="공사비증감대비표"/>
      <sheetName val="결재란"/>
      <sheetName val="설계설명서"/>
      <sheetName val="원가계산"/>
      <sheetName val="내역"/>
      <sheetName val="시공비"/>
      <sheetName val="소운반"/>
      <sheetName val="급수관촐괄"/>
      <sheetName val=" 관급자재(주철관)  "/>
      <sheetName val="관급자재(급수관)"/>
      <sheetName val="출고청구(급수관)"/>
      <sheetName val="출고청구(주철관)"/>
      <sheetName val="Sheet1"/>
      <sheetName val="수요가조사"/>
      <sheetName val="토량집계"/>
      <sheetName val="토량산출(직관)"/>
      <sheetName val="정자관취출"/>
      <sheetName val="자료"/>
      <sheetName val="방수료"/>
      <sheetName val="참고자료"/>
      <sheetName val="단가산출"/>
      <sheetName val="일위목록"/>
    </sheetNames>
    <sheetDataSet>
      <sheetData sheetId="0"/>
      <sheetData sheetId="1"/>
      <sheetData sheetId="2"/>
      <sheetData sheetId="3"/>
      <sheetData sheetId="4"/>
      <sheetData sheetId="5"/>
      <sheetData sheetId="6"/>
      <sheetData sheetId="7"/>
      <sheetData sheetId="8"/>
      <sheetData sheetId="9"/>
      <sheetData sheetId="10"/>
      <sheetData sheetId="11">
        <row r="38">
          <cell r="C38">
            <v>46849000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글"/>
      <sheetName val="준공검사조서"/>
      <sheetName val="감독조서"/>
      <sheetName val="보고서"/>
      <sheetName val="정산보고서"/>
      <sheetName val="표지"/>
      <sheetName val="정산설계설명서"/>
      <sheetName val="공사비증감대비표"/>
      <sheetName val="결재란"/>
      <sheetName val="설계설명서"/>
      <sheetName val="원가계산"/>
      <sheetName val="내역"/>
      <sheetName val="시공비"/>
      <sheetName val="소운반"/>
      <sheetName val="급수관촐괄"/>
      <sheetName val=" 관급자재(주철관)  "/>
      <sheetName val="관급자재(급수관)"/>
      <sheetName val="출고청구(급수관)"/>
      <sheetName val="출고청구(주철관)"/>
      <sheetName val="Sheet1"/>
      <sheetName val="수요가조사"/>
      <sheetName val="토량집계"/>
      <sheetName val="토량산출(직관)"/>
      <sheetName val="정자관취출"/>
      <sheetName val="자료"/>
      <sheetName val="방수료"/>
      <sheetName val="참고자료"/>
      <sheetName val="000000"/>
      <sheetName val="준공검사"/>
      <sheetName val="공사원가계산"/>
      <sheetName val="공종별"/>
      <sheetName val="자재비"/>
      <sheetName val="토공집계"/>
      <sheetName val="토공산출내역"/>
      <sheetName val="방수물값"/>
      <sheetName val="일위대가"/>
      <sheetName val="2공구산출내역"/>
      <sheetName val="설계"/>
    </sheetNames>
    <sheetDataSet>
      <sheetData sheetId="0"/>
      <sheetData sheetId="1"/>
      <sheetData sheetId="2"/>
      <sheetData sheetId="3"/>
      <sheetData sheetId="4"/>
      <sheetData sheetId="5"/>
      <sheetData sheetId="6"/>
      <sheetData sheetId="7"/>
      <sheetData sheetId="8"/>
      <sheetData sheetId="9"/>
      <sheetData sheetId="10"/>
      <sheetData sheetId="11" refreshError="1">
        <row r="38">
          <cell r="C38">
            <v>46849000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글"/>
      <sheetName val="1. 원표지"/>
      <sheetName val="2. 원가계산 "/>
      <sheetName val="3. 내역서"/>
      <sheetName val="4.토공집계"/>
      <sheetName val="5. 당초토량"/>
      <sheetName val="6. 당초자재내역"/>
      <sheetName val="개인별조서"/>
      <sheetName val="모관부설및연결"/>
      <sheetName val="누수수리 기존관폐쇄(65이하)"/>
      <sheetName val="누수수리 기존관폐쇄(75이상)"/>
      <sheetName val="보고서"/>
      <sheetName val="준공조서"/>
      <sheetName val="자재출고청구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원가계산 "/>
      <sheetName val="한글"/>
      <sheetName val="1. 원표지"/>
      <sheetName val="준공조서"/>
      <sheetName val="2. 원가계산(누수수리))"/>
      <sheetName val="3. 내역서"/>
      <sheetName val="Sheet1"/>
      <sheetName val="4.토공집계"/>
      <sheetName val="토량"/>
      <sheetName val="터파기(기계,인력비율)"/>
      <sheetName val="6. 당초자재내역"/>
      <sheetName val="주간"/>
      <sheetName val="야간"/>
      <sheetName val="주간1"/>
      <sheetName val="구경검정(상가)"/>
      <sheetName val="부대공산출근거"/>
      <sheetName val="구경검정(공동주택)"/>
      <sheetName val="방수료"/>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한글"/>
      <sheetName val="1. 원표지"/>
      <sheetName val="Sheet1"/>
      <sheetName val="2. 원가계산 "/>
      <sheetName val="3. 설계서(당초) "/>
      <sheetName val="4. 당초물량집계표"/>
      <sheetName val="5. 당초토량"/>
      <sheetName val="6. 당초자재내역"/>
      <sheetName val="6-1. 관개량조서"/>
      <sheetName val="6-2. 기존관연결"/>
      <sheetName val="6-3. 기존관폐쇄(65이하)"/>
      <sheetName val="6-4. 기존관폐쇄(75이상)"/>
      <sheetName val="자재출고청구서"/>
      <sheetName val="설계참고철표지"/>
      <sheetName val="원가계산기준"/>
      <sheetName val="일위대가(토공)"/>
      <sheetName val="배관공"/>
      <sheetName val="일위대가(배관공)ⅰ"/>
      <sheetName val="일위대가(부대공)"/>
      <sheetName val="적용기준"/>
      <sheetName val="운반비산출"/>
      <sheetName val="기계공종별산출근거"/>
      <sheetName val="기계경비"/>
      <sheetName val="이정표"/>
      <sheetName val="노임단가"/>
      <sheetName val="물가정보"/>
      <sheetName val="건설기계단가"/>
      <sheetName val="누수단가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1"/>
      <sheetName val="한2"/>
      <sheetName val="한3"/>
      <sheetName val="표지"/>
      <sheetName val="준공"/>
      <sheetName val="원가"/>
      <sheetName val="대은표지"/>
      <sheetName val="대은조서"/>
      <sheetName val="당초내역"/>
      <sheetName val="대은원가"/>
      <sheetName val="대은내역"/>
      <sheetName val="자재내역"/>
      <sheetName val="토공량"/>
      <sheetName val="토공집계"/>
      <sheetName val="개인별조서"/>
      <sheetName val="모관부설및연결"/>
      <sheetName val="누수수리 기존관폐쇄(65이하)"/>
      <sheetName val="누수수리 기존관폐쇄(75이상)"/>
      <sheetName val="자재출고청구서"/>
      <sheetName val="만도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자입"/>
      <sheetName val="수탁"/>
      <sheetName val="준조"/>
      <sheetName val="원가"/>
      <sheetName val="총내"/>
      <sheetName val="내역"/>
      <sheetName val="단산"/>
      <sheetName val="배집"/>
      <sheetName val="부대"/>
      <sheetName val="구경"/>
      <sheetName val="구경 (2)"/>
      <sheetName val="계량기"/>
      <sheetName val="사급"/>
      <sheetName val="임시"/>
      <sheetName val="산근"/>
      <sheetName val="소운반"/>
      <sheetName val="인력산출"/>
      <sheetName val="고재처리"/>
      <sheetName val="국민연금"/>
      <sheetName val="폐원"/>
      <sheetName val="장비(굴삭기 시간당 사용료)"/>
      <sheetName val="장비단가 산출표"/>
      <sheetName val="단가비교표"/>
      <sheetName val="사진"/>
      <sheetName val="데이타"/>
      <sheetName val="매크로식"/>
      <sheetName val="Sheet6"/>
      <sheetName val="Sheet4"/>
      <sheetName val="가야동 가야여중주변 상수도관 정비공사(공사-수정)"/>
    </sheetNames>
    <definedNames>
      <definedName name="관급자재"/>
      <definedName name="급수관자재"/>
      <definedName name="내역설계"/>
      <definedName name="내역설계완료"/>
      <definedName name="내역설계준비"/>
      <definedName name="내역숨기기"/>
      <definedName name="내역숨기기해체"/>
      <definedName name="방수액"/>
      <definedName name="배관공찿기"/>
      <definedName name="복구비자체"/>
      <definedName name="부대공찿기"/>
      <definedName name="사급자재찿기"/>
      <definedName name="입력차이동"/>
      <definedName name="토공찿기"/>
      <definedName name="폐기물처리자체"/>
    </definedNames>
    <sheetDataSet>
      <sheetData sheetId="0">
        <row r="10">
          <cell r="M10">
            <v>0</v>
          </cell>
        </row>
        <row r="19">
          <cell r="V19" t="b">
            <v>0</v>
          </cell>
        </row>
        <row r="21">
          <cell r="B21">
            <v>0.18</v>
          </cell>
        </row>
        <row r="77">
          <cell r="T77">
            <v>1</v>
          </cell>
        </row>
        <row r="78">
          <cell r="J78">
            <v>2</v>
          </cell>
        </row>
        <row r="79">
          <cell r="P79">
            <v>5</v>
          </cell>
        </row>
        <row r="87">
          <cell r="N87">
            <v>5</v>
          </cell>
        </row>
        <row r="89">
          <cell r="G89">
            <v>1</v>
          </cell>
        </row>
      </sheetData>
      <sheetData sheetId="1"/>
      <sheetData sheetId="2">
        <row r="1">
          <cell r="P1">
            <v>0</v>
          </cell>
        </row>
      </sheetData>
      <sheetData sheetId="3"/>
      <sheetData sheetId="4"/>
      <sheetData sheetId="5">
        <row r="43">
          <cell r="F43" t="e">
            <v>#REF!</v>
          </cell>
        </row>
        <row r="44">
          <cell r="F44" t="e">
            <v>#REF!</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5">
          <cell r="F25" t="e">
            <v>#REF!</v>
          </cell>
        </row>
      </sheetData>
      <sheetData sheetId="21"/>
      <sheetData sheetId="22"/>
      <sheetData sheetId="23"/>
      <sheetData sheetId="24"/>
      <sheetData sheetId="25"/>
      <sheetData sheetId="26"/>
      <sheetData sheetId="27"/>
      <sheetData sheetId="28"/>
      <sheetData sheetId="2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drawing" Target="../drawings/drawing2.xml"/><Relationship Id="rId16" Type="http://schemas.openxmlformats.org/officeDocument/2006/relationships/ctrlProp" Target="../ctrlProps/ctrlProp14.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FF00"/>
  </sheetPr>
  <dimension ref="A1:V74"/>
  <sheetViews>
    <sheetView showGridLines="0" showZeros="0" workbookViewId="0">
      <pane ySplit="6" topLeftCell="A7" activePane="bottomLeft" state="frozen"/>
      <selection activeCell="A57" sqref="A57:D58"/>
      <selection pane="bottomLeft" activeCell="E8" sqref="E8"/>
    </sheetView>
  </sheetViews>
  <sheetFormatPr defaultColWidth="10.33203125" defaultRowHeight="11.25" customHeight="1"/>
  <cols>
    <col min="1" max="4" width="9.33203125" customWidth="1"/>
    <col min="5" max="5" width="16.1640625" customWidth="1"/>
    <col min="6" max="6" width="11.5" customWidth="1"/>
    <col min="7" max="7" width="18.5" customWidth="1"/>
    <col min="8" max="8" width="14.6640625" customWidth="1"/>
    <col min="9" max="9" width="12.33203125" customWidth="1"/>
    <col min="10" max="11" width="14.5" bestFit="1" customWidth="1"/>
    <col min="12" max="13" width="10.33203125" hidden="1" customWidth="1"/>
    <col min="14" max="14" width="6.1640625" customWidth="1"/>
    <col min="15" max="15" width="5.5" customWidth="1"/>
    <col min="16" max="16" width="13.33203125" bestFit="1" customWidth="1"/>
    <col min="22" max="22" width="13.33203125" bestFit="1" customWidth="1"/>
  </cols>
  <sheetData>
    <row r="1" spans="1:16" ht="12.75" customHeight="1">
      <c r="A1" s="163" t="s">
        <v>0</v>
      </c>
      <c r="B1" s="163"/>
      <c r="C1" s="163"/>
      <c r="D1" s="163"/>
      <c r="E1" s="164" t="s">
        <v>1</v>
      </c>
      <c r="F1" s="166" t="s">
        <v>2</v>
      </c>
      <c r="G1" s="166"/>
      <c r="H1" s="166"/>
      <c r="I1" s="166"/>
      <c r="J1" s="1">
        <v>0</v>
      </c>
    </row>
    <row r="2" spans="1:16" ht="12" customHeight="1">
      <c r="A2" s="163"/>
      <c r="B2" s="163"/>
      <c r="C2" s="163"/>
      <c r="D2" s="163"/>
      <c r="E2" s="165"/>
      <c r="F2" s="166"/>
      <c r="G2" s="166"/>
      <c r="H2" s="166"/>
      <c r="I2" s="166"/>
    </row>
    <row r="3" spans="1:16" ht="11.25" hidden="1" customHeight="1">
      <c r="A3" s="167" t="s">
        <v>3</v>
      </c>
      <c r="B3" s="167"/>
      <c r="C3" s="169" t="e">
        <f>#REF!</f>
        <v>#REF!</v>
      </c>
      <c r="D3" s="169"/>
      <c r="E3" s="169"/>
      <c r="F3" s="169"/>
      <c r="G3" s="169"/>
      <c r="H3" s="169"/>
      <c r="I3" s="169"/>
      <c r="O3" s="171" t="e">
        <f>IF(OR(E55=[9]총내!F43,원가!E56=[9]총내!F44),"그 래","NO")</f>
        <v>#REF!</v>
      </c>
      <c r="P3" s="172"/>
    </row>
    <row r="4" spans="1:16" ht="5.25" hidden="1" customHeight="1">
      <c r="A4" s="168"/>
      <c r="B4" s="168"/>
      <c r="C4" s="170"/>
      <c r="D4" s="170"/>
      <c r="E4" s="170"/>
      <c r="F4" s="170"/>
      <c r="G4" s="170"/>
      <c r="H4" s="170"/>
      <c r="I4" s="170"/>
      <c r="O4" s="173"/>
      <c r="P4" s="174"/>
    </row>
    <row r="5" spans="1:16" ht="10.5" customHeight="1">
      <c r="A5" s="2"/>
      <c r="B5" s="3"/>
      <c r="C5" s="3" t="s">
        <v>4</v>
      </c>
      <c r="D5" s="3"/>
      <c r="E5" s="151" t="s">
        <v>5</v>
      </c>
      <c r="F5" s="3"/>
      <c r="G5" s="153" t="s">
        <v>6</v>
      </c>
      <c r="H5" s="154"/>
      <c r="I5" s="157" t="s">
        <v>7</v>
      </c>
    </row>
    <row r="6" spans="1:16" ht="9" customHeight="1">
      <c r="A6" s="4" t="s">
        <v>8</v>
      </c>
      <c r="B6" s="5"/>
      <c r="C6" s="5"/>
      <c r="D6" s="6"/>
      <c r="E6" s="152"/>
      <c r="F6" s="5"/>
      <c r="G6" s="155"/>
      <c r="H6" s="156"/>
      <c r="I6" s="158"/>
    </row>
    <row r="7" spans="1:16" ht="10.5" customHeight="1">
      <c r="A7" s="159" t="s">
        <v>9</v>
      </c>
      <c r="B7" s="160" t="s">
        <v>10</v>
      </c>
      <c r="C7" s="161" t="s">
        <v>11</v>
      </c>
      <c r="D7" s="162"/>
      <c r="E7" s="7"/>
      <c r="F7" s="8"/>
      <c r="G7" s="9"/>
      <c r="H7" s="9"/>
      <c r="I7" s="10"/>
    </row>
    <row r="8" spans="1:16" ht="10.5" customHeight="1">
      <c r="A8" s="134"/>
      <c r="B8" s="135"/>
      <c r="C8" s="135"/>
      <c r="D8" s="136"/>
      <c r="E8" s="11"/>
      <c r="F8" s="12"/>
      <c r="G8" s="13"/>
      <c r="H8" s="13"/>
      <c r="I8" s="14"/>
    </row>
    <row r="9" spans="1:16" ht="10.5" customHeight="1">
      <c r="A9" s="134"/>
      <c r="B9" s="135"/>
      <c r="C9" s="135" t="s">
        <v>12</v>
      </c>
      <c r="D9" s="136"/>
      <c r="E9" s="15"/>
      <c r="F9" s="16"/>
      <c r="G9" s="17"/>
      <c r="H9" s="17"/>
      <c r="I9" s="18"/>
    </row>
    <row r="10" spans="1:16" ht="10.5" customHeight="1">
      <c r="A10" s="134"/>
      <c r="B10" s="135"/>
      <c r="C10" s="135"/>
      <c r="D10" s="136"/>
      <c r="E10" s="11"/>
      <c r="F10" s="12"/>
      <c r="G10" s="13"/>
      <c r="H10" s="13"/>
      <c r="I10" s="14"/>
    </row>
    <row r="11" spans="1:16" ht="10.5" customHeight="1">
      <c r="A11" s="134"/>
      <c r="B11" s="150" t="s">
        <v>13</v>
      </c>
      <c r="C11" s="135" t="s">
        <v>14</v>
      </c>
      <c r="D11" s="136"/>
      <c r="E11" s="15"/>
      <c r="F11" s="16"/>
      <c r="G11" s="17"/>
      <c r="H11" s="17"/>
      <c r="I11" s="18"/>
    </row>
    <row r="12" spans="1:16" ht="10.5" customHeight="1">
      <c r="A12" s="134"/>
      <c r="B12" s="135"/>
      <c r="C12" s="135"/>
      <c r="D12" s="136"/>
      <c r="E12" s="11"/>
      <c r="F12" s="12"/>
      <c r="G12" s="13"/>
      <c r="H12" s="13"/>
      <c r="I12" s="14"/>
    </row>
    <row r="13" spans="1:16" ht="10.5" customHeight="1">
      <c r="A13" s="134"/>
      <c r="B13" s="135"/>
      <c r="C13" s="135" t="s">
        <v>15</v>
      </c>
      <c r="D13" s="136"/>
      <c r="E13" s="15"/>
      <c r="F13" s="19">
        <f>IF(E13&gt;0,F14,0)</f>
        <v>0</v>
      </c>
      <c r="G13" s="20">
        <f>IF(E13=0,0,G14)</f>
        <v>0</v>
      </c>
      <c r="H13" s="17"/>
      <c r="I13" s="18"/>
    </row>
    <row r="14" spans="1:16" ht="10.5" customHeight="1">
      <c r="A14" s="134"/>
      <c r="B14" s="135"/>
      <c r="C14" s="135"/>
      <c r="D14" s="136"/>
      <c r="E14" s="11"/>
      <c r="F14" s="16">
        <v>0.11600000000000001</v>
      </c>
      <c r="G14" s="17" t="s">
        <v>16</v>
      </c>
      <c r="H14" s="17"/>
      <c r="I14" s="18"/>
    </row>
    <row r="15" spans="1:16" ht="10.5" customHeight="1">
      <c r="A15" s="134"/>
      <c r="B15" s="135"/>
      <c r="C15" s="135" t="s">
        <v>12</v>
      </c>
      <c r="D15" s="136"/>
      <c r="E15" s="15"/>
      <c r="F15" s="21"/>
      <c r="G15" s="22"/>
      <c r="H15" s="22"/>
      <c r="I15" s="23"/>
    </row>
    <row r="16" spans="1:16" ht="10.5" customHeight="1">
      <c r="A16" s="134"/>
      <c r="B16" s="135"/>
      <c r="C16" s="135"/>
      <c r="D16" s="136"/>
      <c r="E16" s="11"/>
      <c r="F16" s="12"/>
      <c r="G16" s="13"/>
      <c r="H16" s="13"/>
      <c r="I16" s="14"/>
    </row>
    <row r="17" spans="1:22" ht="10.5" customHeight="1">
      <c r="A17" s="134"/>
      <c r="B17" s="150" t="s">
        <v>17</v>
      </c>
      <c r="C17" s="135" t="s">
        <v>18</v>
      </c>
      <c r="D17" s="136"/>
      <c r="E17" s="15"/>
      <c r="F17" s="16"/>
      <c r="G17" s="17"/>
      <c r="H17" s="17"/>
      <c r="I17" s="18"/>
    </row>
    <row r="18" spans="1:22" ht="10.5" customHeight="1">
      <c r="A18" s="134"/>
      <c r="B18" s="135"/>
      <c r="C18" s="135"/>
      <c r="D18" s="136"/>
      <c r="E18" s="11"/>
      <c r="F18" s="24"/>
      <c r="G18" s="13"/>
      <c r="H18" s="13"/>
      <c r="I18" s="18"/>
    </row>
    <row r="19" spans="1:22" ht="10.5" customHeight="1">
      <c r="A19" s="134"/>
      <c r="B19" s="135"/>
      <c r="C19" s="135" t="s">
        <v>19</v>
      </c>
      <c r="D19" s="136"/>
      <c r="E19" s="15"/>
      <c r="F19" s="19">
        <f>IF(E19&gt;0,F20,0)</f>
        <v>0</v>
      </c>
      <c r="G19" s="20">
        <f>IF(E19=0,0,G20)</f>
        <v>0</v>
      </c>
      <c r="H19" s="20">
        <f>IF(E19=0,0,H20)</f>
        <v>0</v>
      </c>
      <c r="I19" s="25"/>
    </row>
    <row r="20" spans="1:22" ht="10.5" customHeight="1">
      <c r="A20" s="134"/>
      <c r="B20" s="135"/>
      <c r="C20" s="135"/>
      <c r="D20" s="136"/>
      <c r="E20" s="11"/>
      <c r="F20" s="12">
        <v>3.9E-2</v>
      </c>
      <c r="G20" s="13" t="s">
        <v>20</v>
      </c>
      <c r="H20" s="13"/>
      <c r="I20" s="14"/>
    </row>
    <row r="21" spans="1:22" ht="10.5" customHeight="1">
      <c r="A21" s="134"/>
      <c r="B21" s="135"/>
      <c r="C21" s="135" t="s">
        <v>21</v>
      </c>
      <c r="D21" s="136"/>
      <c r="E21" s="15"/>
      <c r="F21" s="19">
        <f>IF(E21&gt;0,F22,0)</f>
        <v>0</v>
      </c>
      <c r="G21" s="20">
        <f>IF(E21=0,0,G22)</f>
        <v>0</v>
      </c>
      <c r="H21" s="20"/>
      <c r="I21" s="25"/>
    </row>
    <row r="22" spans="1:22" ht="10.5" customHeight="1">
      <c r="A22" s="134"/>
      <c r="B22" s="135"/>
      <c r="C22" s="135"/>
      <c r="D22" s="136"/>
      <c r="E22" s="11"/>
      <c r="F22" s="12">
        <v>8.6999999999999994E-3</v>
      </c>
      <c r="G22" s="13" t="s">
        <v>20</v>
      </c>
      <c r="H22" s="13"/>
      <c r="I22" s="14"/>
    </row>
    <row r="23" spans="1:22" ht="10.5" customHeight="1">
      <c r="A23" s="134"/>
      <c r="B23" s="135"/>
      <c r="C23" s="135" t="s">
        <v>22</v>
      </c>
      <c r="D23" s="136"/>
      <c r="E23" s="15"/>
      <c r="F23" s="19">
        <f>IF(E23&gt;0,F24,0)</f>
        <v>0</v>
      </c>
      <c r="G23" s="20">
        <f>IF(E23=0,0,G24)</f>
        <v>0</v>
      </c>
      <c r="H23" s="20">
        <f>IF(E23=0,0,H24)</f>
        <v>0</v>
      </c>
      <c r="I23" s="26"/>
    </row>
    <row r="24" spans="1:22" ht="10.5" customHeight="1">
      <c r="A24" s="134"/>
      <c r="B24" s="135"/>
      <c r="C24" s="135"/>
      <c r="D24" s="136"/>
      <c r="E24" s="27"/>
      <c r="F24" s="12">
        <v>1.7000000000000001E-2</v>
      </c>
      <c r="G24" s="13">
        <f>IF(E24=0,0,"× (직접노무비)")</f>
        <v>0</v>
      </c>
      <c r="H24" s="13"/>
      <c r="I24" s="14"/>
      <c r="J24" s="28" t="b">
        <f>IF([9]수탁!P1&gt;0,[9]수탁!P1)</f>
        <v>0</v>
      </c>
    </row>
    <row r="25" spans="1:22" ht="10.5" customHeight="1">
      <c r="A25" s="134"/>
      <c r="B25" s="135"/>
      <c r="C25" s="135" t="s">
        <v>23</v>
      </c>
      <c r="D25" s="136"/>
      <c r="E25" s="29"/>
      <c r="F25" s="19">
        <f>IF(E25&gt;0,F26,0)</f>
        <v>0</v>
      </c>
      <c r="G25" s="20">
        <f>IF(E25=0,0,G26)</f>
        <v>0</v>
      </c>
      <c r="H25" s="20">
        <f>IF(E25=0,0,H26)</f>
        <v>0</v>
      </c>
      <c r="I25" s="26"/>
    </row>
    <row r="26" spans="1:22" ht="10.5" customHeight="1">
      <c r="A26" s="134"/>
      <c r="B26" s="135"/>
      <c r="C26" s="135"/>
      <c r="D26" s="136"/>
      <c r="E26" s="27"/>
      <c r="F26" s="12">
        <v>6.5500000000000003E-2</v>
      </c>
      <c r="G26" s="13" t="s">
        <v>24</v>
      </c>
      <c r="H26" s="13"/>
      <c r="I26" s="14"/>
    </row>
    <row r="27" spans="1:22" ht="10.5" customHeight="1">
      <c r="A27" s="134"/>
      <c r="B27" s="135"/>
      <c r="C27" s="135" t="s">
        <v>25</v>
      </c>
      <c r="D27" s="136"/>
      <c r="E27" s="29"/>
      <c r="F27" s="19">
        <f>IF(E27&gt;0,F28,0)</f>
        <v>0</v>
      </c>
      <c r="G27" s="20">
        <f>IF(E27=0,0,G28)</f>
        <v>0</v>
      </c>
      <c r="H27" s="20">
        <f>IF(E27=0,0,H28)</f>
        <v>0</v>
      </c>
      <c r="I27" s="26"/>
    </row>
    <row r="28" spans="1:22" ht="10.5" customHeight="1">
      <c r="A28" s="134"/>
      <c r="B28" s="135"/>
      <c r="C28" s="135"/>
      <c r="D28" s="136"/>
      <c r="E28" s="27"/>
      <c r="F28" s="12">
        <v>2.4899999999999999E-2</v>
      </c>
      <c r="G28" s="13">
        <f>IF(E28=0,0,"× (직접노무비)")</f>
        <v>0</v>
      </c>
      <c r="H28" s="13"/>
      <c r="I28" s="14"/>
      <c r="J28" s="30"/>
    </row>
    <row r="29" spans="1:22" ht="10.5" customHeight="1">
      <c r="A29" s="134"/>
      <c r="B29" s="135"/>
      <c r="C29" s="135" t="s">
        <v>26</v>
      </c>
      <c r="D29" s="136"/>
      <c r="E29" s="15"/>
      <c r="F29" s="19"/>
      <c r="G29" s="20">
        <f>IF(E29=0,0,G30)</f>
        <v>0</v>
      </c>
      <c r="H29" s="20"/>
      <c r="I29" s="26"/>
      <c r="J29" s="31"/>
      <c r="K29" s="9"/>
      <c r="L29" s="9"/>
      <c r="M29" s="9"/>
      <c r="N29" s="9"/>
      <c r="O29" s="9"/>
      <c r="P29" s="10"/>
      <c r="Q29" s="31"/>
      <c r="R29" s="9"/>
      <c r="S29" s="9"/>
      <c r="T29" s="10"/>
    </row>
    <row r="30" spans="1:22" ht="10.5" customHeight="1">
      <c r="A30" s="134"/>
      <c r="B30" s="135"/>
      <c r="C30" s="135"/>
      <c r="D30" s="136"/>
      <c r="E30" s="11"/>
      <c r="F30" s="12">
        <f>IF(J1=1,0,IF(J1=2,0,2.93%))</f>
        <v>2.9300000000000003E-2</v>
      </c>
      <c r="G30" s="13">
        <f>IF(E30&gt;0,"×  ( 재료비 + 직접노무비 )",0)</f>
        <v>0</v>
      </c>
      <c r="H30" s="13"/>
      <c r="I30" s="14"/>
      <c r="J30" s="32">
        <f>INT((E8+E12)*K30*1.2)</f>
        <v>0</v>
      </c>
      <c r="K30" s="33">
        <v>2.93E-2</v>
      </c>
      <c r="L30" s="34"/>
      <c r="M30" s="34"/>
      <c r="N30" s="34" t="s">
        <v>27</v>
      </c>
      <c r="O30" s="34"/>
      <c r="P30" s="35"/>
      <c r="Q30" s="36" t="e">
        <f>ROUNDDOWN(J30/S30,0)</f>
        <v>#REF!</v>
      </c>
      <c r="R30" s="34"/>
      <c r="S30" s="37" t="e">
        <f>내역!#REF!</f>
        <v>#REF!</v>
      </c>
      <c r="T30" s="38" t="e">
        <f>S30*Q30</f>
        <v>#REF!</v>
      </c>
      <c r="U30" t="e">
        <f>IF(T30&gt;J28,ROUND(J28/S30,1),R30)</f>
        <v>#REF!</v>
      </c>
      <c r="V30" s="39"/>
    </row>
    <row r="31" spans="1:22" ht="10.5" customHeight="1">
      <c r="A31" s="134"/>
      <c r="B31" s="135"/>
      <c r="C31" s="135" t="s">
        <v>28</v>
      </c>
      <c r="D31" s="136"/>
      <c r="E31" s="15"/>
      <c r="F31" s="19"/>
      <c r="G31" s="20">
        <f>IF(E31=0,0,G32)</f>
        <v>0</v>
      </c>
      <c r="H31" s="20"/>
      <c r="I31" s="26"/>
    </row>
    <row r="32" spans="1:22" ht="10.5" customHeight="1">
      <c r="A32" s="134"/>
      <c r="B32" s="135"/>
      <c r="C32" s="135"/>
      <c r="D32" s="136"/>
      <c r="E32" s="11"/>
      <c r="F32" s="12">
        <f>IF(J1=1,0,0.5%)</f>
        <v>5.0000000000000001E-3</v>
      </c>
      <c r="G32" s="13">
        <f>IF(E32&gt;0,"×  ( 재료비 + 직접노무비 + 경비 )",0)</f>
        <v>0</v>
      </c>
      <c r="H32" s="13"/>
      <c r="I32" s="14"/>
    </row>
    <row r="33" spans="1:18" ht="10.5" customHeight="1">
      <c r="A33" s="134"/>
      <c r="B33" s="135"/>
      <c r="C33" s="135" t="s">
        <v>29</v>
      </c>
      <c r="D33" s="136"/>
      <c r="E33" s="15"/>
      <c r="F33" s="19">
        <f>IF(E33&gt;0,F34,0)</f>
        <v>0</v>
      </c>
      <c r="G33" s="20">
        <f>IF(E33=0,0,G34)</f>
        <v>0</v>
      </c>
      <c r="H33" s="40"/>
      <c r="I33" s="25"/>
    </row>
    <row r="34" spans="1:18" ht="10.5" customHeight="1">
      <c r="A34" s="134"/>
      <c r="B34" s="135"/>
      <c r="C34" s="135"/>
      <c r="D34" s="136"/>
      <c r="E34" s="11"/>
      <c r="F34" s="12">
        <v>0.06</v>
      </c>
      <c r="G34" s="13" t="s">
        <v>30</v>
      </c>
      <c r="H34" s="13"/>
      <c r="I34" s="14"/>
    </row>
    <row r="35" spans="1:18" ht="10.5" customHeight="1">
      <c r="A35" s="134"/>
      <c r="B35" s="135"/>
      <c r="C35" s="135" t="s">
        <v>31</v>
      </c>
      <c r="D35" s="136"/>
      <c r="E35" s="15"/>
      <c r="F35" s="19">
        <f>IF(E35&gt;0,F36,0)</f>
        <v>0</v>
      </c>
      <c r="G35" s="20">
        <f>IF(E35=0,0,G36)</f>
        <v>0</v>
      </c>
      <c r="H35" s="40"/>
      <c r="I35" s="25"/>
    </row>
    <row r="36" spans="1:18" ht="10.5" customHeight="1">
      <c r="A36" s="134"/>
      <c r="B36" s="135"/>
      <c r="C36" s="135"/>
      <c r="D36" s="136"/>
      <c r="E36" s="11"/>
      <c r="F36" s="24">
        <v>0</v>
      </c>
      <c r="G36" s="13" t="s">
        <v>32</v>
      </c>
      <c r="H36" s="13"/>
      <c r="I36" s="14"/>
      <c r="J36" s="28" t="b">
        <f>IF([9]수탁!P1&gt;0,[9]수탁!P1)</f>
        <v>0</v>
      </c>
    </row>
    <row r="37" spans="1:18" ht="10.5" customHeight="1">
      <c r="A37" s="134"/>
      <c r="B37" s="135"/>
      <c r="C37" s="135" t="s">
        <v>33</v>
      </c>
      <c r="D37" s="136"/>
      <c r="E37" s="15"/>
      <c r="F37" s="19">
        <f>IF(E37&gt;0,F38,0)</f>
        <v>0</v>
      </c>
      <c r="G37" s="20">
        <f>IF(E37=0,0,G38)</f>
        <v>0</v>
      </c>
      <c r="H37" s="40"/>
      <c r="I37" s="25"/>
    </row>
    <row r="38" spans="1:18" ht="10.5" customHeight="1">
      <c r="A38" s="134"/>
      <c r="B38" s="135"/>
      <c r="C38" s="135"/>
      <c r="D38" s="136"/>
      <c r="E38" s="11"/>
      <c r="F38" s="12">
        <f>IF(J1=1,0,0.49%)</f>
        <v>4.8999999999999998E-3</v>
      </c>
      <c r="G38" s="13" t="s">
        <v>34</v>
      </c>
      <c r="H38" s="13"/>
      <c r="I38" s="14"/>
      <c r="J38" s="28" t="e">
        <f>IF([9]입력!B21=인력,FALSE,0)</f>
        <v>#NAME?</v>
      </c>
    </row>
    <row r="39" spans="1:18" ht="10.5" customHeight="1">
      <c r="A39" s="134"/>
      <c r="B39" s="135"/>
      <c r="C39" s="135" t="s">
        <v>12</v>
      </c>
      <c r="D39" s="136"/>
      <c r="E39" s="15"/>
      <c r="F39" s="16"/>
      <c r="G39" s="17"/>
      <c r="H39" s="17"/>
      <c r="I39" s="18"/>
    </row>
    <row r="40" spans="1:18" ht="10.5" customHeight="1">
      <c r="A40" s="134"/>
      <c r="B40" s="135"/>
      <c r="C40" s="135"/>
      <c r="D40" s="136"/>
      <c r="E40" s="11"/>
      <c r="F40" s="12"/>
      <c r="G40" s="13"/>
      <c r="H40" s="13"/>
      <c r="I40" s="14"/>
    </row>
    <row r="41" spans="1:18" ht="10.5" customHeight="1">
      <c r="A41" s="134" t="s">
        <v>35</v>
      </c>
      <c r="B41" s="135"/>
      <c r="C41" s="135"/>
      <c r="D41" s="136"/>
      <c r="E41" s="15"/>
      <c r="F41" s="16"/>
      <c r="G41" s="17"/>
      <c r="H41" s="17"/>
      <c r="I41" s="18"/>
    </row>
    <row r="42" spans="1:18" ht="10.5" customHeight="1">
      <c r="A42" s="134"/>
      <c r="B42" s="135"/>
      <c r="C42" s="135"/>
      <c r="D42" s="136"/>
      <c r="E42" s="11"/>
      <c r="F42" s="12"/>
      <c r="G42" s="13"/>
      <c r="H42" s="13"/>
      <c r="I42" s="14"/>
    </row>
    <row r="43" spans="1:18" ht="10.5" customHeight="1">
      <c r="A43" s="134" t="s">
        <v>36</v>
      </c>
      <c r="B43" s="135"/>
      <c r="C43" s="135"/>
      <c r="D43" s="136"/>
      <c r="E43" s="15"/>
      <c r="F43" s="19">
        <f>IF(E43&gt;0,F44,0)</f>
        <v>0</v>
      </c>
      <c r="G43" s="20">
        <f>IF(E43=0,0,G44)</f>
        <v>0</v>
      </c>
      <c r="H43" s="20"/>
      <c r="I43" s="26"/>
    </row>
    <row r="44" spans="1:18" ht="10.5" customHeight="1">
      <c r="A44" s="134"/>
      <c r="B44" s="135"/>
      <c r="C44" s="135"/>
      <c r="D44" s="136"/>
      <c r="E44" s="11"/>
      <c r="F44" s="12">
        <v>0.06</v>
      </c>
      <c r="G44" s="13" t="s">
        <v>37</v>
      </c>
      <c r="H44" s="13"/>
      <c r="I44" s="14"/>
    </row>
    <row r="45" spans="1:18" ht="10.5" customHeight="1">
      <c r="A45" s="134" t="s">
        <v>38</v>
      </c>
      <c r="B45" s="135"/>
      <c r="C45" s="135"/>
      <c r="D45" s="136"/>
      <c r="E45" s="15"/>
      <c r="F45" s="19">
        <f>IF(E45&gt;0,F46,0)</f>
        <v>0</v>
      </c>
      <c r="G45" s="20">
        <f>IF(E45=0,0,G46)</f>
        <v>0</v>
      </c>
      <c r="H45" s="20"/>
      <c r="I45" s="26"/>
      <c r="J45" s="31"/>
      <c r="K45" s="10"/>
      <c r="L45" s="10"/>
      <c r="N45" s="31"/>
      <c r="O45" s="10"/>
      <c r="P45" s="41"/>
    </row>
    <row r="46" spans="1:18" ht="10.5" customHeight="1">
      <c r="A46" s="134"/>
      <c r="B46" s="135"/>
      <c r="C46" s="135"/>
      <c r="D46" s="136"/>
      <c r="E46" s="11"/>
      <c r="F46" s="42">
        <v>0.15</v>
      </c>
      <c r="G46" s="13" t="s">
        <v>39</v>
      </c>
      <c r="H46" s="13"/>
      <c r="I46" s="14"/>
      <c r="J46" s="140">
        <f>INT((E42+E44-E10)*F46)</f>
        <v>0</v>
      </c>
      <c r="K46" s="141"/>
      <c r="L46" s="35" t="s">
        <v>40</v>
      </c>
      <c r="N46" s="142" t="s">
        <v>40</v>
      </c>
      <c r="O46" s="143"/>
      <c r="P46" s="43">
        <f>E46</f>
        <v>0</v>
      </c>
      <c r="R46">
        <f>INT((SUM(E42,E44,-E10)*F46)-J50)</f>
        <v>0</v>
      </c>
    </row>
    <row r="47" spans="1:18" ht="10.5" customHeight="1">
      <c r="A47" s="144" t="s">
        <v>41</v>
      </c>
      <c r="B47" s="145"/>
      <c r="C47" s="145"/>
      <c r="D47" s="145"/>
      <c r="E47" s="15"/>
      <c r="F47" s="16"/>
      <c r="G47" s="17"/>
      <c r="H47" s="17"/>
      <c r="I47" s="18"/>
      <c r="J47" s="31"/>
      <c r="K47" s="10"/>
      <c r="L47" s="10"/>
      <c r="M47">
        <f>MOD(K47,1000)</f>
        <v>0</v>
      </c>
      <c r="N47" s="31"/>
      <c r="O47" s="10"/>
    </row>
    <row r="48" spans="1:18" ht="10.5" customHeight="1">
      <c r="A48" s="146"/>
      <c r="B48" s="147"/>
      <c r="C48" s="147"/>
      <c r="D48" s="147"/>
      <c r="E48" s="11"/>
      <c r="F48" s="12"/>
      <c r="G48" s="13"/>
      <c r="H48" s="13"/>
      <c r="I48" s="14"/>
      <c r="J48" s="148">
        <f>SUM(E42,E44,J46,E48,E50)</f>
        <v>0</v>
      </c>
      <c r="K48" s="149"/>
      <c r="L48" s="35" t="s">
        <v>42</v>
      </c>
      <c r="N48" s="148" t="s">
        <v>42</v>
      </c>
      <c r="O48" s="149"/>
      <c r="P48" s="44" t="e">
        <f>E46/(E42+E44-E10)</f>
        <v>#DIV/0!</v>
      </c>
    </row>
    <row r="49" spans="1:15" ht="10.5" customHeight="1">
      <c r="A49" s="134" t="s">
        <v>43</v>
      </c>
      <c r="B49" s="135"/>
      <c r="C49" s="135"/>
      <c r="D49" s="136"/>
      <c r="E49" s="45"/>
      <c r="F49" s="17"/>
      <c r="G49" s="17"/>
      <c r="H49" s="17"/>
      <c r="I49" s="18"/>
      <c r="J49" s="46"/>
      <c r="K49" s="18"/>
      <c r="L49" s="47"/>
      <c r="N49" s="46"/>
      <c r="O49" s="18"/>
    </row>
    <row r="50" spans="1:15" ht="10.5" customHeight="1">
      <c r="A50" s="134"/>
      <c r="B50" s="135"/>
      <c r="C50" s="135"/>
      <c r="D50" s="136"/>
      <c r="E50" s="48"/>
      <c r="F50" s="13"/>
      <c r="G50" s="13"/>
      <c r="H50" s="13"/>
      <c r="I50" s="14"/>
      <c r="J50" s="140">
        <f>MOD(J48,1000)</f>
        <v>0</v>
      </c>
      <c r="K50" s="141"/>
      <c r="L50" s="49" t="s">
        <v>44</v>
      </c>
      <c r="N50" s="142" t="s">
        <v>44</v>
      </c>
      <c r="O50" s="143"/>
    </row>
    <row r="51" spans="1:15" ht="10.5" customHeight="1">
      <c r="A51" s="134" t="s">
        <v>45</v>
      </c>
      <c r="B51" s="135"/>
      <c r="C51" s="135"/>
      <c r="D51" s="136"/>
      <c r="E51" s="15"/>
      <c r="F51" s="17"/>
      <c r="G51" s="17"/>
      <c r="H51" s="17"/>
      <c r="I51" s="18"/>
    </row>
    <row r="52" spans="1:15" ht="10.5" customHeight="1">
      <c r="A52" s="134"/>
      <c r="B52" s="135"/>
      <c r="C52" s="135"/>
      <c r="D52" s="136"/>
      <c r="E52" s="11"/>
      <c r="F52" s="13"/>
      <c r="G52" s="13"/>
      <c r="H52" s="13"/>
      <c r="I52" s="14"/>
      <c r="J52" s="50">
        <f>ROUNDDOWN(E42+E44+R46,0)</f>
        <v>0</v>
      </c>
      <c r="K52">
        <f>ROUNDDOWN(K56/1.1,0)</f>
        <v>0</v>
      </c>
    </row>
    <row r="53" spans="1:15" ht="10.5" customHeight="1">
      <c r="A53" s="134" t="s">
        <v>46</v>
      </c>
      <c r="B53" s="135"/>
      <c r="C53" s="135"/>
      <c r="D53" s="136"/>
      <c r="E53" s="15"/>
      <c r="F53" s="19">
        <f>IF(E53&gt;0,F54,0)</f>
        <v>0</v>
      </c>
      <c r="G53" s="20">
        <f>IF(E53=0,0,G54)</f>
        <v>0</v>
      </c>
      <c r="H53" s="17"/>
      <c r="I53" s="18"/>
    </row>
    <row r="54" spans="1:15" ht="10.5" customHeight="1">
      <c r="A54" s="134"/>
      <c r="B54" s="135"/>
      <c r="C54" s="135"/>
      <c r="D54" s="136"/>
      <c r="E54" s="11"/>
      <c r="F54" s="12">
        <v>0.1</v>
      </c>
      <c r="G54" s="13" t="s">
        <v>47</v>
      </c>
      <c r="H54" s="13"/>
      <c r="I54" s="14"/>
      <c r="J54">
        <f>ROUNDDOWN(J52*0.1,0)</f>
        <v>0</v>
      </c>
      <c r="K54" s="50">
        <f>ROUNDDOWN(K56-K52,0)</f>
        <v>0</v>
      </c>
    </row>
    <row r="55" spans="1:15" ht="10.5" customHeight="1">
      <c r="A55" s="134" t="str">
        <f>IF([9]입력!T77=1,"도            급             액","도     급    예     정     액")</f>
        <v>도            급             액</v>
      </c>
      <c r="B55" s="135"/>
      <c r="C55" s="135"/>
      <c r="D55" s="136"/>
      <c r="E55" s="15"/>
      <c r="F55" s="17"/>
      <c r="G55" s="17"/>
      <c r="H55" s="17"/>
      <c r="I55" s="18"/>
    </row>
    <row r="56" spans="1:15" ht="10.5" customHeight="1">
      <c r="A56" s="134"/>
      <c r="B56" s="135"/>
      <c r="C56" s="135"/>
      <c r="D56" s="136"/>
      <c r="E56" s="11"/>
      <c r="F56" s="13"/>
      <c r="G56" s="13"/>
      <c r="H56" s="13"/>
      <c r="I56" s="14"/>
      <c r="J56" s="50">
        <f>J52+J54</f>
        <v>0</v>
      </c>
      <c r="K56" s="50">
        <f>ROUNDDOWN(J56,-3)</f>
        <v>0</v>
      </c>
    </row>
    <row r="57" spans="1:15" ht="10.5" customHeight="1">
      <c r="A57" s="134" t="s">
        <v>48</v>
      </c>
      <c r="B57" s="135"/>
      <c r="C57" s="135"/>
      <c r="D57" s="136"/>
      <c r="E57" s="15"/>
      <c r="F57" s="17"/>
      <c r="G57" s="17"/>
      <c r="H57" s="17"/>
      <c r="I57" s="18"/>
    </row>
    <row r="58" spans="1:15" ht="10.5" customHeight="1">
      <c r="A58" s="134"/>
      <c r="B58" s="135"/>
      <c r="C58" s="135"/>
      <c r="D58" s="136"/>
      <c r="E58" s="11"/>
      <c r="F58" s="13"/>
      <c r="G58" s="13"/>
      <c r="H58" s="13"/>
      <c r="I58" s="14"/>
    </row>
    <row r="59" spans="1:15" ht="10.5" customHeight="1">
      <c r="A59" s="134" t="s">
        <v>49</v>
      </c>
      <c r="B59" s="135"/>
      <c r="C59" s="135"/>
      <c r="D59" s="136"/>
      <c r="E59" s="15"/>
      <c r="F59" s="17"/>
      <c r="G59" s="17"/>
      <c r="H59" s="17"/>
      <c r="I59" s="18"/>
    </row>
    <row r="60" spans="1:15" ht="10.5" customHeight="1">
      <c r="A60" s="134"/>
      <c r="B60" s="135"/>
      <c r="C60" s="135"/>
      <c r="D60" s="136"/>
      <c r="E60" s="11"/>
      <c r="F60" s="13"/>
      <c r="G60" s="13"/>
      <c r="H60" s="13"/>
      <c r="I60" s="14"/>
    </row>
    <row r="61" spans="1:15" ht="10.5" customHeight="1">
      <c r="A61" s="134" t="s">
        <v>50</v>
      </c>
      <c r="B61" s="135"/>
      <c r="C61" s="135"/>
      <c r="D61" s="136"/>
      <c r="E61" s="15"/>
      <c r="F61" s="17"/>
      <c r="G61" s="17"/>
      <c r="H61" s="17"/>
      <c r="I61" s="18"/>
    </row>
    <row r="62" spans="1:15" ht="10.5" customHeight="1">
      <c r="A62" s="134"/>
      <c r="B62" s="135"/>
      <c r="C62" s="135"/>
      <c r="D62" s="136"/>
      <c r="E62" s="11"/>
      <c r="F62" s="13"/>
      <c r="G62" s="13"/>
      <c r="H62" s="13"/>
      <c r="I62" s="14"/>
    </row>
    <row r="63" spans="1:15" ht="10.5" customHeight="1">
      <c r="A63" s="134" t="s">
        <v>51</v>
      </c>
      <c r="B63" s="135"/>
      <c r="C63" s="135"/>
      <c r="D63" s="136"/>
      <c r="E63" s="15"/>
      <c r="F63" s="17"/>
      <c r="G63" s="17"/>
      <c r="H63" s="17"/>
      <c r="I63" s="18"/>
    </row>
    <row r="64" spans="1:15" ht="10.5" customHeight="1">
      <c r="A64" s="134"/>
      <c r="B64" s="135"/>
      <c r="C64" s="135"/>
      <c r="D64" s="136"/>
      <c r="E64" s="11"/>
      <c r="F64" s="13"/>
      <c r="G64" s="13"/>
      <c r="H64" s="13"/>
      <c r="I64" s="14"/>
    </row>
    <row r="65" spans="1:9" ht="10.5" customHeight="1">
      <c r="A65" s="134" t="s">
        <v>52</v>
      </c>
      <c r="B65" s="135"/>
      <c r="C65" s="135"/>
      <c r="D65" s="136"/>
      <c r="E65" s="15"/>
      <c r="F65" s="17"/>
      <c r="G65" s="17"/>
      <c r="H65" s="17"/>
      <c r="I65" s="18"/>
    </row>
    <row r="66" spans="1:9" ht="10.5" customHeight="1">
      <c r="A66" s="134"/>
      <c r="B66" s="135"/>
      <c r="C66" s="135"/>
      <c r="D66" s="136"/>
      <c r="E66" s="11"/>
      <c r="F66" s="13"/>
      <c r="G66" s="13"/>
      <c r="H66" s="13"/>
      <c r="I66" s="14"/>
    </row>
    <row r="67" spans="1:9" ht="10.5" customHeight="1">
      <c r="A67" s="134" t="s">
        <v>53</v>
      </c>
      <c r="B67" s="135"/>
      <c r="C67" s="135"/>
      <c r="D67" s="136"/>
      <c r="E67" s="15"/>
      <c r="F67" s="17"/>
      <c r="G67" s="17"/>
      <c r="H67" s="17"/>
      <c r="I67" s="18"/>
    </row>
    <row r="68" spans="1:9" ht="10.5" customHeight="1">
      <c r="A68" s="134"/>
      <c r="B68" s="135"/>
      <c r="C68" s="135"/>
      <c r="D68" s="136"/>
      <c r="E68" s="11"/>
      <c r="F68" s="13"/>
      <c r="G68" s="13"/>
      <c r="H68" s="13"/>
      <c r="I68" s="14"/>
    </row>
    <row r="69" spans="1:9" ht="10.5" customHeight="1">
      <c r="A69" s="134" t="s">
        <v>54</v>
      </c>
      <c r="B69" s="135"/>
      <c r="C69" s="135"/>
      <c r="D69" s="136"/>
      <c r="E69" s="15"/>
      <c r="F69" s="17"/>
      <c r="G69" s="17"/>
      <c r="H69" s="17"/>
      <c r="I69" s="18"/>
    </row>
    <row r="70" spans="1:9" ht="10.5" customHeight="1">
      <c r="A70" s="134"/>
      <c r="B70" s="135"/>
      <c r="C70" s="135"/>
      <c r="D70" s="136"/>
      <c r="E70" s="11"/>
      <c r="F70" s="13"/>
      <c r="G70" s="13"/>
      <c r="H70" s="13"/>
      <c r="I70" s="14"/>
    </row>
    <row r="71" spans="1:9" ht="10.5" customHeight="1">
      <c r="A71" s="134" t="s">
        <v>55</v>
      </c>
      <c r="B71" s="135"/>
      <c r="C71" s="135"/>
      <c r="D71" s="136"/>
      <c r="E71" s="15"/>
      <c r="F71" s="17"/>
      <c r="G71" s="17"/>
      <c r="H71" s="17"/>
      <c r="I71" s="18"/>
    </row>
    <row r="72" spans="1:9" ht="10.5" customHeight="1">
      <c r="A72" s="134"/>
      <c r="B72" s="135"/>
      <c r="C72" s="135"/>
      <c r="D72" s="136"/>
      <c r="E72" s="11"/>
      <c r="F72" s="13"/>
      <c r="G72" s="13"/>
      <c r="H72" s="13"/>
      <c r="I72" s="14"/>
    </row>
    <row r="73" spans="1:9" ht="10.5" customHeight="1">
      <c r="A73" s="134" t="s">
        <v>56</v>
      </c>
      <c r="B73" s="135"/>
      <c r="C73" s="135"/>
      <c r="D73" s="136"/>
      <c r="E73" s="15"/>
      <c r="F73" s="17"/>
      <c r="G73" s="17"/>
      <c r="H73" s="17"/>
      <c r="I73" s="18"/>
    </row>
    <row r="74" spans="1:9" ht="10.5" customHeight="1">
      <c r="A74" s="137"/>
      <c r="B74" s="138"/>
      <c r="C74" s="138"/>
      <c r="D74" s="139"/>
      <c r="E74" s="51"/>
      <c r="F74" s="34"/>
      <c r="G74" s="34"/>
      <c r="H74" s="34"/>
      <c r="I74" s="35"/>
    </row>
  </sheetData>
  <mergeCells count="53">
    <mergeCell ref="O3:P4"/>
    <mergeCell ref="A1:D2"/>
    <mergeCell ref="E1:E2"/>
    <mergeCell ref="F1:I2"/>
    <mergeCell ref="A3:B4"/>
    <mergeCell ref="C3:I4"/>
    <mergeCell ref="E5:E6"/>
    <mergeCell ref="G5:H6"/>
    <mergeCell ref="I5:I6"/>
    <mergeCell ref="A7:A40"/>
    <mergeCell ref="B7:B10"/>
    <mergeCell ref="C7:D8"/>
    <mergeCell ref="C9:D10"/>
    <mergeCell ref="B11:B16"/>
    <mergeCell ref="C11:D12"/>
    <mergeCell ref="C13:D14"/>
    <mergeCell ref="A43:D44"/>
    <mergeCell ref="C15:D16"/>
    <mergeCell ref="B17:B40"/>
    <mergeCell ref="C17:D18"/>
    <mergeCell ref="C19:D20"/>
    <mergeCell ref="C21:D22"/>
    <mergeCell ref="C23:D24"/>
    <mergeCell ref="C25:D26"/>
    <mergeCell ref="C27:D28"/>
    <mergeCell ref="C29:D30"/>
    <mergeCell ref="C31:D32"/>
    <mergeCell ref="C33:D34"/>
    <mergeCell ref="C35:D36"/>
    <mergeCell ref="C37:D38"/>
    <mergeCell ref="C39:D40"/>
    <mergeCell ref="A41:D42"/>
    <mergeCell ref="A55:D56"/>
    <mergeCell ref="A45:D46"/>
    <mergeCell ref="J46:K46"/>
    <mergeCell ref="N46:O46"/>
    <mergeCell ref="A47:D48"/>
    <mergeCell ref="J48:K48"/>
    <mergeCell ref="N48:O48"/>
    <mergeCell ref="A49:D50"/>
    <mergeCell ref="J50:K50"/>
    <mergeCell ref="N50:O50"/>
    <mergeCell ref="A51:D52"/>
    <mergeCell ref="A53:D54"/>
    <mergeCell ref="A69:D70"/>
    <mergeCell ref="A71:D72"/>
    <mergeCell ref="A73:D74"/>
    <mergeCell ref="A57:D58"/>
    <mergeCell ref="A59:D60"/>
    <mergeCell ref="A61:D62"/>
    <mergeCell ref="A63:D64"/>
    <mergeCell ref="A65:D66"/>
    <mergeCell ref="A67:D68"/>
  </mergeCells>
  <phoneticPr fontId="3" type="noConversion"/>
  <pageMargins left="0.66" right="0.3" top="0.72" bottom="0.48" header="0.32" footer="0.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9]!입력차이동">
                <anchor moveWithCells="1" sizeWithCells="1">
                  <from>
                    <xdr:col>0</xdr:col>
                    <xdr:colOff>0</xdr:colOff>
                    <xdr:row>0</xdr:row>
                    <xdr:rowOff>0</xdr:rowOff>
                  </from>
                  <to>
                    <xdr:col>1</xdr:col>
                    <xdr:colOff>76200</xdr:colOff>
                    <xdr:row>1</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filterMode="1">
    <tabColor rgb="FFFFFF00"/>
  </sheetPr>
  <dimension ref="A1:T4088"/>
  <sheetViews>
    <sheetView showZeros="0" tabSelected="1" zoomScale="110" zoomScaleNormal="110" workbookViewId="0">
      <pane xSplit="12" ySplit="6" topLeftCell="M8" activePane="bottomRight" state="frozen"/>
      <selection activeCell="A57" sqref="A57:D58"/>
      <selection pane="topRight" activeCell="A57" sqref="A57:D58"/>
      <selection pane="bottomLeft" activeCell="A57" sqref="A57:D58"/>
      <selection pane="bottomRight" activeCell="S36" sqref="S36"/>
    </sheetView>
  </sheetViews>
  <sheetFormatPr defaultRowHeight="11.25"/>
  <cols>
    <col min="1" max="1" width="2" hidden="1" customWidth="1"/>
    <col min="2" max="2" width="5.83203125" hidden="1" customWidth="1"/>
    <col min="3" max="3" width="7.1640625" hidden="1" customWidth="1"/>
    <col min="4" max="4" width="10" style="52" hidden="1" customWidth="1"/>
    <col min="5" max="5" width="3.1640625" hidden="1" customWidth="1"/>
    <col min="6" max="6" width="4.5" style="53" customWidth="1"/>
    <col min="7" max="7" width="29.6640625" customWidth="1"/>
    <col min="8" max="8" width="23.1640625" customWidth="1"/>
    <col min="9" max="9" width="9.1640625" customWidth="1"/>
    <col min="10" max="10" width="10" customWidth="1"/>
    <col min="11" max="11" width="4.6640625" customWidth="1"/>
    <col min="12" max="12" width="11.33203125" customWidth="1"/>
    <col min="13" max="13" width="11.6640625" customWidth="1"/>
    <col min="14" max="14" width="8.83203125" customWidth="1"/>
    <col min="15" max="15" width="12" customWidth="1"/>
    <col min="16" max="16" width="9.1640625" customWidth="1"/>
    <col min="17" max="17" width="12.33203125" customWidth="1"/>
    <col min="18" max="18" width="8.6640625" customWidth="1"/>
    <col min="19" max="19" width="12.33203125" customWidth="1"/>
    <col min="20" max="20" width="8.83203125" customWidth="1"/>
  </cols>
  <sheetData>
    <row r="1" spans="1:20" ht="12.75" customHeight="1">
      <c r="A1">
        <v>1</v>
      </c>
      <c r="B1">
        <f>[9]입력!J78</f>
        <v>2</v>
      </c>
      <c r="G1" t="s">
        <v>57</v>
      </c>
      <c r="Q1">
        <f>SUBTOTAL(9,Q1544,Q1640,Q1724,Q1780,Q1864)</f>
        <v>0</v>
      </c>
    </row>
    <row r="2" spans="1:20" ht="12.75" customHeight="1">
      <c r="A2">
        <f>IF([9]입력!V19=TRUE,1,0)</f>
        <v>0</v>
      </c>
      <c r="B2" s="52">
        <f>CHOOSE([9]입력!P79,0,45,90,135,180)</f>
        <v>180</v>
      </c>
      <c r="D2" s="52">
        <f>[9]입력!N87</f>
        <v>5</v>
      </c>
      <c r="E2">
        <v>1</v>
      </c>
    </row>
    <row r="3" spans="1:20" ht="9.75" customHeight="1">
      <c r="E3">
        <f>[9]입력!U38</f>
        <v>0</v>
      </c>
    </row>
    <row r="4" spans="1:20" ht="11.25" customHeight="1">
      <c r="F4" s="55"/>
      <c r="G4" s="56"/>
      <c r="H4" s="56"/>
      <c r="I4" s="57">
        <v>2490</v>
      </c>
      <c r="J4" s="57">
        <v>1650</v>
      </c>
    </row>
    <row r="5" spans="1:20" ht="20.25" customHeight="1">
      <c r="E5">
        <v>1</v>
      </c>
      <c r="F5" s="58">
        <f>[9]입력!G89</f>
        <v>1</v>
      </c>
      <c r="G5" s="177" t="s">
        <v>58</v>
      </c>
      <c r="H5" s="181" t="s">
        <v>59</v>
      </c>
      <c r="I5" s="182"/>
      <c r="J5" s="177" t="s">
        <v>60</v>
      </c>
      <c r="K5" s="3" t="s">
        <v>61</v>
      </c>
      <c r="L5" s="175" t="s">
        <v>62</v>
      </c>
      <c r="M5" s="176"/>
      <c r="N5" s="175" t="s">
        <v>63</v>
      </c>
      <c r="O5" s="176"/>
      <c r="P5" s="185" t="s">
        <v>64</v>
      </c>
      <c r="Q5" s="185"/>
      <c r="R5" s="175" t="s">
        <v>65</v>
      </c>
      <c r="S5" s="176"/>
      <c r="T5" s="177" t="s">
        <v>66</v>
      </c>
    </row>
    <row r="6" spans="1:20" ht="20.25" customHeight="1">
      <c r="E6">
        <v>1</v>
      </c>
      <c r="F6" s="59"/>
      <c r="G6" s="178"/>
      <c r="H6" s="183"/>
      <c r="I6" s="184"/>
      <c r="J6" s="178"/>
      <c r="K6" s="5" t="s">
        <v>67</v>
      </c>
      <c r="L6" s="60" t="s">
        <v>68</v>
      </c>
      <c r="M6" s="61" t="s">
        <v>5</v>
      </c>
      <c r="N6" s="60" t="s">
        <v>68</v>
      </c>
      <c r="O6" s="61" t="s">
        <v>5</v>
      </c>
      <c r="P6" s="60" t="s">
        <v>68</v>
      </c>
      <c r="Q6" s="5" t="s">
        <v>5</v>
      </c>
      <c r="R6" s="60" t="s">
        <v>68</v>
      </c>
      <c r="S6" s="61" t="s">
        <v>5</v>
      </c>
      <c r="T6" s="178"/>
    </row>
    <row r="7" spans="1:20" ht="20.25" hidden="1" customHeight="1">
      <c r="E7" t="str">
        <f>IF(M8&gt;0,2,"")</f>
        <v/>
      </c>
      <c r="F7" s="62"/>
      <c r="G7" s="63"/>
      <c r="H7" s="64"/>
      <c r="I7" s="64"/>
      <c r="J7" s="63"/>
      <c r="K7" s="65"/>
      <c r="L7" s="66"/>
      <c r="M7" s="64">
        <f>SUM(N7:S7)</f>
        <v>0</v>
      </c>
      <c r="N7" s="66"/>
      <c r="O7" s="67">
        <f>SUMPRODUCT((MOD(ROW(O9:O576),2)=1)*O9:O576)</f>
        <v>0</v>
      </c>
      <c r="P7" s="66"/>
      <c r="Q7" s="67">
        <f>SUMPRODUCT((MOD(ROW(Q9:Q576),2)=1)*Q9:Q576)</f>
        <v>0</v>
      </c>
      <c r="R7" s="66"/>
      <c r="S7" s="67">
        <f>SUMPRODUCT((MOD(ROW(S9:S576),2)=1)*S9:S576)</f>
        <v>0</v>
      </c>
      <c r="T7" s="67"/>
    </row>
    <row r="8" spans="1:20" ht="20.25" customHeight="1">
      <c r="A8" t="s">
        <v>69</v>
      </c>
      <c r="B8">
        <f>IF(M8&gt;0,1,0)</f>
        <v>0</v>
      </c>
      <c r="E8">
        <f>IF(M8&gt;0,1,0)</f>
        <v>0</v>
      </c>
      <c r="F8" s="59">
        <f>SUM($B$8)</f>
        <v>0</v>
      </c>
      <c r="G8" s="70" t="s">
        <v>70</v>
      </c>
      <c r="H8" s="71"/>
      <c r="I8" s="71"/>
      <c r="J8" s="70"/>
      <c r="K8" s="72"/>
      <c r="L8" s="73"/>
      <c r="M8" s="71"/>
      <c r="N8" s="73"/>
      <c r="O8" s="74"/>
      <c r="P8" s="73"/>
      <c r="Q8" s="74"/>
      <c r="R8" s="73"/>
      <c r="S8" s="74"/>
      <c r="T8" s="74"/>
    </row>
    <row r="9" spans="1:20" ht="20.25" hidden="1" customHeight="1">
      <c r="C9" s="17"/>
      <c r="E9" t="str">
        <f>IF(OR(M9&gt;0,M10&gt;0),2,"")</f>
        <v/>
      </c>
      <c r="F9" s="62"/>
      <c r="G9" s="63"/>
      <c r="H9" s="64"/>
      <c r="I9" s="64"/>
      <c r="J9" s="75">
        <v>0</v>
      </c>
      <c r="K9" s="65"/>
      <c r="L9" s="66">
        <f>SUM(N9,P9,R9)</f>
        <v>0</v>
      </c>
      <c r="M9" s="64">
        <f>SUM(O9,Q9,S9)</f>
        <v>0</v>
      </c>
      <c r="N9" s="66">
        <f>IF(J9=0,0,N10*$E$3)</f>
        <v>0</v>
      </c>
      <c r="O9" s="67">
        <f>INT($J9*N9)</f>
        <v>0</v>
      </c>
      <c r="P9" s="66">
        <f>IF(J9=0,0,P10*$E$3)</f>
        <v>0</v>
      </c>
      <c r="Q9" s="67">
        <f>INT($J9*P9)</f>
        <v>0</v>
      </c>
      <c r="R9" s="66">
        <f>IF(J9=0,0,R10*$E$3)</f>
        <v>0</v>
      </c>
      <c r="S9" s="67">
        <f>INT($J9*R9)</f>
        <v>0</v>
      </c>
      <c r="T9" s="67"/>
    </row>
    <row r="10" spans="1:20" ht="20.25" customHeight="1">
      <c r="C10" s="76"/>
      <c r="D10" s="68">
        <f>CHOOSE(IF(C10&gt;0,C10,$F$5),0,"(야)","(지세별)","(지+소)","(누.불)","(야+소)","(원내역)")</f>
        <v>0</v>
      </c>
      <c r="E10">
        <f>IF(OR(M9&gt;0,M10&gt;0),1,0)</f>
        <v>0</v>
      </c>
      <c r="F10" s="59" t="s">
        <v>71</v>
      </c>
      <c r="G10" s="70" t="s">
        <v>72</v>
      </c>
      <c r="H10" s="71" t="s">
        <v>73</v>
      </c>
      <c r="I10" s="71">
        <f>CHOOSE(IF(C10&gt;0,C10,$F$5),0,"(야간)","(지세별)","(소규모)","(누수)","(야+소)","")</f>
        <v>0</v>
      </c>
      <c r="J10" s="77">
        <v>862.8</v>
      </c>
      <c r="K10" s="72" t="s">
        <v>74</v>
      </c>
      <c r="L10" s="73"/>
      <c r="M10" s="71"/>
      <c r="N10" s="73"/>
      <c r="O10" s="74"/>
      <c r="P10" s="73"/>
      <c r="Q10" s="74"/>
      <c r="R10" s="73"/>
      <c r="S10" s="74"/>
      <c r="T10" s="74"/>
    </row>
    <row r="11" spans="1:20" ht="20.25" hidden="1" customHeight="1">
      <c r="C11" s="17"/>
      <c r="E11" t="str">
        <f>IF(OR(M11&gt;0,M12&gt;0),2,"")</f>
        <v/>
      </c>
      <c r="F11" s="62"/>
      <c r="G11" s="63"/>
      <c r="H11" s="64"/>
      <c r="I11" s="64"/>
      <c r="J11" s="75">
        <v>0</v>
      </c>
      <c r="K11" s="65"/>
      <c r="L11" s="66">
        <f t="shared" ref="L11:M73" si="0">SUM(N11,P11,R11)</f>
        <v>0</v>
      </c>
      <c r="M11" s="64">
        <f t="shared" si="0"/>
        <v>0</v>
      </c>
      <c r="N11" s="66">
        <f>IF(J11=0,0,N12*$E$3)</f>
        <v>0</v>
      </c>
      <c r="O11" s="67">
        <f t="shared" ref="O11:O73" si="1">INT($J11*N11)</f>
        <v>0</v>
      </c>
      <c r="P11" s="66">
        <f>IF(J11=0,0,P12*$E$3)</f>
        <v>0</v>
      </c>
      <c r="Q11" s="67">
        <f t="shared" ref="Q11:Q73" si="2">INT($J11*P11)</f>
        <v>0</v>
      </c>
      <c r="R11" s="66">
        <f>IF(J11=0,0,R12*$E$3)</f>
        <v>0</v>
      </c>
      <c r="S11" s="67">
        <f t="shared" ref="S11:S73" si="3">INT($J11*R11)</f>
        <v>0</v>
      </c>
      <c r="T11" s="67"/>
    </row>
    <row r="12" spans="1:20" ht="20.25" customHeight="1">
      <c r="C12" s="76">
        <v>2</v>
      </c>
      <c r="D12" s="68" t="str">
        <f>CHOOSE(IF(C12&gt;0,C12,$F$5),0,"(야)","(지세별)","(지+소)","(누.불)","(야+소)","(원내역)")</f>
        <v>(야)</v>
      </c>
      <c r="E12">
        <f>IF(OR(M11&gt;0,M12&gt;0),1,0)</f>
        <v>0</v>
      </c>
      <c r="F12" s="59" t="s">
        <v>71</v>
      </c>
      <c r="G12" s="70" t="s">
        <v>72</v>
      </c>
      <c r="H12" s="71" t="s">
        <v>73</v>
      </c>
      <c r="I12" s="71" t="str">
        <f>CHOOSE(IF(C12&gt;0,C12,$F$5),0,"(야간)","(지세별)","(지+소)","(누.불)","(야+소)","")</f>
        <v>(야간)</v>
      </c>
      <c r="J12" s="77">
        <v>189.1</v>
      </c>
      <c r="K12" s="72" t="s">
        <v>74</v>
      </c>
      <c r="L12" s="73"/>
      <c r="M12" s="71"/>
      <c r="N12" s="73"/>
      <c r="O12" s="74"/>
      <c r="P12" s="73"/>
      <c r="Q12" s="74"/>
      <c r="R12" s="73"/>
      <c r="S12" s="74"/>
      <c r="T12" s="74"/>
    </row>
    <row r="13" spans="1:20" ht="20.25" hidden="1" customHeight="1">
      <c r="C13" s="17"/>
      <c r="E13" t="str">
        <f>IF(OR(M13&gt;0,M14&gt;0),2,"")</f>
        <v/>
      </c>
      <c r="F13" s="62"/>
      <c r="G13" s="63"/>
      <c r="H13" s="64"/>
      <c r="I13" s="64"/>
      <c r="J13" s="75">
        <v>0</v>
      </c>
      <c r="K13" s="65"/>
      <c r="L13" s="66">
        <f t="shared" si="0"/>
        <v>0</v>
      </c>
      <c r="M13" s="64">
        <f t="shared" si="0"/>
        <v>0</v>
      </c>
      <c r="N13" s="66">
        <f>IF(J13=0,0,N14*$E$3)</f>
        <v>0</v>
      </c>
      <c r="O13" s="67">
        <f t="shared" si="1"/>
        <v>0</v>
      </c>
      <c r="P13" s="66">
        <f>IF(J13=0,0,P14*$E$3)</f>
        <v>0</v>
      </c>
      <c r="Q13" s="67">
        <f t="shared" si="2"/>
        <v>0</v>
      </c>
      <c r="R13" s="66">
        <f>IF(J13=0,0,R14*$E$3)</f>
        <v>0</v>
      </c>
      <c r="S13" s="67">
        <f t="shared" si="3"/>
        <v>0</v>
      </c>
      <c r="T13" s="67"/>
    </row>
    <row r="14" spans="1:20" ht="20.25" hidden="1" customHeight="1">
      <c r="C14" s="76"/>
      <c r="D14" s="68">
        <f>CHOOSE(IF(C14&gt;0,C14,$F$5),0,"(야)","(지세별)","(지+소)","(누.불)","(야+소)","(원내역)")</f>
        <v>0</v>
      </c>
      <c r="E14">
        <f>IF(OR(M13&gt;0,M14&gt;0),1,0)</f>
        <v>0</v>
      </c>
      <c r="F14" s="59"/>
      <c r="G14" s="70" t="s">
        <v>75</v>
      </c>
      <c r="H14" s="71" t="s">
        <v>73</v>
      </c>
      <c r="I14" s="71">
        <f>CHOOSE(IF(C14&gt;0,C14,$F$5),0,"(야간)","(지세별)","(소규모)","(누수)","(야+소)","")</f>
        <v>0</v>
      </c>
      <c r="J14" s="77">
        <v>0</v>
      </c>
      <c r="K14" s="72" t="s">
        <v>74</v>
      </c>
      <c r="L14" s="73">
        <f t="shared" si="0"/>
        <v>0</v>
      </c>
      <c r="M14" s="71">
        <f t="shared" si="0"/>
        <v>0</v>
      </c>
      <c r="N14" s="73">
        <f>IF(AND(J13=0,J14=0),0,INT(CHOOSE(IF(C14&gt;0,C14,$F$5),#REF!,#REF!,#REF!,#REF!,#REF!,#REF!,#REF!)))</f>
        <v>0</v>
      </c>
      <c r="O14" s="74">
        <f t="shared" si="1"/>
        <v>0</v>
      </c>
      <c r="P14" s="73">
        <f>IF(AND(J13=0,J14=0),0,INT(CHOOSE(IF(C14&gt;0,C14,$F$5),#REF!,#REF!,#REF!,#REF!,#REF!,#REF!,#REF!)))</f>
        <v>0</v>
      </c>
      <c r="Q14" s="74">
        <f t="shared" si="2"/>
        <v>0</v>
      </c>
      <c r="R14" s="73">
        <f>IF(AND(J13=0,J14=0),0,INT(CHOOSE(IF(C14&gt;0,C14,$F$5),#REF!,#REF!,#REF!,#REF!,#REF!,#REF!,#REF!)))</f>
        <v>0</v>
      </c>
      <c r="S14" s="74">
        <f t="shared" si="3"/>
        <v>0</v>
      </c>
      <c r="T14" s="74"/>
    </row>
    <row r="15" spans="1:20" ht="20.25" hidden="1" customHeight="1">
      <c r="C15" s="17"/>
      <c r="E15" t="str">
        <f>IF(OR(M15&gt;0,M16&gt;0),2,"")</f>
        <v/>
      </c>
      <c r="F15" s="62"/>
      <c r="G15" s="63"/>
      <c r="H15" s="64"/>
      <c r="I15" s="64"/>
      <c r="J15" s="75">
        <v>0</v>
      </c>
      <c r="K15" s="65"/>
      <c r="L15" s="66">
        <f t="shared" si="0"/>
        <v>0</v>
      </c>
      <c r="M15" s="64">
        <f t="shared" si="0"/>
        <v>0</v>
      </c>
      <c r="N15" s="66">
        <f>IF(J15=0,0,N16*$E$3)</f>
        <v>0</v>
      </c>
      <c r="O15" s="67">
        <f t="shared" si="1"/>
        <v>0</v>
      </c>
      <c r="P15" s="66">
        <f>IF(J15=0,0,P16*$E$3)</f>
        <v>0</v>
      </c>
      <c r="Q15" s="67">
        <f t="shared" si="2"/>
        <v>0</v>
      </c>
      <c r="R15" s="66">
        <f>IF(J15=0,0,R16*$E$3)</f>
        <v>0</v>
      </c>
      <c r="S15" s="67">
        <f t="shared" si="3"/>
        <v>0</v>
      </c>
      <c r="T15" s="67"/>
    </row>
    <row r="16" spans="1:20" ht="20.25" hidden="1" customHeight="1">
      <c r="C16" s="76">
        <v>2</v>
      </c>
      <c r="D16" s="68" t="str">
        <f>CHOOSE(IF(C16&gt;0,C16,$F$5),0,"(야)","(지세별)","(지+소)","(누.불)","(야+소)","(원내역)")</f>
        <v>(야)</v>
      </c>
      <c r="E16">
        <f>IF(OR(M15&gt;0,M16&gt;0),1,0)</f>
        <v>0</v>
      </c>
      <c r="F16" s="59"/>
      <c r="G16" s="70" t="s">
        <v>75</v>
      </c>
      <c r="H16" s="71" t="s">
        <v>73</v>
      </c>
      <c r="I16" s="71" t="str">
        <f>CHOOSE(IF(C16&gt;0,C16,$F$5),0,"(야간)","(지세별)","(지+소)","(누.불)","(야+소)","")</f>
        <v>(야간)</v>
      </c>
      <c r="J16" s="77">
        <v>0</v>
      </c>
      <c r="K16" s="72" t="s">
        <v>74</v>
      </c>
      <c r="L16" s="73">
        <f t="shared" si="0"/>
        <v>0</v>
      </c>
      <c r="M16" s="71">
        <f t="shared" si="0"/>
        <v>0</v>
      </c>
      <c r="N16" s="73">
        <f>IF(AND(J15=0,J16=0),0,INT(CHOOSE(IF(C16&gt;0,C16,$F$5),#REF!,#REF!,#REF!,#REF!,#REF!,#REF!,#REF!)))</f>
        <v>0</v>
      </c>
      <c r="O16" s="74">
        <f t="shared" si="1"/>
        <v>0</v>
      </c>
      <c r="P16" s="73">
        <f>IF(AND(J15=0,J16=0),0,INT(CHOOSE(IF(C16&gt;0,C16,$F$5),#REF!,#REF!,#REF!,#REF!,#REF!,#REF!,#REF!)))</f>
        <v>0</v>
      </c>
      <c r="Q16" s="74">
        <f t="shared" si="2"/>
        <v>0</v>
      </c>
      <c r="R16" s="73">
        <f>IF(AND(J15=0,J16=0),0,INT(CHOOSE(IF(C16&gt;0,C16,$F$5),#REF!,#REF!,#REF!,#REF!,#REF!,#REF!,#REF!)))</f>
        <v>0</v>
      </c>
      <c r="S16" s="74">
        <f t="shared" si="3"/>
        <v>0</v>
      </c>
      <c r="T16" s="74"/>
    </row>
    <row r="17" spans="3:20" ht="20.25" hidden="1" customHeight="1">
      <c r="C17" s="17"/>
      <c r="E17" t="str">
        <f>IF(OR(M17&gt;0,M18&gt;0),2,"")</f>
        <v/>
      </c>
      <c r="F17" s="62"/>
      <c r="G17" s="63"/>
      <c r="H17" s="64"/>
      <c r="I17" s="64"/>
      <c r="J17" s="75">
        <v>0</v>
      </c>
      <c r="K17" s="65"/>
      <c r="L17" s="66">
        <f t="shared" si="0"/>
        <v>0</v>
      </c>
      <c r="M17" s="64">
        <f t="shared" si="0"/>
        <v>0</v>
      </c>
      <c r="N17" s="66">
        <f>IF(J17=0,0,N18*$E$3)</f>
        <v>0</v>
      </c>
      <c r="O17" s="67">
        <f t="shared" si="1"/>
        <v>0</v>
      </c>
      <c r="P17" s="66">
        <f>IF(J17=0,0,P18*$E$3)</f>
        <v>0</v>
      </c>
      <c r="Q17" s="67">
        <f t="shared" si="2"/>
        <v>0</v>
      </c>
      <c r="R17" s="66">
        <f>IF(J17=0,0,R18*$E$3)</f>
        <v>0</v>
      </c>
      <c r="S17" s="67">
        <f t="shared" si="3"/>
        <v>0</v>
      </c>
      <c r="T17" s="67"/>
    </row>
    <row r="18" spans="3:20" ht="20.25" hidden="1" customHeight="1">
      <c r="C18" s="76"/>
      <c r="D18" s="68">
        <f>CHOOSE(IF(C18&gt;0,C18,$F$5),0,"(야)","(지세별)","(지+소)","(누.불)","(야+소)","(원내역)")</f>
        <v>0</v>
      </c>
      <c r="E18">
        <f>IF(OR(M17&gt;0,M18&gt;0),1,0)</f>
        <v>0</v>
      </c>
      <c r="F18" s="59"/>
      <c r="G18" s="70" t="s">
        <v>76</v>
      </c>
      <c r="H18" s="71" t="s">
        <v>77</v>
      </c>
      <c r="I18" s="71">
        <f>CHOOSE(IF(C18&gt;0,C18,$F$5),0,"(야간)","(지세별)","(소규모)","(누수)","(야+소)","")</f>
        <v>0</v>
      </c>
      <c r="J18" s="77"/>
      <c r="K18" s="72" t="s">
        <v>78</v>
      </c>
      <c r="L18" s="73">
        <f t="shared" si="0"/>
        <v>0</v>
      </c>
      <c r="M18" s="71">
        <f t="shared" si="0"/>
        <v>0</v>
      </c>
      <c r="N18" s="73">
        <f>IF(AND(J17=0,J18=0),0,INT(CHOOSE(IF(C18&gt;0,C18,$F$5),#REF!,#REF!,#REF!,#REF!,#REF!,#REF!,#REF!)))</f>
        <v>0</v>
      </c>
      <c r="O18" s="74">
        <f t="shared" si="1"/>
        <v>0</v>
      </c>
      <c r="P18" s="73">
        <f>IF(AND(J17=0,J18=0),0,INT(CHOOSE(IF(C18&gt;0,C18,$F$5),#REF!,#REF!,#REF!,#REF!,#REF!,#REF!,#REF!)))</f>
        <v>0</v>
      </c>
      <c r="Q18" s="74">
        <f t="shared" si="2"/>
        <v>0</v>
      </c>
      <c r="R18" s="73">
        <f>IF(AND(J17=0,J18=0),0,INT(CHOOSE(IF(C18&gt;0,C18,$F$5),#REF!,#REF!,#REF!,#REF!,#REF!,#REF!,#REF!)))</f>
        <v>0</v>
      </c>
      <c r="S18" s="74">
        <f t="shared" si="3"/>
        <v>0</v>
      </c>
      <c r="T18" s="74"/>
    </row>
    <row r="19" spans="3:20" ht="20.25" hidden="1" customHeight="1">
      <c r="C19" s="17"/>
      <c r="E19" t="str">
        <f>IF(OR(M19&gt;0,M20&gt;0),2,"")</f>
        <v/>
      </c>
      <c r="F19" s="62"/>
      <c r="G19" s="63"/>
      <c r="H19" s="64"/>
      <c r="I19" s="64"/>
      <c r="J19" s="75">
        <v>0</v>
      </c>
      <c r="K19" s="65"/>
      <c r="L19" s="66">
        <f t="shared" si="0"/>
        <v>0</v>
      </c>
      <c r="M19" s="64">
        <f t="shared" si="0"/>
        <v>0</v>
      </c>
      <c r="N19" s="66">
        <f>IF(J19=0,0,N20*$E$3)</f>
        <v>0</v>
      </c>
      <c r="O19" s="67">
        <f t="shared" si="1"/>
        <v>0</v>
      </c>
      <c r="P19" s="66">
        <f>IF(J19=0,0,P20*$E$3)</f>
        <v>0</v>
      </c>
      <c r="Q19" s="67">
        <f t="shared" si="2"/>
        <v>0</v>
      </c>
      <c r="R19" s="66">
        <f>IF(J19=0,0,R20*$E$3)</f>
        <v>0</v>
      </c>
      <c r="S19" s="67">
        <f t="shared" si="3"/>
        <v>0</v>
      </c>
      <c r="T19" s="67"/>
    </row>
    <row r="20" spans="3:20" ht="20.25" hidden="1" customHeight="1">
      <c r="C20" s="76">
        <v>2</v>
      </c>
      <c r="D20" s="68" t="str">
        <f>CHOOSE(IF(C20&gt;0,C20,$F$5),0,"(야)","(지세별)","(지+소)","(누.불)","(야+소)","(원내역)")</f>
        <v>(야)</v>
      </c>
      <c r="E20">
        <f>IF(OR(M19&gt;0,M20&gt;0),1,0)</f>
        <v>0</v>
      </c>
      <c r="F20" s="59"/>
      <c r="G20" s="70" t="str">
        <f>G18</f>
        <v>ASP 포장도깨기 및 싣기</v>
      </c>
      <c r="H20" s="71" t="s">
        <v>77</v>
      </c>
      <c r="I20" s="71" t="str">
        <f>CHOOSE(IF(C20&gt;0,C20,$F$5),0,"(야간)","(지세별)","(지+소)","(누.불)","(야+소)","")</f>
        <v>(야간)</v>
      </c>
      <c r="J20" s="77"/>
      <c r="K20" s="72" t="s">
        <v>78</v>
      </c>
      <c r="L20" s="73">
        <f t="shared" si="0"/>
        <v>0</v>
      </c>
      <c r="M20" s="71">
        <f t="shared" si="0"/>
        <v>0</v>
      </c>
      <c r="N20" s="73">
        <f>IF(AND(J19=0,J20=0),0,INT(CHOOSE(IF(C20&gt;0,C20,$F$5),#REF!,#REF!,#REF!,#REF!,#REF!,#REF!,#REF!)))</f>
        <v>0</v>
      </c>
      <c r="O20" s="74">
        <f t="shared" si="1"/>
        <v>0</v>
      </c>
      <c r="P20" s="73">
        <f>IF(AND(J19=0,J20=0),0,INT(CHOOSE(IF(C20&gt;0,C20,$F$5),#REF!,#REF!,#REF!,#REF!,#REF!,#REF!,#REF!)))</f>
        <v>0</v>
      </c>
      <c r="Q20" s="74">
        <f t="shared" si="2"/>
        <v>0</v>
      </c>
      <c r="R20" s="73">
        <f>IF(AND(J19=0,J20=0),0,INT(CHOOSE(IF(C20&gt;0,C20,$F$5),#REF!,#REF!,#REF!,#REF!,#REF!,#REF!,#REF!)))</f>
        <v>0</v>
      </c>
      <c r="S20" s="74">
        <f t="shared" si="3"/>
        <v>0</v>
      </c>
      <c r="T20" s="74"/>
    </row>
    <row r="21" spans="3:20" ht="20.25" hidden="1" customHeight="1">
      <c r="C21" s="17"/>
      <c r="E21" t="str">
        <f>IF(OR(M21&gt;0,M22&gt;0),2,"")</f>
        <v/>
      </c>
      <c r="F21" s="62"/>
      <c r="G21" s="63"/>
      <c r="H21" s="64"/>
      <c r="I21" s="64"/>
      <c r="J21" s="75">
        <v>0</v>
      </c>
      <c r="K21" s="65"/>
      <c r="L21" s="66">
        <f t="shared" si="0"/>
        <v>0</v>
      </c>
      <c r="M21" s="64">
        <f t="shared" si="0"/>
        <v>0</v>
      </c>
      <c r="N21" s="66">
        <f>IF(J21=0,0,N22*$E$3)</f>
        <v>0</v>
      </c>
      <c r="O21" s="67">
        <f t="shared" si="1"/>
        <v>0</v>
      </c>
      <c r="P21" s="66">
        <f>IF(J21=0,0,P22*$E$3)</f>
        <v>0</v>
      </c>
      <c r="Q21" s="67">
        <f t="shared" si="2"/>
        <v>0</v>
      </c>
      <c r="R21" s="66">
        <f>IF(J21=0,0,R22*$E$3)</f>
        <v>0</v>
      </c>
      <c r="S21" s="67">
        <f t="shared" si="3"/>
        <v>0</v>
      </c>
      <c r="T21" s="67"/>
    </row>
    <row r="22" spans="3:20" ht="20.25" hidden="1" customHeight="1">
      <c r="C22" s="76"/>
      <c r="D22" s="68">
        <f>CHOOSE(IF(C22&gt;0,C22,$F$5),0,"(야)","(지세별)","(지+소)","(누.불)","(야+소)","(원내역)")</f>
        <v>0</v>
      </c>
      <c r="E22">
        <f>IF(OR(M21&gt;0,M22&gt;0),1,0)</f>
        <v>0</v>
      </c>
      <c r="F22" s="59"/>
      <c r="G22" s="70" t="s">
        <v>79</v>
      </c>
      <c r="H22" s="71" t="s">
        <v>77</v>
      </c>
      <c r="I22" s="71">
        <f>CHOOSE(IF(C22&gt;0,C22,$F$5),0,"(야간)","(지세별)","(소규모)","(누수)","(야+소)","")</f>
        <v>0</v>
      </c>
      <c r="J22" s="77">
        <v>0</v>
      </c>
      <c r="K22" s="72" t="s">
        <v>78</v>
      </c>
      <c r="L22" s="73">
        <f t="shared" si="0"/>
        <v>0</v>
      </c>
      <c r="M22" s="71">
        <f t="shared" si="0"/>
        <v>0</v>
      </c>
      <c r="N22" s="73">
        <f>IF(AND(J21=0,J22=0),0,INT(CHOOSE(IF(C22&gt;0,C22,$F$5),#REF!,#REF!,#REF!,#REF!,#REF!,#REF!,#REF!)))</f>
        <v>0</v>
      </c>
      <c r="O22" s="74">
        <f t="shared" si="1"/>
        <v>0</v>
      </c>
      <c r="P22" s="73">
        <f>IF(AND(J21=0,J22=0),0,INT(CHOOSE(IF(C22&gt;0,C22,$F$5),#REF!,#REF!,#REF!,#REF!,#REF!,#REF!,#REF!)))</f>
        <v>0</v>
      </c>
      <c r="Q22" s="74">
        <f t="shared" si="2"/>
        <v>0</v>
      </c>
      <c r="R22" s="73">
        <f>IF(AND(J21=0,J22=0),0,INT(CHOOSE(IF(C22&gt;0,C22,$F$5),#REF!,#REF!,#REF!,#REF!,#REF!,#REF!,#REF!)))</f>
        <v>0</v>
      </c>
      <c r="S22" s="74">
        <f t="shared" si="3"/>
        <v>0</v>
      </c>
      <c r="T22" s="74"/>
    </row>
    <row r="23" spans="3:20" ht="20.25" hidden="1" customHeight="1">
      <c r="C23" s="17"/>
      <c r="E23" t="str">
        <f>IF(OR(M23&gt;0,M24&gt;0),2,"")</f>
        <v/>
      </c>
      <c r="F23" s="62"/>
      <c r="G23" s="63"/>
      <c r="H23" s="64"/>
      <c r="I23" s="64"/>
      <c r="J23" s="75">
        <v>0</v>
      </c>
      <c r="K23" s="65"/>
      <c r="L23" s="66">
        <f t="shared" si="0"/>
        <v>0</v>
      </c>
      <c r="M23" s="64">
        <f t="shared" si="0"/>
        <v>0</v>
      </c>
      <c r="N23" s="66">
        <f>IF(J23=0,0,N24*$E$3)</f>
        <v>0</v>
      </c>
      <c r="O23" s="67">
        <f t="shared" si="1"/>
        <v>0</v>
      </c>
      <c r="P23" s="66">
        <f>IF(J23=0,0,P24*$E$3)</f>
        <v>0</v>
      </c>
      <c r="Q23" s="67">
        <f t="shared" si="2"/>
        <v>0</v>
      </c>
      <c r="R23" s="66">
        <f>IF(J23=0,0,R24*$E$3)</f>
        <v>0</v>
      </c>
      <c r="S23" s="67">
        <f t="shared" si="3"/>
        <v>0</v>
      </c>
      <c r="T23" s="67"/>
    </row>
    <row r="24" spans="3:20" ht="20.25" hidden="1" customHeight="1">
      <c r="C24" s="76">
        <v>2</v>
      </c>
      <c r="D24" s="68" t="str">
        <f>CHOOSE(IF(C24&gt;0,C24,$F$5),0,"(야)","(지세별)","(지+소)","(누.불)","(야+소)","(원내역)")</f>
        <v>(야)</v>
      </c>
      <c r="E24">
        <f>IF(OR(M23&gt;0,M24&gt;0),1,0)</f>
        <v>0</v>
      </c>
      <c r="F24" s="59"/>
      <c r="G24" s="70" t="str">
        <f>G22</f>
        <v>CON'C 포장도깨기 및 싣기</v>
      </c>
      <c r="H24" s="71" t="s">
        <v>77</v>
      </c>
      <c r="I24" s="71" t="str">
        <f>CHOOSE(IF(C24&gt;0,C24,$F$5),0,"(야간)","(지세별)","(지+소)","(누.불)","(야+소)","")</f>
        <v>(야간)</v>
      </c>
      <c r="J24" s="77">
        <v>0</v>
      </c>
      <c r="K24" s="72" t="s">
        <v>78</v>
      </c>
      <c r="L24" s="73">
        <f t="shared" si="0"/>
        <v>0</v>
      </c>
      <c r="M24" s="71">
        <f t="shared" si="0"/>
        <v>0</v>
      </c>
      <c r="N24" s="73">
        <f>IF(AND(J23=0,J24=0),0,INT(CHOOSE(IF(C24&gt;0,C24,$F$5),#REF!,#REF!,#REF!,#REF!,#REF!,#REF!,#REF!)))</f>
        <v>0</v>
      </c>
      <c r="O24" s="74">
        <f t="shared" si="1"/>
        <v>0</v>
      </c>
      <c r="P24" s="73">
        <f>IF(AND(J23=0,J24=0),0,INT(CHOOSE(IF(C24&gt;0,C24,$F$5),#REF!,#REF!,#REF!,#REF!,#REF!,#REF!,#REF!)))</f>
        <v>0</v>
      </c>
      <c r="Q24" s="74">
        <f t="shared" si="2"/>
        <v>0</v>
      </c>
      <c r="R24" s="73">
        <f>IF(AND(J23=0,J24=0),0,INT(CHOOSE(IF(C24&gt;0,C24,$F$5),#REF!,#REF!,#REF!,#REF!,#REF!,#REF!,#REF!)))</f>
        <v>0</v>
      </c>
      <c r="S24" s="74">
        <f t="shared" si="3"/>
        <v>0</v>
      </c>
      <c r="T24" s="74"/>
    </row>
    <row r="25" spans="3:20" ht="20.25" hidden="1" customHeight="1">
      <c r="C25" s="17"/>
      <c r="E25" t="str">
        <f>IF(OR(M25&gt;0,M26&gt;0),2,"")</f>
        <v/>
      </c>
      <c r="F25" s="62"/>
      <c r="G25" s="78"/>
      <c r="H25" s="79"/>
      <c r="I25" s="79"/>
      <c r="J25" s="80">
        <v>0</v>
      </c>
      <c r="K25" s="65"/>
      <c r="L25" s="66">
        <f t="shared" si="0"/>
        <v>0</v>
      </c>
      <c r="M25" s="64">
        <f t="shared" si="0"/>
        <v>0</v>
      </c>
      <c r="N25" s="66">
        <f>IF(J25=0,0,N26*$E$3)</f>
        <v>0</v>
      </c>
      <c r="O25" s="67">
        <f t="shared" si="1"/>
        <v>0</v>
      </c>
      <c r="P25" s="66">
        <f>IF(J25=0,0,P26*$E$3)</f>
        <v>0</v>
      </c>
      <c r="Q25" s="67">
        <f t="shared" si="2"/>
        <v>0</v>
      </c>
      <c r="R25" s="66">
        <f>IF(J25=0,0,R26*$E$3)</f>
        <v>0</v>
      </c>
      <c r="S25" s="67">
        <f t="shared" si="3"/>
        <v>0</v>
      </c>
      <c r="T25" s="67"/>
    </row>
    <row r="26" spans="3:20" ht="20.25" hidden="1" customHeight="1">
      <c r="C26" s="76"/>
      <c r="D26" s="68">
        <f>CHOOSE(IF(C26&gt;0,C26,$F$5),0,"(야)","(지세별)","(지+소)","(누.불)","(야+소)","(원내역)")</f>
        <v>0</v>
      </c>
      <c r="E26">
        <f>IF(OR(M25&gt;0,M26&gt;0),1,0)</f>
        <v>0</v>
      </c>
      <c r="F26" s="59"/>
      <c r="G26" s="81" t="s">
        <v>80</v>
      </c>
      <c r="H26" s="82" t="s">
        <v>81</v>
      </c>
      <c r="I26" s="82">
        <f>CHOOSE(IF(C26&gt;0,C26,$F$5),0,"(야간)","(지세별)","(지+소)","(누.불)","(야+소)","")</f>
        <v>0</v>
      </c>
      <c r="J26" s="83">
        <v>0</v>
      </c>
      <c r="K26" s="72" t="s">
        <v>78</v>
      </c>
      <c r="L26" s="73">
        <f t="shared" si="0"/>
        <v>0</v>
      </c>
      <c r="M26" s="71">
        <f t="shared" si="0"/>
        <v>0</v>
      </c>
      <c r="N26" s="73">
        <f>IF(AND(J25=0,J26=0),0,INT(CHOOSE(IF(C26&gt;0,C26,$F$5),#REF!,#REF!,#REF!,#REF!,#REF!,#REF!,#REF!)))</f>
        <v>0</v>
      </c>
      <c r="O26" s="74">
        <f t="shared" si="1"/>
        <v>0</v>
      </c>
      <c r="P26" s="73">
        <f>IF(AND(J25=0,J26=0),0,INT(CHOOSE(IF(C26&gt;0,C26,$F$5),#REF!,#REF!,#REF!,#REF!,#REF!,#REF!,#REF!)))</f>
        <v>0</v>
      </c>
      <c r="Q26" s="74">
        <f t="shared" si="2"/>
        <v>0</v>
      </c>
      <c r="R26" s="73">
        <f>IF(AND(J25=0,J26=0),0,INT(CHOOSE(IF(C26&gt;0,C26,$F$5),#REF!,#REF!,#REF!,#REF!,#REF!,#REF!,#REF!)))</f>
        <v>0</v>
      </c>
      <c r="S26" s="74">
        <f t="shared" si="3"/>
        <v>0</v>
      </c>
      <c r="T26" s="74"/>
    </row>
    <row r="27" spans="3:20" ht="20.25" hidden="1" customHeight="1">
      <c r="C27" s="17"/>
      <c r="E27" t="str">
        <f>IF(OR(M27&gt;0,M28&gt;0),2,"")</f>
        <v/>
      </c>
      <c r="F27" s="62"/>
      <c r="G27" s="78"/>
      <c r="H27" s="79"/>
      <c r="I27" s="79"/>
      <c r="J27" s="80">
        <v>0</v>
      </c>
      <c r="K27" s="65"/>
      <c r="L27" s="66">
        <f t="shared" si="0"/>
        <v>0</v>
      </c>
      <c r="M27" s="64">
        <f t="shared" si="0"/>
        <v>0</v>
      </c>
      <c r="N27" s="66">
        <f>IF(J27=0,0,N28*$E$3)</f>
        <v>0</v>
      </c>
      <c r="O27" s="67">
        <f t="shared" si="1"/>
        <v>0</v>
      </c>
      <c r="P27" s="66">
        <f>IF(J27=0,0,P28*$E$3)</f>
        <v>0</v>
      </c>
      <c r="Q27" s="67">
        <f t="shared" si="2"/>
        <v>0</v>
      </c>
      <c r="R27" s="66">
        <f>IF(J27=0,0,R28*$E$3)</f>
        <v>0</v>
      </c>
      <c r="S27" s="67">
        <f t="shared" si="3"/>
        <v>0</v>
      </c>
      <c r="T27" s="67"/>
    </row>
    <row r="28" spans="3:20" ht="20.25" hidden="1" customHeight="1">
      <c r="C28" s="76">
        <v>2</v>
      </c>
      <c r="D28" s="68" t="str">
        <f>CHOOSE(IF(C28&gt;0,C28,$F$5),0,"(야)","(지세별)","(지+소)","(누.불)","(야+소)","(원내역)")</f>
        <v>(야)</v>
      </c>
      <c r="E28">
        <f>IF(OR(M27&gt;0,M28&gt;0),1,0)</f>
        <v>0</v>
      </c>
      <c r="F28" s="59"/>
      <c r="G28" s="84" t="s">
        <v>80</v>
      </c>
      <c r="H28" s="85" t="str">
        <f>H26</f>
        <v>(0.12 ㎥ B.H)</v>
      </c>
      <c r="I28" s="85" t="str">
        <f>CHOOSE(IF(C28&gt;0,C28,$F$5),0,"(야간)","(지세별)","(지+소)","(누.불)","(야+소)","")</f>
        <v>(야간)</v>
      </c>
      <c r="J28" s="86">
        <v>0</v>
      </c>
      <c r="K28" s="72" t="s">
        <v>82</v>
      </c>
      <c r="L28" s="73">
        <f t="shared" si="0"/>
        <v>0</v>
      </c>
      <c r="M28" s="71">
        <f t="shared" si="0"/>
        <v>0</v>
      </c>
      <c r="N28" s="73">
        <f>IF(AND(J27=0,J28=0),0,INT(CHOOSE(IF(C28&gt;0,C28,$F$5),#REF!,#REF!,#REF!,#REF!,#REF!,#REF!,#REF!)))</f>
        <v>0</v>
      </c>
      <c r="O28" s="74">
        <f t="shared" si="1"/>
        <v>0</v>
      </c>
      <c r="P28" s="73">
        <f>IF(AND(J27=0,J28=0),0,INT(CHOOSE(IF(C28&gt;0,C28,$F$5),#REF!,#REF!,#REF!,#REF!,#REF!,#REF!,#REF!)))</f>
        <v>0</v>
      </c>
      <c r="Q28" s="74">
        <f t="shared" si="2"/>
        <v>0</v>
      </c>
      <c r="R28" s="73">
        <f>IF(AND(J27=0,J28=0),0,INT(CHOOSE(IF(C28&gt;0,C28,$F$5),#REF!,#REF!,#REF!,#REF!,#REF!,#REF!,#REF!)))</f>
        <v>0</v>
      </c>
      <c r="S28" s="74">
        <f t="shared" si="3"/>
        <v>0</v>
      </c>
      <c r="T28" s="74"/>
    </row>
    <row r="29" spans="3:20" ht="20.25" hidden="1" customHeight="1">
      <c r="C29" s="17"/>
      <c r="E29" t="str">
        <f>IF(OR(M29&gt;0,M30&gt;0),2,"")</f>
        <v/>
      </c>
      <c r="F29" s="62"/>
      <c r="G29" s="78"/>
      <c r="H29" s="79"/>
      <c r="I29" s="79"/>
      <c r="J29" s="80">
        <v>0</v>
      </c>
      <c r="K29" s="65"/>
      <c r="L29" s="66">
        <f t="shared" si="0"/>
        <v>0</v>
      </c>
      <c r="M29" s="64">
        <f t="shared" si="0"/>
        <v>0</v>
      </c>
      <c r="N29" s="66">
        <f>IF(J29=0,0,N30*$E$3)</f>
        <v>0</v>
      </c>
      <c r="O29" s="67">
        <f t="shared" si="1"/>
        <v>0</v>
      </c>
      <c r="P29" s="66">
        <f>IF(J29=0,0,P30*$E$3)</f>
        <v>0</v>
      </c>
      <c r="Q29" s="67">
        <f t="shared" si="2"/>
        <v>0</v>
      </c>
      <c r="R29" s="66">
        <f>IF(J29=0,0,R30*$E$3)</f>
        <v>0</v>
      </c>
      <c r="S29" s="67">
        <f t="shared" si="3"/>
        <v>0</v>
      </c>
      <c r="T29" s="67"/>
    </row>
    <row r="30" spans="3:20" ht="20.25" hidden="1" customHeight="1">
      <c r="C30" s="76">
        <v>1</v>
      </c>
      <c r="D30" s="68">
        <f>CHOOSE(IF(C30&gt;0,C30,$F$5),0,"(야)","(지세별)","(지+소)","(누.불)","(야+소)","(원내역)")</f>
        <v>0</v>
      </c>
      <c r="E30">
        <f>IF(OR(M29&gt;0,M30&gt;0),1,0)</f>
        <v>0</v>
      </c>
      <c r="F30" s="59"/>
      <c r="G30" s="81" t="s">
        <v>83</v>
      </c>
      <c r="H30" s="82" t="str">
        <f>H28</f>
        <v>(0.12 ㎥ B.H)</v>
      </c>
      <c r="I30" s="82">
        <f>CHOOSE(IF(C30&gt;0,C30,$F$5),0,"(야간)","(지세별)","(지+소)","(누.불)","(야+소)","")</f>
        <v>0</v>
      </c>
      <c r="J30" s="83">
        <v>0</v>
      </c>
      <c r="K30" s="72" t="s">
        <v>82</v>
      </c>
      <c r="L30" s="73">
        <f t="shared" si="0"/>
        <v>0</v>
      </c>
      <c r="M30" s="71">
        <f t="shared" si="0"/>
        <v>0</v>
      </c>
      <c r="N30" s="73">
        <f>IF(AND(J29=0,J30=0),0,INT(CHOOSE(IF(C30&gt;0,C30,$F$5),#REF!,#REF!,#REF!,#REF!,#REF!,#REF!,#REF!)))</f>
        <v>0</v>
      </c>
      <c r="O30" s="74">
        <f t="shared" si="1"/>
        <v>0</v>
      </c>
      <c r="P30" s="73">
        <f>IF(AND(J29=0,J30=0),0,INT(CHOOSE(IF(C30&gt;0,C30,$F$5),#REF!,#REF!,#REF!,#REF!,#REF!,#REF!,#REF!)))</f>
        <v>0</v>
      </c>
      <c r="Q30" s="74">
        <f t="shared" si="2"/>
        <v>0</v>
      </c>
      <c r="R30" s="73">
        <f>IF(AND(J29=0,J30=0),0,INT(CHOOSE(IF(C30&gt;0,C30,$F$5),#REF!,#REF!,#REF!,#REF!,#REF!,#REF!,#REF!)))</f>
        <v>0</v>
      </c>
      <c r="S30" s="74">
        <f t="shared" si="3"/>
        <v>0</v>
      </c>
      <c r="T30" s="74"/>
    </row>
    <row r="31" spans="3:20" ht="20.25" hidden="1" customHeight="1">
      <c r="C31" s="17"/>
      <c r="E31" t="str">
        <f>IF(OR(M31&gt;0,M32&gt;0),2,"")</f>
        <v/>
      </c>
      <c r="F31" s="62"/>
      <c r="G31" s="78"/>
      <c r="H31" s="79"/>
      <c r="I31" s="79"/>
      <c r="J31" s="80">
        <v>0</v>
      </c>
      <c r="K31" s="65"/>
      <c r="L31" s="66">
        <f t="shared" si="0"/>
        <v>0</v>
      </c>
      <c r="M31" s="64">
        <f t="shared" si="0"/>
        <v>0</v>
      </c>
      <c r="N31" s="66">
        <f>IF(J31=0,0,N32*$E$3)</f>
        <v>0</v>
      </c>
      <c r="O31" s="67">
        <f t="shared" si="1"/>
        <v>0</v>
      </c>
      <c r="P31" s="66">
        <f>IF(J31=0,0,P32*$E$3)</f>
        <v>0</v>
      </c>
      <c r="Q31" s="67">
        <f t="shared" si="2"/>
        <v>0</v>
      </c>
      <c r="R31" s="66">
        <f>IF(J31=0,0,R32*$E$3)</f>
        <v>0</v>
      </c>
      <c r="S31" s="67">
        <f t="shared" si="3"/>
        <v>0</v>
      </c>
      <c r="T31" s="67"/>
    </row>
    <row r="32" spans="3:20" ht="20.25" hidden="1" customHeight="1">
      <c r="C32" s="76">
        <v>2</v>
      </c>
      <c r="D32" s="68" t="str">
        <f>CHOOSE(IF(C32&gt;0,C32,$F$5),0,"(야)","(지세별)","(지+소)","(누.불)","(야+소)","(원내역)")</f>
        <v>(야)</v>
      </c>
      <c r="E32">
        <f>IF(OR(M31&gt;0,M32&gt;0),1,0)</f>
        <v>0</v>
      </c>
      <c r="F32" s="59"/>
      <c r="G32" s="84" t="s">
        <v>83</v>
      </c>
      <c r="H32" s="85" t="str">
        <f>H30</f>
        <v>(0.12 ㎥ B.H)</v>
      </c>
      <c r="I32" s="85" t="str">
        <f>CHOOSE(IF(C32&gt;0,C32,$F$5),0,"(야간)","(지세별)","(지+소)","(누.불)","(야+소)","")</f>
        <v>(야간)</v>
      </c>
      <c r="J32" s="86">
        <v>0</v>
      </c>
      <c r="K32" s="72" t="s">
        <v>82</v>
      </c>
      <c r="L32" s="73">
        <f t="shared" si="0"/>
        <v>0</v>
      </c>
      <c r="M32" s="71">
        <f t="shared" si="0"/>
        <v>0</v>
      </c>
      <c r="N32" s="73">
        <f>IF(AND(J31=0,J32=0),0,INT(CHOOSE(IF(C32&gt;0,C32,$F$5),#REF!,#REF!,#REF!,#REF!,#REF!,#REF!,#REF!)))</f>
        <v>0</v>
      </c>
      <c r="O32" s="74">
        <f t="shared" si="1"/>
        <v>0</v>
      </c>
      <c r="P32" s="73">
        <f>IF(AND(J31=0,J32=0),0,INT(CHOOSE(IF(C32&gt;0,C32,$F$5),#REF!,#REF!,#REF!,#REF!,#REF!,#REF!,#REF!)))</f>
        <v>0</v>
      </c>
      <c r="Q32" s="74">
        <f t="shared" si="2"/>
        <v>0</v>
      </c>
      <c r="R32" s="73">
        <f>IF(AND(J31=0,J32=0),0,INT(CHOOSE(IF(C32&gt;0,C32,$F$5),#REF!,#REF!,#REF!,#REF!,#REF!,#REF!,#REF!)))</f>
        <v>0</v>
      </c>
      <c r="S32" s="74">
        <f t="shared" si="3"/>
        <v>0</v>
      </c>
      <c r="T32" s="74"/>
    </row>
    <row r="33" spans="3:20" ht="20.25" hidden="1" customHeight="1">
      <c r="C33" s="17"/>
      <c r="E33" t="str">
        <f>IF(OR(M33&gt;0,M34&gt;0),2,"")</f>
        <v/>
      </c>
      <c r="F33" s="62"/>
      <c r="G33" s="78"/>
      <c r="H33" s="79"/>
      <c r="I33" s="79"/>
      <c r="J33" s="80">
        <v>0</v>
      </c>
      <c r="K33" s="65"/>
      <c r="L33" s="66">
        <f t="shared" si="0"/>
        <v>0</v>
      </c>
      <c r="M33" s="64">
        <f t="shared" si="0"/>
        <v>0</v>
      </c>
      <c r="N33" s="66">
        <f>IF(J33=0,0,N34*$E$3)</f>
        <v>0</v>
      </c>
      <c r="O33" s="67">
        <f t="shared" si="1"/>
        <v>0</v>
      </c>
      <c r="P33" s="66">
        <f>IF(J33=0,0,P34*$E$3)</f>
        <v>0</v>
      </c>
      <c r="Q33" s="67">
        <f t="shared" si="2"/>
        <v>0</v>
      </c>
      <c r="R33" s="66">
        <f>IF(J33=0,0,R34*$E$3)</f>
        <v>0</v>
      </c>
      <c r="S33" s="67">
        <f t="shared" si="3"/>
        <v>0</v>
      </c>
      <c r="T33" s="67"/>
    </row>
    <row r="34" spans="3:20" ht="20.25" customHeight="1">
      <c r="C34" s="76"/>
      <c r="D34" s="68">
        <f>CHOOSE(IF(C34&gt;0,C34,$F$5),0,"(야)","(지세별)","(지+소)","(누.불)","(야+소)","(원내역)")</f>
        <v>0</v>
      </c>
      <c r="E34">
        <f>IF(OR(M33&gt;0,M34&gt;0),1,0)</f>
        <v>0</v>
      </c>
      <c r="F34" s="59"/>
      <c r="G34" s="87" t="s">
        <v>80</v>
      </c>
      <c r="H34" s="88" t="s">
        <v>84</v>
      </c>
      <c r="I34" s="88">
        <f>CHOOSE(IF(C34&gt;0,C34,$F$5),0,"(야간)","(지세별)","(지+소)","(누.불)","(야+소)","")</f>
        <v>0</v>
      </c>
      <c r="J34" s="89">
        <v>61.6</v>
      </c>
      <c r="K34" s="72" t="s">
        <v>82</v>
      </c>
      <c r="L34" s="73"/>
      <c r="M34" s="71"/>
      <c r="N34" s="73"/>
      <c r="O34" s="74"/>
      <c r="P34" s="73"/>
      <c r="Q34" s="74"/>
      <c r="R34" s="73"/>
      <c r="S34" s="74"/>
      <c r="T34" s="74"/>
    </row>
    <row r="35" spans="3:20" ht="20.25" hidden="1" customHeight="1">
      <c r="C35" s="17"/>
      <c r="E35" t="str">
        <f>IF(OR(M35&gt;0,M36&gt;0),2,"")</f>
        <v/>
      </c>
      <c r="F35" s="62"/>
      <c r="G35" s="78"/>
      <c r="H35" s="79"/>
      <c r="I35" s="79"/>
      <c r="J35" s="80">
        <v>0</v>
      </c>
      <c r="K35" s="65"/>
      <c r="L35" s="66">
        <f t="shared" si="0"/>
        <v>0</v>
      </c>
      <c r="M35" s="64">
        <f t="shared" si="0"/>
        <v>0</v>
      </c>
      <c r="N35" s="66">
        <f>IF(J35=0,0,N36*$E$3)</f>
        <v>0</v>
      </c>
      <c r="O35" s="67">
        <f t="shared" si="1"/>
        <v>0</v>
      </c>
      <c r="P35" s="66">
        <f>IF(J35=0,0,P36*$E$3)</f>
        <v>0</v>
      </c>
      <c r="Q35" s="67">
        <f t="shared" si="2"/>
        <v>0</v>
      </c>
      <c r="R35" s="66">
        <f>IF(J35=0,0,R36*$E$3)</f>
        <v>0</v>
      </c>
      <c r="S35" s="67">
        <f t="shared" si="3"/>
        <v>0</v>
      </c>
      <c r="T35" s="67"/>
    </row>
    <row r="36" spans="3:20" ht="20.25" customHeight="1">
      <c r="C36" s="76">
        <v>2</v>
      </c>
      <c r="D36" s="68" t="str">
        <f>CHOOSE(IF(C36&gt;0,C36,$F$5),0,"(야)","(지세별)","(지+소)","(누.불)","(야+소)","(원내역)")</f>
        <v>(야)</v>
      </c>
      <c r="E36">
        <f>IF(OR(M35&gt;0,M36&gt;0),1,0)</f>
        <v>0</v>
      </c>
      <c r="F36" s="59"/>
      <c r="G36" s="87" t="s">
        <v>80</v>
      </c>
      <c r="H36" s="88" t="s">
        <v>84</v>
      </c>
      <c r="I36" s="88" t="str">
        <f>CHOOSE(IF(C36&gt;0,C36,$F$5),0,"(야간)","(지세별)","(지+소)","(누.불)","(야+소)","")</f>
        <v>(야간)</v>
      </c>
      <c r="J36" s="89">
        <v>13.41</v>
      </c>
      <c r="K36" s="72" t="s">
        <v>82</v>
      </c>
      <c r="L36" s="73"/>
      <c r="M36" s="71"/>
      <c r="N36" s="73"/>
      <c r="O36" s="74"/>
      <c r="P36" s="73"/>
      <c r="Q36" s="74"/>
      <c r="R36" s="73"/>
      <c r="S36" s="74"/>
      <c r="T36" s="74"/>
    </row>
    <row r="37" spans="3:20" ht="20.25" hidden="1" customHeight="1">
      <c r="C37" s="17"/>
      <c r="E37" t="str">
        <f>IF(OR(M37&gt;0,M38&gt;0),2,"")</f>
        <v/>
      </c>
      <c r="F37" s="62"/>
      <c r="G37" s="78"/>
      <c r="H37" s="79"/>
      <c r="I37" s="79"/>
      <c r="J37" s="80">
        <v>0</v>
      </c>
      <c r="K37" s="65"/>
      <c r="L37" s="66">
        <f t="shared" si="0"/>
        <v>0</v>
      </c>
      <c r="M37" s="64">
        <f t="shared" si="0"/>
        <v>0</v>
      </c>
      <c r="N37" s="66">
        <f>IF(J37=0,0,N38*$E$3)</f>
        <v>0</v>
      </c>
      <c r="O37" s="67">
        <f t="shared" si="1"/>
        <v>0</v>
      </c>
      <c r="P37" s="66">
        <f>IF(J37=0,0,P38*$E$3)</f>
        <v>0</v>
      </c>
      <c r="Q37" s="67">
        <f t="shared" si="2"/>
        <v>0</v>
      </c>
      <c r="R37" s="66">
        <f>IF(J37=0,0,R38*$E$3)</f>
        <v>0</v>
      </c>
      <c r="S37" s="67">
        <f t="shared" si="3"/>
        <v>0</v>
      </c>
      <c r="T37" s="67"/>
    </row>
    <row r="38" spans="3:20" ht="20.25" customHeight="1">
      <c r="C38" s="76"/>
      <c r="D38" s="68">
        <f>CHOOSE(IF(C38&gt;0,C38,$F$5),0,"(야)","(지세별)","(지+소)","(누.불)","(야+소)","(원내역)")</f>
        <v>0</v>
      </c>
      <c r="E38">
        <f>IF(OR(M37&gt;0,M38&gt;0),1,0)</f>
        <v>0</v>
      </c>
      <c r="F38" s="59"/>
      <c r="G38" s="87" t="s">
        <v>83</v>
      </c>
      <c r="H38" s="88" t="s">
        <v>85</v>
      </c>
      <c r="I38" s="88">
        <f>CHOOSE(IF(C38&gt;0,C38,$F$5),0,"(야간)","(지세별)","(지+소)","(누.불)","(야+소)","")</f>
        <v>0</v>
      </c>
      <c r="J38" s="89">
        <v>4.83</v>
      </c>
      <c r="K38" s="90" t="s">
        <v>78</v>
      </c>
      <c r="L38" s="73"/>
      <c r="M38" s="71"/>
      <c r="N38" s="73"/>
      <c r="O38" s="74"/>
      <c r="P38" s="73"/>
      <c r="Q38" s="74"/>
      <c r="R38" s="73"/>
      <c r="S38" s="74"/>
      <c r="T38" s="74"/>
    </row>
    <row r="39" spans="3:20" ht="20.25" hidden="1" customHeight="1">
      <c r="C39" s="17"/>
      <c r="E39" t="str">
        <f>IF(OR(M39&gt;0,M40&gt;0),2,"")</f>
        <v/>
      </c>
      <c r="F39" s="62"/>
      <c r="G39" s="78"/>
      <c r="H39" s="79"/>
      <c r="I39" s="79"/>
      <c r="J39" s="80">
        <v>0</v>
      </c>
      <c r="K39" s="65"/>
      <c r="L39" s="66">
        <f t="shared" si="0"/>
        <v>0</v>
      </c>
      <c r="M39" s="64">
        <f t="shared" si="0"/>
        <v>0</v>
      </c>
      <c r="N39" s="66">
        <f>IF(J39=0,0,N40*$E$3)</f>
        <v>0</v>
      </c>
      <c r="O39" s="67">
        <f t="shared" si="1"/>
        <v>0</v>
      </c>
      <c r="P39" s="66">
        <f>IF(J39=0,0,P40*$E$3)</f>
        <v>0</v>
      </c>
      <c r="Q39" s="67">
        <f t="shared" si="2"/>
        <v>0</v>
      </c>
      <c r="R39" s="66">
        <f>IF(J39=0,0,R40*$E$3)</f>
        <v>0</v>
      </c>
      <c r="S39" s="67">
        <f t="shared" si="3"/>
        <v>0</v>
      </c>
      <c r="T39" s="67"/>
    </row>
    <row r="40" spans="3:20" ht="20.25" customHeight="1">
      <c r="C40" s="76">
        <v>2</v>
      </c>
      <c r="D40" s="68" t="str">
        <f>CHOOSE(IF(C40&gt;0,C40,$F$5),0,"(야)","(지세별)","(지+소)","(누.불)","(야+소)","(원내역)")</f>
        <v>(야)</v>
      </c>
      <c r="E40">
        <f>IF(OR(M39&gt;0,M40&gt;0),1,0)</f>
        <v>0</v>
      </c>
      <c r="F40" s="59"/>
      <c r="G40" s="87" t="s">
        <v>83</v>
      </c>
      <c r="H40" s="88" t="s">
        <v>85</v>
      </c>
      <c r="I40" s="88" t="str">
        <f>CHOOSE(IF(C40&gt;0,C40,$F$5),0,"(야간)","(지세별)","(지+소)","(누.불)","(야+소)","")</f>
        <v>(야간)</v>
      </c>
      <c r="J40" s="89">
        <v>3.74</v>
      </c>
      <c r="K40" s="90" t="s">
        <v>78</v>
      </c>
      <c r="L40" s="73"/>
      <c r="M40" s="71"/>
      <c r="N40" s="73"/>
      <c r="O40" s="74"/>
      <c r="P40" s="73"/>
      <c r="Q40" s="74"/>
      <c r="R40" s="73"/>
      <c r="S40" s="74"/>
      <c r="T40" s="74"/>
    </row>
    <row r="41" spans="3:20" ht="20.25" hidden="1" customHeight="1">
      <c r="C41" s="17"/>
      <c r="E41" t="str">
        <f>IF(OR(M41&gt;0,M42&gt;0),2,"")</f>
        <v/>
      </c>
      <c r="F41" s="62"/>
      <c r="G41" s="78"/>
      <c r="H41" s="79"/>
      <c r="I41" s="79"/>
      <c r="J41" s="80">
        <v>0</v>
      </c>
      <c r="K41" s="65"/>
      <c r="L41" s="66">
        <f t="shared" si="0"/>
        <v>0</v>
      </c>
      <c r="M41" s="64">
        <f t="shared" si="0"/>
        <v>0</v>
      </c>
      <c r="N41" s="66">
        <f>IF(J41=0,0,N42*$E$3)</f>
        <v>0</v>
      </c>
      <c r="O41" s="67">
        <f t="shared" si="1"/>
        <v>0</v>
      </c>
      <c r="P41" s="66">
        <f>IF(J41=0,0,P42*$E$3)</f>
        <v>0</v>
      </c>
      <c r="Q41" s="67">
        <f t="shared" si="2"/>
        <v>0</v>
      </c>
      <c r="R41" s="66">
        <f>IF(J41=0,0,R42*$E$3)</f>
        <v>0</v>
      </c>
      <c r="S41" s="67">
        <f t="shared" si="3"/>
        <v>0</v>
      </c>
      <c r="T41" s="67"/>
    </row>
    <row r="42" spans="3:20" ht="20.25" hidden="1" customHeight="1">
      <c r="C42" s="76"/>
      <c r="D42" s="68">
        <f>CHOOSE(IF(C42&gt;0,C42,$F$5),0,"(야)","(지세별)","(지+소)","(누.불)","(야+소)","(원내역)")</f>
        <v>0</v>
      </c>
      <c r="E42">
        <f>IF(OR(M41&gt;0,M42&gt;0),1,0)</f>
        <v>0</v>
      </c>
      <c r="F42" s="59"/>
      <c r="G42" s="84" t="s">
        <v>80</v>
      </c>
      <c r="H42" s="85" t="s">
        <v>86</v>
      </c>
      <c r="I42" s="85">
        <f>CHOOSE(IF(C42&gt;0,C42,$F$5),0,"(야간)","(지세별)","(지+소)","(누.불)","(야+소)","")</f>
        <v>0</v>
      </c>
      <c r="J42" s="86">
        <v>0</v>
      </c>
      <c r="K42" s="72" t="s">
        <v>78</v>
      </c>
      <c r="L42" s="73">
        <f t="shared" si="0"/>
        <v>0</v>
      </c>
      <c r="M42" s="71">
        <f t="shared" si="0"/>
        <v>0</v>
      </c>
      <c r="N42" s="73">
        <f>IF(AND(J41=0,J42=0),0,INT(CHOOSE(IF(C42&gt;0,C42,$F$5),#REF!,#REF!,#REF!,#REF!,#REF!,#REF!,#REF!)))</f>
        <v>0</v>
      </c>
      <c r="O42" s="74">
        <f t="shared" si="1"/>
        <v>0</v>
      </c>
      <c r="P42" s="73">
        <f>IF(AND(J41=0,J42=0),0,INT(CHOOSE(IF(C42&gt;0,C42,$F$5),#REF!,#REF!,#REF!,#REF!,#REF!,#REF!,#REF!)))</f>
        <v>0</v>
      </c>
      <c r="Q42" s="74">
        <f t="shared" si="2"/>
        <v>0</v>
      </c>
      <c r="R42" s="73">
        <f>IF(AND(J41=0,J42=0),0,INT(CHOOSE(IF(C42&gt;0,C42,$F$5),#REF!,#REF!,#REF!,#REF!,#REF!,#REF!,#REF!)))</f>
        <v>0</v>
      </c>
      <c r="S42" s="74">
        <f t="shared" si="3"/>
        <v>0</v>
      </c>
      <c r="T42" s="74"/>
    </row>
    <row r="43" spans="3:20" ht="20.25" hidden="1" customHeight="1">
      <c r="C43" s="17"/>
      <c r="E43" t="str">
        <f>IF(OR(M43&gt;0,M44&gt;0),2,"")</f>
        <v/>
      </c>
      <c r="F43" s="62"/>
      <c r="G43" s="78"/>
      <c r="H43" s="79"/>
      <c r="I43" s="79"/>
      <c r="J43" s="80">
        <v>0</v>
      </c>
      <c r="K43" s="65"/>
      <c r="L43" s="66">
        <f t="shared" si="0"/>
        <v>0</v>
      </c>
      <c r="M43" s="64">
        <f t="shared" si="0"/>
        <v>0</v>
      </c>
      <c r="N43" s="66">
        <f>IF(J43=0,0,N44*$E$3)</f>
        <v>0</v>
      </c>
      <c r="O43" s="67">
        <f t="shared" si="1"/>
        <v>0</v>
      </c>
      <c r="P43" s="66">
        <f>IF(J43=0,0,P44*$E$3)</f>
        <v>0</v>
      </c>
      <c r="Q43" s="67">
        <f t="shared" si="2"/>
        <v>0</v>
      </c>
      <c r="R43" s="66">
        <f>IF(J43=0,0,R44*$E$3)</f>
        <v>0</v>
      </c>
      <c r="S43" s="67">
        <f t="shared" si="3"/>
        <v>0</v>
      </c>
      <c r="T43" s="67"/>
    </row>
    <row r="44" spans="3:20" ht="20.25" hidden="1" customHeight="1">
      <c r="C44" s="76">
        <v>2</v>
      </c>
      <c r="D44" s="68" t="str">
        <f>CHOOSE(IF(C44&gt;0,C44,$F$5),0,"(야)","(지세별)","(지+소)","(누.불)","(야+소)","(원내역)")</f>
        <v>(야)</v>
      </c>
      <c r="E44">
        <f>IF(OR(M43&gt;0,M44&gt;0),1,0)</f>
        <v>0</v>
      </c>
      <c r="F44" s="59"/>
      <c r="G44" s="84" t="s">
        <v>80</v>
      </c>
      <c r="H44" s="85" t="str">
        <f>H42</f>
        <v>(0.4 ㎥ B.H)</v>
      </c>
      <c r="I44" s="85" t="str">
        <f>CHOOSE(IF(C44&gt;0,C44,$F$5),0,"(야간)","(지세별)","(지+소)","(누.불)","(야+소)","")</f>
        <v>(야간)</v>
      </c>
      <c r="J44" s="86">
        <v>0</v>
      </c>
      <c r="K44" s="72" t="s">
        <v>78</v>
      </c>
      <c r="L44" s="73">
        <f t="shared" si="0"/>
        <v>0</v>
      </c>
      <c r="M44" s="71">
        <f t="shared" si="0"/>
        <v>0</v>
      </c>
      <c r="N44" s="73">
        <f>IF(AND(J43=0,J44=0),0,INT(CHOOSE(IF(C44&gt;0,C44,$F$5),#REF!,#REF!,#REF!,#REF!,#REF!,#REF!,#REF!)))</f>
        <v>0</v>
      </c>
      <c r="O44" s="74">
        <f t="shared" si="1"/>
        <v>0</v>
      </c>
      <c r="P44" s="73">
        <f>IF(AND(J43=0,J44=0),0,INT(CHOOSE(IF(C44&gt;0,C44,$F$5),#REF!,#REF!,#REF!,#REF!,#REF!,#REF!,#REF!)))</f>
        <v>0</v>
      </c>
      <c r="Q44" s="74">
        <f t="shared" si="2"/>
        <v>0</v>
      </c>
      <c r="R44" s="73">
        <f>IF(AND(J43=0,J44=0),0,INT(CHOOSE(IF(C44&gt;0,C44,$F$5),#REF!,#REF!,#REF!,#REF!,#REF!,#REF!,#REF!)))</f>
        <v>0</v>
      </c>
      <c r="S44" s="74">
        <f t="shared" si="3"/>
        <v>0</v>
      </c>
      <c r="T44" s="74"/>
    </row>
    <row r="45" spans="3:20" ht="20.25" hidden="1" customHeight="1">
      <c r="C45" s="17"/>
      <c r="E45" t="str">
        <f>IF(OR(M45&gt;0,M46&gt;0),2,"")</f>
        <v/>
      </c>
      <c r="F45" s="62"/>
      <c r="G45" s="78"/>
      <c r="H45" s="79"/>
      <c r="I45" s="79"/>
      <c r="J45" s="80">
        <v>0</v>
      </c>
      <c r="K45" s="65"/>
      <c r="L45" s="66">
        <f t="shared" si="0"/>
        <v>0</v>
      </c>
      <c r="M45" s="64">
        <f t="shared" si="0"/>
        <v>0</v>
      </c>
      <c r="N45" s="66">
        <f>IF(J45=0,0,N46*$E$3)</f>
        <v>0</v>
      </c>
      <c r="O45" s="67">
        <f t="shared" si="1"/>
        <v>0</v>
      </c>
      <c r="P45" s="66">
        <f>IF(J45=0,0,P46*$E$3)</f>
        <v>0</v>
      </c>
      <c r="Q45" s="67">
        <f t="shared" si="2"/>
        <v>0</v>
      </c>
      <c r="R45" s="66">
        <f>IF(J45=0,0,R46*$E$3)</f>
        <v>0</v>
      </c>
      <c r="S45" s="67">
        <f t="shared" si="3"/>
        <v>0</v>
      </c>
      <c r="T45" s="67"/>
    </row>
    <row r="46" spans="3:20" ht="20.25" hidden="1" customHeight="1">
      <c r="C46" s="76"/>
      <c r="D46" s="68">
        <f>CHOOSE(IF(C46&gt;0,C46,$F$5),0,"(야)","(지세별)","(지+소)","(누.불)","(야+소)","(원내역)")</f>
        <v>0</v>
      </c>
      <c r="E46">
        <f>IF(OR(M45&gt;0,M46&gt;0),1,0)</f>
        <v>0</v>
      </c>
      <c r="F46" s="59"/>
      <c r="G46" s="84" t="s">
        <v>83</v>
      </c>
      <c r="H46" s="85" t="str">
        <f>H44</f>
        <v>(0.4 ㎥ B.H)</v>
      </c>
      <c r="I46" s="85">
        <f>CHOOSE(IF(C46&gt;0,C46,$F$5),0,"(야간)","(지세별)","(지+소)","(누.불)","(야+소)","")</f>
        <v>0</v>
      </c>
      <c r="J46" s="86">
        <v>0</v>
      </c>
      <c r="K46" s="72" t="s">
        <v>78</v>
      </c>
      <c r="L46" s="73">
        <f t="shared" si="0"/>
        <v>0</v>
      </c>
      <c r="M46" s="71">
        <f t="shared" si="0"/>
        <v>0</v>
      </c>
      <c r="N46" s="73">
        <f>IF(AND(J45=0,J46=0),0,INT(CHOOSE(IF(C46&gt;0,C46,$F$5),#REF!,#REF!,#REF!,#REF!,#REF!,#REF!,#REF!)))</f>
        <v>0</v>
      </c>
      <c r="O46" s="74">
        <f t="shared" si="1"/>
        <v>0</v>
      </c>
      <c r="P46" s="73">
        <f>IF(AND(J45=0,J46=0),0,INT(CHOOSE(IF(C46&gt;0,C46,$F$5),#REF!,#REF!,#REF!,#REF!,#REF!,#REF!,#REF!)))</f>
        <v>0</v>
      </c>
      <c r="Q46" s="74">
        <f t="shared" si="2"/>
        <v>0</v>
      </c>
      <c r="R46" s="73">
        <f>IF(AND(J45=0,J46=0),0,INT(CHOOSE(IF(C46&gt;0,C46,$F$5),#REF!,#REF!,#REF!,#REF!,#REF!,#REF!,#REF!)))</f>
        <v>0</v>
      </c>
      <c r="S46" s="74">
        <f t="shared" si="3"/>
        <v>0</v>
      </c>
      <c r="T46" s="74"/>
    </row>
    <row r="47" spans="3:20" ht="20.25" hidden="1" customHeight="1">
      <c r="C47" s="17"/>
      <c r="E47" t="str">
        <f>IF(OR(M47&gt;0,M48&gt;0),2,"")</f>
        <v/>
      </c>
      <c r="F47" s="62"/>
      <c r="G47" s="78"/>
      <c r="H47" s="79"/>
      <c r="I47" s="79"/>
      <c r="J47" s="80">
        <v>0</v>
      </c>
      <c r="K47" s="65"/>
      <c r="L47" s="66">
        <f t="shared" si="0"/>
        <v>0</v>
      </c>
      <c r="M47" s="64">
        <f t="shared" si="0"/>
        <v>0</v>
      </c>
      <c r="N47" s="66">
        <f>IF(J47=0,0,N48*$E$3)</f>
        <v>0</v>
      </c>
      <c r="O47" s="67">
        <f t="shared" si="1"/>
        <v>0</v>
      </c>
      <c r="P47" s="66">
        <f>IF(J47=0,0,P48*$E$3)</f>
        <v>0</v>
      </c>
      <c r="Q47" s="67">
        <f t="shared" si="2"/>
        <v>0</v>
      </c>
      <c r="R47" s="66">
        <f>IF(J47=0,0,R48*$E$3)</f>
        <v>0</v>
      </c>
      <c r="S47" s="67">
        <f t="shared" si="3"/>
        <v>0</v>
      </c>
      <c r="T47" s="67"/>
    </row>
    <row r="48" spans="3:20" ht="20.25" hidden="1" customHeight="1">
      <c r="C48" s="76">
        <v>2</v>
      </c>
      <c r="D48" s="68" t="str">
        <f>CHOOSE(IF(C48&gt;0,C48,$F$5),0,"(야)","(지세별)","(지+소)","(누.불)","(야+소)","(원내역)")</f>
        <v>(야)</v>
      </c>
      <c r="E48">
        <f>IF(OR(M47&gt;0,M48&gt;0),1,0)</f>
        <v>0</v>
      </c>
      <c r="F48" s="59"/>
      <c r="G48" s="84" t="s">
        <v>83</v>
      </c>
      <c r="H48" s="85" t="str">
        <f>H46</f>
        <v>(0.4 ㎥ B.H)</v>
      </c>
      <c r="I48" s="85" t="str">
        <f>CHOOSE(IF(C48&gt;0,C48,$F$5),0,"(야간)","(지세별)","(지+소)","(누.불)","(야+소)","")</f>
        <v>(야간)</v>
      </c>
      <c r="J48" s="86">
        <v>0</v>
      </c>
      <c r="K48" s="72" t="s">
        <v>78</v>
      </c>
      <c r="L48" s="73">
        <f t="shared" si="0"/>
        <v>0</v>
      </c>
      <c r="M48" s="71">
        <f t="shared" si="0"/>
        <v>0</v>
      </c>
      <c r="N48" s="73">
        <f>IF(AND(J47=0,J48=0),0,INT(CHOOSE(IF(C48&gt;0,C48,$F$5),#REF!,#REF!,#REF!,#REF!,#REF!,#REF!,#REF!)))</f>
        <v>0</v>
      </c>
      <c r="O48" s="74">
        <f t="shared" si="1"/>
        <v>0</v>
      </c>
      <c r="P48" s="73">
        <f>IF(AND(J47=0,J48=0),0,INT(CHOOSE(IF(C48&gt;0,C48,$F$5),#REF!,#REF!,#REF!,#REF!,#REF!,#REF!,#REF!)))</f>
        <v>0</v>
      </c>
      <c r="Q48" s="74">
        <f t="shared" si="2"/>
        <v>0</v>
      </c>
      <c r="R48" s="73">
        <f>IF(AND(J47=0,J48=0),0,INT(CHOOSE(IF(C48&gt;0,C48,$F$5),#REF!,#REF!,#REF!,#REF!,#REF!,#REF!,#REF!)))</f>
        <v>0</v>
      </c>
      <c r="S48" s="74">
        <f t="shared" si="3"/>
        <v>0</v>
      </c>
      <c r="T48" s="74"/>
    </row>
    <row r="49" spans="3:20" ht="20.25" hidden="1" customHeight="1">
      <c r="C49" s="17"/>
      <c r="E49" t="str">
        <f>IF(OR(M49&gt;0,M50&gt;0),2,"")</f>
        <v/>
      </c>
      <c r="F49" s="62"/>
      <c r="G49" s="78"/>
      <c r="H49" s="79"/>
      <c r="I49" s="79"/>
      <c r="J49" s="80">
        <v>0</v>
      </c>
      <c r="K49" s="65"/>
      <c r="L49" s="66">
        <f t="shared" si="0"/>
        <v>0</v>
      </c>
      <c r="M49" s="64">
        <f t="shared" si="0"/>
        <v>0</v>
      </c>
      <c r="N49" s="66">
        <f>IF(J49=0,0,N50*$E$3)</f>
        <v>0</v>
      </c>
      <c r="O49" s="67">
        <f t="shared" si="1"/>
        <v>0</v>
      </c>
      <c r="P49" s="66">
        <f>IF(J49=0,0,P50*$E$3)</f>
        <v>0</v>
      </c>
      <c r="Q49" s="67">
        <f t="shared" si="2"/>
        <v>0</v>
      </c>
      <c r="R49" s="66">
        <f>IF(J49=0,0,R50*$E$3)</f>
        <v>0</v>
      </c>
      <c r="S49" s="67">
        <f t="shared" si="3"/>
        <v>0</v>
      </c>
      <c r="T49" s="67"/>
    </row>
    <row r="50" spans="3:20" ht="20.25" hidden="1" customHeight="1">
      <c r="C50" s="76"/>
      <c r="D50" s="68">
        <f>CHOOSE(IF(C50&gt;0,C50,$F$5),0,"(야)","(지세별)","(지+소)","(누.불)","(야+소)","(원내역)")</f>
        <v>0</v>
      </c>
      <c r="E50">
        <f>IF(OR(M49&gt;0,M50&gt;0),1,0)</f>
        <v>0</v>
      </c>
      <c r="F50" s="59"/>
      <c r="G50" s="84" t="s">
        <v>80</v>
      </c>
      <c r="H50" s="85" t="s">
        <v>87</v>
      </c>
      <c r="I50" s="85">
        <f>CHOOSE(IF(C50&gt;0,C50,$F$5),0,"(야간)","(지세별)","(지+소)","(누.불)","(야+소)","")</f>
        <v>0</v>
      </c>
      <c r="J50" s="86">
        <v>0</v>
      </c>
      <c r="K50" s="72" t="s">
        <v>78</v>
      </c>
      <c r="L50" s="73">
        <f t="shared" si="0"/>
        <v>0</v>
      </c>
      <c r="M50" s="71">
        <f t="shared" si="0"/>
        <v>0</v>
      </c>
      <c r="N50" s="73">
        <f>IF(AND(J49=0,J50=0),0,INT(CHOOSE(IF(C50&gt;0,C50,$F$5),#REF!,#REF!,#REF!,#REF!,#REF!,#REF!,#REF!)))</f>
        <v>0</v>
      </c>
      <c r="O50" s="74">
        <f t="shared" si="1"/>
        <v>0</v>
      </c>
      <c r="P50" s="73">
        <f>IF(AND(J49=0,J50=0),0,INT(CHOOSE(IF(C50&gt;0,C50,$F$5),#REF!,#REF!,#REF!,#REF!,#REF!,#REF!,#REF!)))</f>
        <v>0</v>
      </c>
      <c r="Q50" s="74">
        <f t="shared" si="2"/>
        <v>0</v>
      </c>
      <c r="R50" s="73">
        <f>IF(AND(J49=0,J50=0),0,INT(CHOOSE(IF(C50&gt;0,C50,$F$5),#REF!,#REF!,#REF!,#REF!,#REF!,#REF!,#REF!)))</f>
        <v>0</v>
      </c>
      <c r="S50" s="74">
        <f t="shared" si="3"/>
        <v>0</v>
      </c>
      <c r="T50" s="74"/>
    </row>
    <row r="51" spans="3:20" ht="20.25" hidden="1" customHeight="1">
      <c r="C51" s="17"/>
      <c r="E51" t="str">
        <f>IF(OR(M51&gt;0,M52&gt;0),2,"")</f>
        <v/>
      </c>
      <c r="F51" s="62"/>
      <c r="G51" s="78"/>
      <c r="H51" s="79"/>
      <c r="I51" s="79"/>
      <c r="J51" s="80">
        <v>0</v>
      </c>
      <c r="K51" s="65"/>
      <c r="L51" s="66">
        <f t="shared" si="0"/>
        <v>0</v>
      </c>
      <c r="M51" s="64">
        <f t="shared" si="0"/>
        <v>0</v>
      </c>
      <c r="N51" s="66">
        <f>IF(J51=0,0,N52*$E$3)</f>
        <v>0</v>
      </c>
      <c r="O51" s="67">
        <f t="shared" si="1"/>
        <v>0</v>
      </c>
      <c r="P51" s="66">
        <f>IF(J51=0,0,P52*$E$3)</f>
        <v>0</v>
      </c>
      <c r="Q51" s="67">
        <f t="shared" si="2"/>
        <v>0</v>
      </c>
      <c r="R51" s="66">
        <f>IF(J51=0,0,R52*$E$3)</f>
        <v>0</v>
      </c>
      <c r="S51" s="67">
        <f t="shared" si="3"/>
        <v>0</v>
      </c>
      <c r="T51" s="67"/>
    </row>
    <row r="52" spans="3:20" ht="20.25" hidden="1" customHeight="1">
      <c r="C52" s="76">
        <v>2</v>
      </c>
      <c r="D52" s="68" t="str">
        <f>CHOOSE(IF(C52&gt;0,C52,$F$5),0,"(야)","(지세별)","(지+소)","(누.불)","(야+소)","(원내역)")</f>
        <v>(야)</v>
      </c>
      <c r="E52">
        <f>IF(OR(M51&gt;0,M52&gt;0),1,0)</f>
        <v>0</v>
      </c>
      <c r="F52" s="59"/>
      <c r="G52" s="84" t="s">
        <v>80</v>
      </c>
      <c r="H52" s="85" t="str">
        <f>H50</f>
        <v>(0.7 ㎥ B.H)</v>
      </c>
      <c r="I52" s="85" t="str">
        <f>CHOOSE(IF(C52&gt;0,C52,$F$5),0,"(야간)","(지세별)","(지+소)","(누.불)","(야+소)","")</f>
        <v>(야간)</v>
      </c>
      <c r="J52" s="86">
        <v>0</v>
      </c>
      <c r="K52" s="72" t="s">
        <v>78</v>
      </c>
      <c r="L52" s="73">
        <f t="shared" si="0"/>
        <v>0</v>
      </c>
      <c r="M52" s="71">
        <f t="shared" si="0"/>
        <v>0</v>
      </c>
      <c r="N52" s="73">
        <f>IF(AND(J51=0,J52=0),0,INT(CHOOSE(IF(C52&gt;0,C52,$F$5),#REF!,#REF!,#REF!,#REF!,#REF!,#REF!,#REF!)))</f>
        <v>0</v>
      </c>
      <c r="O52" s="74">
        <f t="shared" si="1"/>
        <v>0</v>
      </c>
      <c r="P52" s="73">
        <f>IF(AND(J51=0,J52=0),0,INT(CHOOSE(IF(C52&gt;0,C52,$F$5),#REF!,#REF!,#REF!,#REF!,#REF!,#REF!,#REF!)))</f>
        <v>0</v>
      </c>
      <c r="Q52" s="74">
        <f t="shared" si="2"/>
        <v>0</v>
      </c>
      <c r="R52" s="73">
        <f>IF(AND(J51=0,J52=0),0,INT(CHOOSE(IF(C52&gt;0,C52,$F$5),#REF!,#REF!,#REF!,#REF!,#REF!,#REF!,#REF!)))</f>
        <v>0</v>
      </c>
      <c r="S52" s="74">
        <f t="shared" si="3"/>
        <v>0</v>
      </c>
      <c r="T52" s="74"/>
    </row>
    <row r="53" spans="3:20" ht="20.25" hidden="1" customHeight="1">
      <c r="C53" s="17"/>
      <c r="E53" t="str">
        <f>IF(OR(M53&gt;0,M54&gt;0),2,"")</f>
        <v/>
      </c>
      <c r="F53" s="62"/>
      <c r="G53" s="78"/>
      <c r="H53" s="79"/>
      <c r="I53" s="79"/>
      <c r="J53" s="80">
        <v>0</v>
      </c>
      <c r="K53" s="65"/>
      <c r="L53" s="66">
        <f t="shared" si="0"/>
        <v>0</v>
      </c>
      <c r="M53" s="64">
        <f t="shared" si="0"/>
        <v>0</v>
      </c>
      <c r="N53" s="66">
        <f>IF(J53=0,0,N54*$E$3)</f>
        <v>0</v>
      </c>
      <c r="O53" s="67">
        <f t="shared" si="1"/>
        <v>0</v>
      </c>
      <c r="P53" s="66">
        <f>IF(J53=0,0,P54*$E$3)</f>
        <v>0</v>
      </c>
      <c r="Q53" s="67">
        <f t="shared" si="2"/>
        <v>0</v>
      </c>
      <c r="R53" s="66">
        <f>IF(J53=0,0,R54*$E$3)</f>
        <v>0</v>
      </c>
      <c r="S53" s="67">
        <f t="shared" si="3"/>
        <v>0</v>
      </c>
      <c r="T53" s="67"/>
    </row>
    <row r="54" spans="3:20" ht="20.25" hidden="1" customHeight="1">
      <c r="C54" s="76"/>
      <c r="D54" s="68">
        <f>CHOOSE(IF(C54&gt;0,C54,$F$5),0,"(야)","(지세별)","(지+소)","(누.불)","(야+소)","(원내역)")</f>
        <v>0</v>
      </c>
      <c r="E54">
        <f>IF(OR(M53&gt;0,M54&gt;0),1,0)</f>
        <v>0</v>
      </c>
      <c r="F54" s="59"/>
      <c r="G54" s="84" t="s">
        <v>83</v>
      </c>
      <c r="H54" s="85" t="str">
        <f>H52</f>
        <v>(0.7 ㎥ B.H)</v>
      </c>
      <c r="I54" s="85">
        <f>CHOOSE(IF(C54&gt;0,C54,$F$5),0,"(야간)","(지세별)","(지+소)","(누.불)","(야+소)","")</f>
        <v>0</v>
      </c>
      <c r="J54" s="86">
        <v>0</v>
      </c>
      <c r="K54" s="72" t="s">
        <v>78</v>
      </c>
      <c r="L54" s="73">
        <f t="shared" si="0"/>
        <v>0</v>
      </c>
      <c r="M54" s="71">
        <f t="shared" si="0"/>
        <v>0</v>
      </c>
      <c r="N54" s="73">
        <f>IF(AND(J53=0,J54=0),0,INT(CHOOSE(IF(C54&gt;0,C54,$F$5),#REF!,#REF!,#REF!,#REF!,#REF!,#REF!,#REF!)))</f>
        <v>0</v>
      </c>
      <c r="O54" s="74">
        <f t="shared" si="1"/>
        <v>0</v>
      </c>
      <c r="P54" s="73">
        <f>IF(AND(J53=0,J54=0),0,INT(CHOOSE(IF(C54&gt;0,C54,$F$5),#REF!,#REF!,#REF!,#REF!,#REF!,#REF!,#REF!)))</f>
        <v>0</v>
      </c>
      <c r="Q54" s="74">
        <f t="shared" si="2"/>
        <v>0</v>
      </c>
      <c r="R54" s="73">
        <f>IF(AND(J53=0,J54=0),0,INT(CHOOSE(IF(C54&gt;0,C54,$F$5),#REF!,#REF!,#REF!,#REF!,#REF!,#REF!,#REF!)))</f>
        <v>0</v>
      </c>
      <c r="S54" s="74">
        <f t="shared" si="3"/>
        <v>0</v>
      </c>
      <c r="T54" s="74"/>
    </row>
    <row r="55" spans="3:20" ht="20.25" hidden="1" customHeight="1">
      <c r="C55" s="17"/>
      <c r="E55" t="str">
        <f>IF(OR(M55&gt;0,M56&gt;0),2,"")</f>
        <v/>
      </c>
      <c r="F55" s="62"/>
      <c r="G55" s="78"/>
      <c r="H55" s="79"/>
      <c r="I55" s="79"/>
      <c r="J55" s="80">
        <v>0</v>
      </c>
      <c r="K55" s="65"/>
      <c r="L55" s="66">
        <f t="shared" si="0"/>
        <v>0</v>
      </c>
      <c r="M55" s="64">
        <f t="shared" si="0"/>
        <v>0</v>
      </c>
      <c r="N55" s="66">
        <f>IF(J55=0,0,N56*$E$3)</f>
        <v>0</v>
      </c>
      <c r="O55" s="67">
        <f t="shared" si="1"/>
        <v>0</v>
      </c>
      <c r="P55" s="66">
        <f>IF(J55=0,0,P56*$E$3)</f>
        <v>0</v>
      </c>
      <c r="Q55" s="67">
        <f t="shared" si="2"/>
        <v>0</v>
      </c>
      <c r="R55" s="66">
        <f>IF(J55=0,0,R56*$E$3)</f>
        <v>0</v>
      </c>
      <c r="S55" s="67">
        <f t="shared" si="3"/>
        <v>0</v>
      </c>
      <c r="T55" s="67"/>
    </row>
    <row r="56" spans="3:20" ht="20.25" hidden="1" customHeight="1">
      <c r="C56" s="76">
        <v>2</v>
      </c>
      <c r="D56" s="68" t="str">
        <f>CHOOSE(IF(C56&gt;0,C56,$F$5),0,"(야)","(지세별)","(지+소)","(누.불)","(야+소)","(원내역)")</f>
        <v>(야)</v>
      </c>
      <c r="E56">
        <f>IF(OR(M55&gt;0,M56&gt;0),1,0)</f>
        <v>0</v>
      </c>
      <c r="F56" s="59"/>
      <c r="G56" s="84" t="s">
        <v>83</v>
      </c>
      <c r="H56" s="85" t="str">
        <f>H54</f>
        <v>(0.7 ㎥ B.H)</v>
      </c>
      <c r="I56" s="85" t="str">
        <f>CHOOSE(IF(C56&gt;0,C56,$F$5),0,"(야간)","(지세별)","(지+소)","(누.불)","(야+소)","")</f>
        <v>(야간)</v>
      </c>
      <c r="J56" s="86">
        <v>0</v>
      </c>
      <c r="K56" s="72" t="s">
        <v>78</v>
      </c>
      <c r="L56" s="73">
        <f t="shared" si="0"/>
        <v>0</v>
      </c>
      <c r="M56" s="71">
        <f t="shared" si="0"/>
        <v>0</v>
      </c>
      <c r="N56" s="73">
        <f>IF(AND(J55=0,J56=0),0,INT(CHOOSE(IF(C56&gt;0,C56,$F$5),#REF!,#REF!,#REF!,#REF!,#REF!,#REF!,#REF!)))</f>
        <v>0</v>
      </c>
      <c r="O56" s="74">
        <f t="shared" si="1"/>
        <v>0</v>
      </c>
      <c r="P56" s="73">
        <f>IF(AND(J55=0,J56=0),0,INT(CHOOSE(IF(C56&gt;0,C56,$F$5),#REF!,#REF!,#REF!,#REF!,#REF!,#REF!,#REF!)))</f>
        <v>0</v>
      </c>
      <c r="Q56" s="74">
        <f t="shared" si="2"/>
        <v>0</v>
      </c>
      <c r="R56" s="73">
        <f>IF(AND(J55=0,J56=0),0,INT(CHOOSE(IF(C56&gt;0,C56,$F$5),#REF!,#REF!,#REF!,#REF!,#REF!,#REF!,#REF!)))</f>
        <v>0</v>
      </c>
      <c r="S56" s="74">
        <f t="shared" si="3"/>
        <v>0</v>
      </c>
      <c r="T56" s="74"/>
    </row>
    <row r="57" spans="3:20" ht="20.25" hidden="1" customHeight="1">
      <c r="C57" s="17"/>
      <c r="E57" t="str">
        <f>IF(OR(M57&gt;0,M58&gt;0),2,"")</f>
        <v/>
      </c>
      <c r="F57" s="62"/>
      <c r="G57" s="63"/>
      <c r="H57" s="64"/>
      <c r="I57" s="64"/>
      <c r="J57" s="75">
        <v>0</v>
      </c>
      <c r="K57" s="65"/>
      <c r="L57" s="66">
        <f t="shared" si="0"/>
        <v>0</v>
      </c>
      <c r="M57" s="64">
        <f t="shared" si="0"/>
        <v>0</v>
      </c>
      <c r="N57" s="66">
        <f>IF(J57=0,0,N58*$E$3)</f>
        <v>0</v>
      </c>
      <c r="O57" s="67">
        <f t="shared" si="1"/>
        <v>0</v>
      </c>
      <c r="P57" s="66">
        <f>IF(J57=0,0,P58*$E$3)</f>
        <v>0</v>
      </c>
      <c r="Q57" s="67">
        <f t="shared" si="2"/>
        <v>0</v>
      </c>
      <c r="R57" s="66">
        <f>IF(J57=0,0,R58*$E$3)</f>
        <v>0</v>
      </c>
      <c r="S57" s="67">
        <f t="shared" si="3"/>
        <v>0</v>
      </c>
      <c r="T57" s="67"/>
    </row>
    <row r="58" spans="3:20" ht="20.25" hidden="1" customHeight="1">
      <c r="C58" s="76"/>
      <c r="D58" s="68">
        <f>CHOOSE(IF(C58&gt;0,C58,$F$5),0,"(야)","(지세별)","(지+소)","(누.불)","(야+소)","(원내역)")</f>
        <v>0</v>
      </c>
      <c r="E58">
        <f>IF(OR(M57&gt;0,M58&gt;0),1,0)</f>
        <v>0</v>
      </c>
      <c r="F58" s="59"/>
      <c r="G58" s="70" t="s">
        <v>88</v>
      </c>
      <c r="H58" s="71" t="s">
        <v>89</v>
      </c>
      <c r="I58" s="71">
        <f>CHOOSE(IF(C58&gt;0,C58,$F$5),0,"(야간)","(지세별)","(소규모)","(누.불)","(야+소)","")</f>
        <v>0</v>
      </c>
      <c r="J58" s="77">
        <v>0</v>
      </c>
      <c r="K58" s="72" t="s">
        <v>90</v>
      </c>
      <c r="L58" s="73">
        <f t="shared" si="0"/>
        <v>0</v>
      </c>
      <c r="M58" s="71">
        <f t="shared" si="0"/>
        <v>0</v>
      </c>
      <c r="N58" s="73">
        <f>IF(AND(J57=0,J58=0),0,INT(CHOOSE(IF(C58&gt;0,C58,$F$5),#REF!,#REF!,#REF!,#REF!,#REF!,#REF!,#REF!)))</f>
        <v>0</v>
      </c>
      <c r="O58" s="74">
        <f t="shared" si="1"/>
        <v>0</v>
      </c>
      <c r="P58" s="73">
        <f>IF(AND(J57=0,J58=0),0,INT(CHOOSE(IF(C58&gt;0,C58,$F$5),#REF!,#REF!,#REF!,#REF!,#REF!,#REF!,#REF!)))</f>
        <v>0</v>
      </c>
      <c r="Q58" s="74">
        <f t="shared" si="2"/>
        <v>0</v>
      </c>
      <c r="R58" s="73">
        <f>IF(AND(J57=0,J58=0),0,INT(CHOOSE(IF(C58&gt;0,C58,$F$5),#REF!,#REF!,#REF!,#REF!,#REF!,#REF!,#REF!)))</f>
        <v>0</v>
      </c>
      <c r="S58" s="74">
        <f t="shared" si="3"/>
        <v>0</v>
      </c>
      <c r="T58" s="74"/>
    </row>
    <row r="59" spans="3:20" ht="20.25" hidden="1" customHeight="1">
      <c r="C59" s="17"/>
      <c r="E59" t="str">
        <f>IF(OR(M59&gt;0,M60&gt;0),2,"")</f>
        <v/>
      </c>
      <c r="F59" s="62"/>
      <c r="G59" s="63"/>
      <c r="H59" s="64"/>
      <c r="I59" s="64"/>
      <c r="J59" s="75">
        <v>0</v>
      </c>
      <c r="K59" s="65"/>
      <c r="L59" s="66">
        <f t="shared" si="0"/>
        <v>0</v>
      </c>
      <c r="M59" s="64">
        <f t="shared" si="0"/>
        <v>0</v>
      </c>
      <c r="N59" s="66">
        <f>IF(J59=0,0,N60*$E$3)</f>
        <v>0</v>
      </c>
      <c r="O59" s="67">
        <f t="shared" si="1"/>
        <v>0</v>
      </c>
      <c r="P59" s="66">
        <f>IF(J59=0,0,P60*$E$3)</f>
        <v>0</v>
      </c>
      <c r="Q59" s="67">
        <f t="shared" si="2"/>
        <v>0</v>
      </c>
      <c r="R59" s="66">
        <f>IF(J59=0,0,R60*$E$3)</f>
        <v>0</v>
      </c>
      <c r="S59" s="67">
        <f t="shared" si="3"/>
        <v>0</v>
      </c>
      <c r="T59" s="67"/>
    </row>
    <row r="60" spans="3:20" ht="20.25" hidden="1" customHeight="1">
      <c r="C60" s="76">
        <v>2</v>
      </c>
      <c r="D60" s="68" t="str">
        <f>CHOOSE(IF(C60&gt;0,C60,$F$5),0,"(야)","(지세별)","(지+소)","(누.불)","(야+소)","(원내역)")</f>
        <v>(야)</v>
      </c>
      <c r="E60">
        <f>IF(OR(M59&gt;0,M60&gt;0),1,0)</f>
        <v>0</v>
      </c>
      <c r="F60" s="59"/>
      <c r="G60" s="70" t="s">
        <v>91</v>
      </c>
      <c r="H60" s="71" t="s">
        <v>89</v>
      </c>
      <c r="I60" s="71" t="str">
        <f>CHOOSE(IF(C60&gt;0,C60,$F$5),0,"(야간)","(지세별)","(지+소)","(누.불)","(야+소)","")</f>
        <v>(야간)</v>
      </c>
      <c r="J60" s="77">
        <v>0</v>
      </c>
      <c r="K60" s="72" t="s">
        <v>90</v>
      </c>
      <c r="L60" s="73">
        <f t="shared" si="0"/>
        <v>0</v>
      </c>
      <c r="M60" s="71">
        <f t="shared" si="0"/>
        <v>0</v>
      </c>
      <c r="N60" s="73">
        <f>IF(AND(J59=0,J60=0),0,INT(CHOOSE(IF(C60&gt;0,C60,$F$5),#REF!,#REF!,#REF!,#REF!,#REF!,#REF!,#REF!)))</f>
        <v>0</v>
      </c>
      <c r="O60" s="74">
        <f t="shared" si="1"/>
        <v>0</v>
      </c>
      <c r="P60" s="73">
        <f>IF(AND(J59=0,J60=0),0,INT(CHOOSE(IF(C60&gt;0,C60,$F$5),#REF!,#REF!,#REF!,#REF!,#REF!,#REF!,#REF!)))</f>
        <v>0</v>
      </c>
      <c r="Q60" s="74">
        <f t="shared" si="2"/>
        <v>0</v>
      </c>
      <c r="R60" s="73">
        <f>IF(AND(J59=0,J60=0),0,INT(CHOOSE(IF(C60&gt;0,C60,$F$5),#REF!,#REF!,#REF!,#REF!,#REF!,#REF!,#REF!)))</f>
        <v>0</v>
      </c>
      <c r="S60" s="74">
        <f t="shared" si="3"/>
        <v>0</v>
      </c>
      <c r="T60" s="74"/>
    </row>
    <row r="61" spans="3:20" ht="20.25" hidden="1" customHeight="1">
      <c r="C61" s="17"/>
      <c r="E61" t="str">
        <f>IF(OR(M61&gt;0,M62&gt;0),2,"")</f>
        <v/>
      </c>
      <c r="F61" s="62"/>
      <c r="G61" s="63"/>
      <c r="H61" s="64"/>
      <c r="I61" s="64"/>
      <c r="J61" s="75">
        <v>0</v>
      </c>
      <c r="K61" s="65"/>
      <c r="L61" s="66">
        <f t="shared" si="0"/>
        <v>0</v>
      </c>
      <c r="M61" s="64">
        <f t="shared" si="0"/>
        <v>0</v>
      </c>
      <c r="N61" s="66">
        <f>IF(J61=0,0,N62*$E$3)</f>
        <v>0</v>
      </c>
      <c r="O61" s="67">
        <f t="shared" si="1"/>
        <v>0</v>
      </c>
      <c r="P61" s="66">
        <f>IF(J61=0,0,P62*$E$3)</f>
        <v>0</v>
      </c>
      <c r="Q61" s="67">
        <f t="shared" si="2"/>
        <v>0</v>
      </c>
      <c r="R61" s="66">
        <f>IF(J61=0,0,R62*$E$3)</f>
        <v>0</v>
      </c>
      <c r="S61" s="67">
        <f t="shared" si="3"/>
        <v>0</v>
      </c>
      <c r="T61" s="67"/>
    </row>
    <row r="62" spans="3:20" ht="20.25" hidden="1" customHeight="1">
      <c r="C62" s="76"/>
      <c r="D62" s="68">
        <f>CHOOSE(IF(C62&gt;0,C62,$F$5),0,"(야)","(지세별)","(지+소)","(누.불)","(야+소)","(원내역)")</f>
        <v>0</v>
      </c>
      <c r="E62">
        <f>IF(OR(M61&gt;0,M62&gt;0),1,0)</f>
        <v>0</v>
      </c>
      <c r="F62" s="59" t="s">
        <v>71</v>
      </c>
      <c r="G62" s="70" t="s">
        <v>92</v>
      </c>
      <c r="H62" s="71" t="s">
        <v>93</v>
      </c>
      <c r="I62" s="71">
        <f>CHOOSE(IF(C62&gt;0,C62,$F$5),0,"(야간)","(지세별)","(지+소)","(누.불)","(야+소)","")</f>
        <v>0</v>
      </c>
      <c r="J62" s="77">
        <v>0</v>
      </c>
      <c r="K62" s="72" t="s">
        <v>78</v>
      </c>
      <c r="L62" s="73">
        <f t="shared" si="0"/>
        <v>0</v>
      </c>
      <c r="M62" s="71">
        <f t="shared" si="0"/>
        <v>0</v>
      </c>
      <c r="N62" s="73">
        <f>IF(AND(J61=0,J62=0),0,INT(CHOOSE(IF(C62&gt;0,C62,$F$5),#REF!,#REF!,#REF!,#REF!,#REF!,#REF!,#REF!)))</f>
        <v>0</v>
      </c>
      <c r="O62" s="74">
        <f t="shared" si="1"/>
        <v>0</v>
      </c>
      <c r="P62" s="73">
        <f>IF(AND(J61=0,J62=0),0,INT(CHOOSE(IF(C62&gt;0,C62,$F$5),#REF!,#REF!,#REF!,#REF!,#REF!,#REF!,#REF!)))</f>
        <v>0</v>
      </c>
      <c r="Q62" s="74">
        <f t="shared" si="2"/>
        <v>0</v>
      </c>
      <c r="R62" s="73">
        <f>IF(AND(J61=0,J62=0),0,INT(CHOOSE(IF(C62&gt;0,C62,$F$5),#REF!,#REF!,#REF!,#REF!,#REF!,#REF!,#REF!)))</f>
        <v>0</v>
      </c>
      <c r="S62" s="74">
        <f t="shared" si="3"/>
        <v>0</v>
      </c>
      <c r="T62" s="74"/>
    </row>
    <row r="63" spans="3:20" ht="20.25" hidden="1" customHeight="1">
      <c r="C63" s="17"/>
      <c r="E63" t="str">
        <f>IF(OR(M63&gt;0,M64&gt;0),2,"")</f>
        <v/>
      </c>
      <c r="F63" s="62"/>
      <c r="G63" s="63"/>
      <c r="H63" s="64"/>
      <c r="I63" s="64"/>
      <c r="J63" s="75">
        <v>0</v>
      </c>
      <c r="K63" s="65"/>
      <c r="L63" s="66">
        <f t="shared" si="0"/>
        <v>0</v>
      </c>
      <c r="M63" s="64">
        <f t="shared" si="0"/>
        <v>0</v>
      </c>
      <c r="N63" s="66">
        <f>IF(J63=0,0,N64*$E$3)</f>
        <v>0</v>
      </c>
      <c r="O63" s="67">
        <f t="shared" si="1"/>
        <v>0</v>
      </c>
      <c r="P63" s="66">
        <f>IF(J63=0,0,P64*$E$3)</f>
        <v>0</v>
      </c>
      <c r="Q63" s="67">
        <f t="shared" si="2"/>
        <v>0</v>
      </c>
      <c r="R63" s="66">
        <f>IF(J63=0,0,R64*$E$3)</f>
        <v>0</v>
      </c>
      <c r="S63" s="67">
        <f t="shared" si="3"/>
        <v>0</v>
      </c>
      <c r="T63" s="67"/>
    </row>
    <row r="64" spans="3:20" ht="20.25" hidden="1" customHeight="1">
      <c r="C64" s="76">
        <v>2</v>
      </c>
      <c r="D64" s="68" t="str">
        <f>CHOOSE(IF(C64&gt;0,C64,$F$5),0,"(야)","(지세별)","(지+소)","(누.불)","(야+소)","(원내역)")</f>
        <v>(야)</v>
      </c>
      <c r="E64">
        <f>IF(OR(M63&gt;0,M64&gt;0),1,0)</f>
        <v>0</v>
      </c>
      <c r="F64" s="59" t="s">
        <v>71</v>
      </c>
      <c r="G64" s="70" t="s">
        <v>92</v>
      </c>
      <c r="H64" s="71" t="s">
        <v>93</v>
      </c>
      <c r="I64" s="71" t="str">
        <f>CHOOSE(IF(C64&gt;0,C64,$F$5),0,"(야간)","(지세별)","(지+소)","(누.불)","(야+소)","")</f>
        <v>(야간)</v>
      </c>
      <c r="J64" s="77">
        <v>0</v>
      </c>
      <c r="K64" s="72" t="s">
        <v>78</v>
      </c>
      <c r="L64" s="73">
        <f t="shared" si="0"/>
        <v>0</v>
      </c>
      <c r="M64" s="71">
        <f t="shared" si="0"/>
        <v>0</v>
      </c>
      <c r="N64" s="73">
        <f>IF(AND(J63=0,J64=0),0,INT(CHOOSE(IF(C64&gt;0,C64,$F$5),#REF!,#REF!,#REF!,#REF!,#REF!,#REF!,#REF!)))</f>
        <v>0</v>
      </c>
      <c r="O64" s="74">
        <f t="shared" si="1"/>
        <v>0</v>
      </c>
      <c r="P64" s="73">
        <f>IF(AND(J63=0,J64=0),0,INT(CHOOSE(IF(C64&gt;0,C64,$F$5),#REF!,#REF!,#REF!,#REF!,#REF!,#REF!,#REF!)))</f>
        <v>0</v>
      </c>
      <c r="Q64" s="74">
        <f t="shared" si="2"/>
        <v>0</v>
      </c>
      <c r="R64" s="73">
        <f>IF(AND(J63=0,J64=0),0,INT(CHOOSE(IF(C64&gt;0,C64,$F$5),#REF!,#REF!,#REF!,#REF!,#REF!,#REF!,#REF!)))</f>
        <v>0</v>
      </c>
      <c r="S64" s="74">
        <f t="shared" si="3"/>
        <v>0</v>
      </c>
      <c r="T64" s="74"/>
    </row>
    <row r="65" spans="3:20" ht="20.25" hidden="1" customHeight="1">
      <c r="C65" s="17"/>
      <c r="E65" t="str">
        <f>IF(OR(M65&gt;0,M66&gt;0),2,"")</f>
        <v/>
      </c>
      <c r="F65" s="62"/>
      <c r="G65" s="63"/>
      <c r="H65" s="64"/>
      <c r="I65" s="64"/>
      <c r="J65" s="75">
        <v>0</v>
      </c>
      <c r="K65" s="65"/>
      <c r="L65" s="66">
        <f t="shared" si="0"/>
        <v>0</v>
      </c>
      <c r="M65" s="64">
        <f t="shared" si="0"/>
        <v>0</v>
      </c>
      <c r="N65" s="66">
        <f>IF(J65=0,0,N66*$E$3)</f>
        <v>0</v>
      </c>
      <c r="O65" s="67">
        <f t="shared" si="1"/>
        <v>0</v>
      </c>
      <c r="P65" s="66">
        <f>IF(J65=0,0,P66*$E$3)</f>
        <v>0</v>
      </c>
      <c r="Q65" s="67">
        <f t="shared" si="2"/>
        <v>0</v>
      </c>
      <c r="R65" s="66">
        <f>IF(J65=0,0,R66*$E$3)</f>
        <v>0</v>
      </c>
      <c r="S65" s="67">
        <f t="shared" si="3"/>
        <v>0</v>
      </c>
      <c r="T65" s="67"/>
    </row>
    <row r="66" spans="3:20" ht="20.25" hidden="1" customHeight="1">
      <c r="C66" s="76"/>
      <c r="D66" s="68">
        <f>CHOOSE(IF(C66&gt;0,C66,$F$5),0,"(야)","(지세별)","(지+소)","(누.불)","(야+소)","(원내역)")</f>
        <v>0</v>
      </c>
      <c r="E66">
        <f>IF(OR(M65&gt;0,M66&gt;0),1,0)</f>
        <v>0</v>
      </c>
      <c r="F66" s="59"/>
      <c r="G66" s="70" t="s">
        <v>92</v>
      </c>
      <c r="H66" s="71" t="s">
        <v>94</v>
      </c>
      <c r="I66" s="71">
        <f>CHOOSE(IF(C66&gt;0,C66,$F$5),0,"(야간)","(지세별)","(지+소)","(누.불)","(야+소)","")</f>
        <v>0</v>
      </c>
      <c r="J66" s="77">
        <v>0</v>
      </c>
      <c r="K66" s="72" t="s">
        <v>78</v>
      </c>
      <c r="L66" s="73">
        <f t="shared" si="0"/>
        <v>0</v>
      </c>
      <c r="M66" s="71">
        <f t="shared" si="0"/>
        <v>0</v>
      </c>
      <c r="N66" s="73">
        <f>IF(AND(J65=0,J66=0),0,INT(CHOOSE(IF(C66&gt;0,C66,$F$5),#REF!,#REF!,#REF!,#REF!,#REF!,#REF!,#REF!)))</f>
        <v>0</v>
      </c>
      <c r="O66" s="74">
        <f t="shared" si="1"/>
        <v>0</v>
      </c>
      <c r="P66" s="73">
        <f>IF(AND(J65=0,J66=0),0,INT(CHOOSE(IF(C66&gt;0,C66,$F$5),#REF!,#REF!,#REF!,#REF!,#REF!,#REF!,#REF!)))</f>
        <v>0</v>
      </c>
      <c r="Q66" s="74">
        <f t="shared" si="2"/>
        <v>0</v>
      </c>
      <c r="R66" s="73">
        <f>IF(AND(J65=0,J66=0),0,INT(CHOOSE(IF(C66&gt;0,C66,$F$5),#REF!,#REF!,#REF!,#REF!,#REF!,#REF!,#REF!)))</f>
        <v>0</v>
      </c>
      <c r="S66" s="74">
        <f t="shared" si="3"/>
        <v>0</v>
      </c>
      <c r="T66" s="74"/>
    </row>
    <row r="67" spans="3:20" ht="20.25" hidden="1" customHeight="1">
      <c r="C67" s="17"/>
      <c r="E67" t="str">
        <f>IF(OR(M67&gt;0,M68&gt;0),2,"")</f>
        <v/>
      </c>
      <c r="F67" s="62"/>
      <c r="G67" s="63"/>
      <c r="H67" s="64"/>
      <c r="I67" s="64"/>
      <c r="J67" s="75">
        <v>0</v>
      </c>
      <c r="K67" s="65"/>
      <c r="L67" s="66">
        <f t="shared" si="0"/>
        <v>0</v>
      </c>
      <c r="M67" s="64">
        <f t="shared" si="0"/>
        <v>0</v>
      </c>
      <c r="N67" s="66">
        <f>IF(J67=0,0,N68*$E$3)</f>
        <v>0</v>
      </c>
      <c r="O67" s="67">
        <f t="shared" si="1"/>
        <v>0</v>
      </c>
      <c r="P67" s="66">
        <f>IF(J67=0,0,P68*$E$3)</f>
        <v>0</v>
      </c>
      <c r="Q67" s="67">
        <f t="shared" si="2"/>
        <v>0</v>
      </c>
      <c r="R67" s="66">
        <f>IF(J67=0,0,R68*$E$3)</f>
        <v>0</v>
      </c>
      <c r="S67" s="67">
        <f t="shared" si="3"/>
        <v>0</v>
      </c>
      <c r="T67" s="67"/>
    </row>
    <row r="68" spans="3:20" ht="20.25" hidden="1" customHeight="1">
      <c r="C68" s="76">
        <v>2</v>
      </c>
      <c r="D68" s="68" t="str">
        <f>CHOOSE(IF(C68&gt;0,C68,$F$5),0,"(야)","(지세별)","(지+소)","(누.불)","(야+소)","(원내역)")</f>
        <v>(야)</v>
      </c>
      <c r="E68">
        <f>IF(OR(M67&gt;0,M68&gt;0),1,0)</f>
        <v>0</v>
      </c>
      <c r="F68" s="59"/>
      <c r="G68" s="70" t="s">
        <v>92</v>
      </c>
      <c r="H68" s="71" t="s">
        <v>94</v>
      </c>
      <c r="I68" s="71" t="str">
        <f>CHOOSE(IF(C68&gt;0,C68,$F$5),0,"(야간)","(지세별)","(지+소)","(누.불)","(야+소)","")</f>
        <v>(야간)</v>
      </c>
      <c r="J68" s="77">
        <v>0</v>
      </c>
      <c r="K68" s="72" t="s">
        <v>78</v>
      </c>
      <c r="L68" s="73">
        <f t="shared" si="0"/>
        <v>0</v>
      </c>
      <c r="M68" s="71">
        <f t="shared" si="0"/>
        <v>0</v>
      </c>
      <c r="N68" s="73">
        <f>IF(AND(J67=0,J68=0),0,INT(CHOOSE(IF(C68&gt;0,C68,$F$5),#REF!,#REF!,#REF!,#REF!,#REF!,#REF!,#REF!)))</f>
        <v>0</v>
      </c>
      <c r="O68" s="74">
        <f t="shared" si="1"/>
        <v>0</v>
      </c>
      <c r="P68" s="73">
        <f>IF(AND(J67=0,J68=0),0,INT(CHOOSE(IF(C68&gt;0,C68,$F$5),#REF!,#REF!,#REF!,#REF!,#REF!,#REF!,#REF!)))</f>
        <v>0</v>
      </c>
      <c r="Q68" s="74">
        <f t="shared" si="2"/>
        <v>0</v>
      </c>
      <c r="R68" s="73">
        <f>IF(AND(J67=0,J68=0),0,INT(CHOOSE(IF(C68&gt;0,C68,$F$5),#REF!,#REF!,#REF!,#REF!,#REF!,#REF!,#REF!)))</f>
        <v>0</v>
      </c>
      <c r="S68" s="74">
        <f t="shared" si="3"/>
        <v>0</v>
      </c>
      <c r="T68" s="74"/>
    </row>
    <row r="69" spans="3:20" ht="20.25" hidden="1" customHeight="1">
      <c r="C69" s="17"/>
      <c r="E69" t="str">
        <f>IF(OR(M69&gt;0,M70&gt;0),2,"")</f>
        <v/>
      </c>
      <c r="F69" s="62"/>
      <c r="G69" s="63"/>
      <c r="H69" s="64"/>
      <c r="I69" s="64"/>
      <c r="J69" s="75">
        <v>0</v>
      </c>
      <c r="K69" s="65"/>
      <c r="L69" s="66">
        <f t="shared" si="0"/>
        <v>0</v>
      </c>
      <c r="M69" s="64">
        <f t="shared" si="0"/>
        <v>0</v>
      </c>
      <c r="N69" s="66">
        <f>IF(J69=0,0,N70*$E$3)</f>
        <v>0</v>
      </c>
      <c r="O69" s="67">
        <f t="shared" si="1"/>
        <v>0</v>
      </c>
      <c r="P69" s="66">
        <f>IF(J69=0,0,P70*$E$3)</f>
        <v>0</v>
      </c>
      <c r="Q69" s="67">
        <f t="shared" si="2"/>
        <v>0</v>
      </c>
      <c r="R69" s="66">
        <f>IF(J69=0,0,R70*$E$3)</f>
        <v>0</v>
      </c>
      <c r="S69" s="67">
        <f t="shared" si="3"/>
        <v>0</v>
      </c>
      <c r="T69" s="67"/>
    </row>
    <row r="70" spans="3:20" ht="20.25" customHeight="1">
      <c r="C70" s="76"/>
      <c r="D70" s="68">
        <f>CHOOSE(IF(C70&gt;0,C70,$F$5),0,"(야)","(지세별)","(지+소)","(누.불)","(야+소)","(원내역)")</f>
        <v>0</v>
      </c>
      <c r="E70">
        <f>IF(OR(M69&gt;0,M70&gt;0),1,0)</f>
        <v>0</v>
      </c>
      <c r="F70" s="59"/>
      <c r="G70" s="70" t="s">
        <v>92</v>
      </c>
      <c r="H70" s="71" t="s">
        <v>95</v>
      </c>
      <c r="I70" s="71">
        <f>CHOOSE(IF(C70&gt;0,C70,$F$5),0,"(야간)","(지세별)","(소규모)","(누.불)","(야+소)","")</f>
        <v>0</v>
      </c>
      <c r="J70" s="77">
        <v>0.57999999999999996</v>
      </c>
      <c r="K70" s="72" t="s">
        <v>78</v>
      </c>
      <c r="L70" s="73"/>
      <c r="M70" s="71"/>
      <c r="N70" s="73"/>
      <c r="O70" s="74"/>
      <c r="P70" s="73"/>
      <c r="Q70" s="74"/>
      <c r="R70" s="73"/>
      <c r="S70" s="74"/>
      <c r="T70" s="74"/>
    </row>
    <row r="71" spans="3:20" ht="20.25" hidden="1" customHeight="1">
      <c r="C71" s="17"/>
      <c r="E71" t="str">
        <f>IF(OR(M71&gt;0,M72&gt;0),2,"")</f>
        <v/>
      </c>
      <c r="F71" s="62"/>
      <c r="G71" s="63"/>
      <c r="H71" s="64"/>
      <c r="I71" s="64"/>
      <c r="J71" s="75">
        <v>0</v>
      </c>
      <c r="K71" s="65"/>
      <c r="L71" s="66">
        <f t="shared" si="0"/>
        <v>0</v>
      </c>
      <c r="M71" s="64">
        <f t="shared" si="0"/>
        <v>0</v>
      </c>
      <c r="N71" s="66">
        <f>IF(J71=0,0,N72*$E$3)</f>
        <v>0</v>
      </c>
      <c r="O71" s="67">
        <f t="shared" si="1"/>
        <v>0</v>
      </c>
      <c r="P71" s="66">
        <f>IF(J71=0,0,P72*$E$3)</f>
        <v>0</v>
      </c>
      <c r="Q71" s="67">
        <f t="shared" si="2"/>
        <v>0</v>
      </c>
      <c r="R71" s="66">
        <f>IF(J71=0,0,R72*$E$3)</f>
        <v>0</v>
      </c>
      <c r="S71" s="67">
        <f t="shared" si="3"/>
        <v>0</v>
      </c>
      <c r="T71" s="67"/>
    </row>
    <row r="72" spans="3:20" ht="20.25" hidden="1" customHeight="1">
      <c r="C72" s="76">
        <v>2</v>
      </c>
      <c r="D72" s="68" t="str">
        <f>CHOOSE(IF(C72&gt;0,C72,$F$5),0,"(야)","(지세별)","(지+소)","(누.불)","(야+소)","(원내역)")</f>
        <v>(야)</v>
      </c>
      <c r="E72">
        <f>IF(OR(M71&gt;0,M72&gt;0),1,0)</f>
        <v>0</v>
      </c>
      <c r="F72" s="59"/>
      <c r="G72" s="70" t="s">
        <v>92</v>
      </c>
      <c r="H72" s="71" t="s">
        <v>96</v>
      </c>
      <c r="I72" s="71" t="str">
        <f>CHOOSE(IF(C72&gt;0,C72,$F$5),0,"(야간)","(지세별)","(지+소)","(누.불)","(야+소)","")</f>
        <v>(야간)</v>
      </c>
      <c r="J72" s="77">
        <v>0</v>
      </c>
      <c r="K72" s="72" t="s">
        <v>78</v>
      </c>
      <c r="L72" s="73">
        <f t="shared" si="0"/>
        <v>0</v>
      </c>
      <c r="M72" s="71">
        <f t="shared" si="0"/>
        <v>0</v>
      </c>
      <c r="N72" s="73">
        <f>IF(AND(J71=0,J72=0),0,INT(CHOOSE(IF(C72&gt;0,C72,$F$5),#REF!,#REF!,#REF!,#REF!,#REF!,#REF!,#REF!)))</f>
        <v>0</v>
      </c>
      <c r="O72" s="74">
        <f t="shared" si="1"/>
        <v>0</v>
      </c>
      <c r="P72" s="73">
        <f>IF(AND(J71=0,J72=0),0,INT(CHOOSE(IF(C72&gt;0,C72,$F$5),#REF!,#REF!,#REF!,#REF!,#REF!,#REF!,#REF!)))</f>
        <v>0</v>
      </c>
      <c r="Q72" s="74">
        <f t="shared" si="2"/>
        <v>0</v>
      </c>
      <c r="R72" s="73">
        <f>IF(AND(J71=0,J72=0),0,INT(CHOOSE(IF(C72&gt;0,C72,$F$5),#REF!,#REF!,#REF!,#REF!,#REF!,#REF!,#REF!)))</f>
        <v>0</v>
      </c>
      <c r="S72" s="74">
        <f t="shared" si="3"/>
        <v>0</v>
      </c>
      <c r="T72" s="74"/>
    </row>
    <row r="73" spans="3:20" ht="20.25" hidden="1" customHeight="1">
      <c r="C73" s="17"/>
      <c r="E73" t="str">
        <f>IF(OR(M73&gt;0,M74&gt;0),2,"")</f>
        <v/>
      </c>
      <c r="F73" s="62"/>
      <c r="G73" s="63"/>
      <c r="H73" s="64"/>
      <c r="I73" s="64"/>
      <c r="J73" s="75">
        <v>0</v>
      </c>
      <c r="K73" s="65"/>
      <c r="L73" s="66">
        <f t="shared" si="0"/>
        <v>0</v>
      </c>
      <c r="M73" s="64">
        <f t="shared" si="0"/>
        <v>0</v>
      </c>
      <c r="N73" s="66">
        <f>IF(J73=0,0,N74*$E$3)</f>
        <v>0</v>
      </c>
      <c r="O73" s="67">
        <f t="shared" si="1"/>
        <v>0</v>
      </c>
      <c r="P73" s="66">
        <f>IF(J73=0,0,P74*$E$3)</f>
        <v>0</v>
      </c>
      <c r="Q73" s="67">
        <f t="shared" si="2"/>
        <v>0</v>
      </c>
      <c r="R73" s="66">
        <f>IF(J73=0,0,R74*$E$3)</f>
        <v>0</v>
      </c>
      <c r="S73" s="67">
        <f t="shared" si="3"/>
        <v>0</v>
      </c>
      <c r="T73" s="67"/>
    </row>
    <row r="74" spans="3:20" ht="20.25" customHeight="1">
      <c r="C74" s="76"/>
      <c r="D74" s="68">
        <f>CHOOSE(IF(C74&gt;0,C74,$F$5),0,"(야)","(지세별)","(지+소)","(누.불)","(야+소)","(원내역)")</f>
        <v>0</v>
      </c>
      <c r="E74">
        <f>IF(OR(M73&gt;0,M74&gt;0),1,0)</f>
        <v>0</v>
      </c>
      <c r="F74" s="59"/>
      <c r="G74" s="70" t="s">
        <v>92</v>
      </c>
      <c r="H74" s="71" t="s">
        <v>97</v>
      </c>
      <c r="I74" s="71">
        <f>CHOOSE(IF(C74&gt;0,C74,$F$5),0,"(야간)","(지세별)","(소규모)","(누.불)","(야+소)","")</f>
        <v>0</v>
      </c>
      <c r="J74" s="77">
        <v>43.9</v>
      </c>
      <c r="K74" s="72" t="s">
        <v>78</v>
      </c>
      <c r="L74" s="73"/>
      <c r="M74" s="71"/>
      <c r="N74" s="73"/>
      <c r="O74" s="74"/>
      <c r="P74" s="73"/>
      <c r="Q74" s="74"/>
      <c r="R74" s="73"/>
      <c r="S74" s="74"/>
      <c r="T74" s="74"/>
    </row>
    <row r="75" spans="3:20" ht="20.25" hidden="1" customHeight="1">
      <c r="C75" s="17"/>
      <c r="E75" t="str">
        <f>IF(OR(M75&gt;0,M76&gt;0),2,"")</f>
        <v/>
      </c>
      <c r="F75" s="62"/>
      <c r="G75" s="63"/>
      <c r="H75" s="64"/>
      <c r="I75" s="64"/>
      <c r="J75" s="75">
        <v>0</v>
      </c>
      <c r="K75" s="65"/>
      <c r="L75" s="66">
        <f t="shared" ref="L75:M146" si="4">SUM(N75,P75,R75)</f>
        <v>0</v>
      </c>
      <c r="M75" s="64">
        <f t="shared" si="4"/>
        <v>0</v>
      </c>
      <c r="N75" s="66">
        <f>IF(J75=0,0,N76*$E$3)</f>
        <v>0</v>
      </c>
      <c r="O75" s="67">
        <f t="shared" ref="O75:O138" si="5">INT($J75*N75)</f>
        <v>0</v>
      </c>
      <c r="P75" s="66">
        <f>IF(J75=0,0,P76*$E$3)</f>
        <v>0</v>
      </c>
      <c r="Q75" s="67">
        <f t="shared" ref="Q75:Q138" si="6">INT($J75*P75)</f>
        <v>0</v>
      </c>
      <c r="R75" s="66">
        <f>IF(J75=0,0,R76*$E$3)</f>
        <v>0</v>
      </c>
      <c r="S75" s="67">
        <f t="shared" ref="S75:S138" si="7">INT($J75*R75)</f>
        <v>0</v>
      </c>
      <c r="T75" s="67"/>
    </row>
    <row r="76" spans="3:20" ht="20.25" customHeight="1">
      <c r="C76" s="76">
        <v>2</v>
      </c>
      <c r="D76" s="68" t="str">
        <f>CHOOSE(IF(C76&gt;0,C76,$F$5),0,"(야)","(지세별)","(지+소)","(누.불)","(야+소)","(원내역)")</f>
        <v>(야)</v>
      </c>
      <c r="E76">
        <f>IF(OR(M75&gt;0,M76&gt;0),1,0)</f>
        <v>0</v>
      </c>
      <c r="F76" s="59"/>
      <c r="G76" s="70" t="s">
        <v>92</v>
      </c>
      <c r="H76" s="71" t="s">
        <v>97</v>
      </c>
      <c r="I76" s="71" t="str">
        <f>CHOOSE(IF(C76&gt;0,C76,$F$5),0,"(야간)","(지세별)","(지+소)","(누.불)","(야+소)","")</f>
        <v>(야간)</v>
      </c>
      <c r="J76" s="77">
        <v>17.86</v>
      </c>
      <c r="K76" s="72" t="s">
        <v>78</v>
      </c>
      <c r="L76" s="73"/>
      <c r="M76" s="71"/>
      <c r="N76" s="73"/>
      <c r="O76" s="74"/>
      <c r="P76" s="73"/>
      <c r="Q76" s="74"/>
      <c r="R76" s="73"/>
      <c r="S76" s="74"/>
      <c r="T76" s="74"/>
    </row>
    <row r="77" spans="3:20" ht="20.25" hidden="1" customHeight="1">
      <c r="C77" s="17"/>
      <c r="E77" t="str">
        <f>IF(OR(M77&gt;0,M78&gt;0),2,"")</f>
        <v/>
      </c>
      <c r="F77" s="62"/>
      <c r="G77" s="63"/>
      <c r="H77" s="64"/>
      <c r="I77" s="64"/>
      <c r="J77" s="75">
        <v>0</v>
      </c>
      <c r="K77" s="65"/>
      <c r="L77" s="66">
        <f t="shared" si="4"/>
        <v>0</v>
      </c>
      <c r="M77" s="64">
        <f t="shared" si="4"/>
        <v>0</v>
      </c>
      <c r="N77" s="66">
        <f>IF(J77=0,0,N78*$E$3)</f>
        <v>0</v>
      </c>
      <c r="O77" s="67">
        <f t="shared" si="5"/>
        <v>0</v>
      </c>
      <c r="P77" s="66">
        <f>IF(J77=0,0,P78*$E$3)</f>
        <v>0</v>
      </c>
      <c r="Q77" s="67">
        <f t="shared" si="6"/>
        <v>0</v>
      </c>
      <c r="R77" s="66">
        <f>IF(J77=0,0,R78*$E$3)</f>
        <v>0</v>
      </c>
      <c r="S77" s="67">
        <f t="shared" si="7"/>
        <v>0</v>
      </c>
      <c r="T77" s="67"/>
    </row>
    <row r="78" spans="3:20" ht="20.25" hidden="1" customHeight="1">
      <c r="C78" s="76"/>
      <c r="D78" s="68">
        <f>CHOOSE(IF(C78&gt;0,C78,$F$5),0,"(야)","(지세별)","(지+소)","(누.불)","(야+소)","(원내역)")</f>
        <v>0</v>
      </c>
      <c r="E78">
        <f>IF(OR(M77&gt;0,M78&gt;0),1,0)</f>
        <v>0</v>
      </c>
      <c r="F78" s="59"/>
      <c r="G78" s="70" t="s">
        <v>92</v>
      </c>
      <c r="H78" s="71" t="s">
        <v>98</v>
      </c>
      <c r="I78" s="71">
        <f>CHOOSE(IF(C78&gt;0,C78,$F$5),0,"(야간)","(지세별)","(지+소)","(누.불)","(야+소)","")</f>
        <v>0</v>
      </c>
      <c r="J78" s="77">
        <v>0</v>
      </c>
      <c r="K78" s="72" t="s">
        <v>78</v>
      </c>
      <c r="L78" s="73">
        <f t="shared" si="4"/>
        <v>0</v>
      </c>
      <c r="M78" s="71">
        <f t="shared" si="4"/>
        <v>0</v>
      </c>
      <c r="N78" s="73">
        <f>IF(AND(J77=0,J78=0),0,INT(CHOOSE(IF(C78&gt;0,C78,$F$5),#REF!,#REF!,#REF!,#REF!,#REF!,#REF!,#REF!)))</f>
        <v>0</v>
      </c>
      <c r="O78" s="74">
        <f t="shared" si="5"/>
        <v>0</v>
      </c>
      <c r="P78" s="73">
        <f>IF(AND(J77=0,J78=0),0,INT(CHOOSE(IF(C78&gt;0,C78,$F$5),#REF!,#REF!,#REF!,#REF!,#REF!,#REF!,#REF!)))</f>
        <v>0</v>
      </c>
      <c r="Q78" s="74">
        <f t="shared" si="6"/>
        <v>0</v>
      </c>
      <c r="R78" s="73">
        <f>IF(AND(J77=0,J78=0),0,INT(CHOOSE(IF(C78&gt;0,C78,$F$5),#REF!,#REF!,#REF!,#REF!,#REF!,#REF!,#REF!)))</f>
        <v>0</v>
      </c>
      <c r="S78" s="74">
        <f t="shared" si="7"/>
        <v>0</v>
      </c>
      <c r="T78" s="74"/>
    </row>
    <row r="79" spans="3:20" ht="20.25" hidden="1" customHeight="1">
      <c r="C79" s="17"/>
      <c r="E79" t="str">
        <f>IF(OR(M79&gt;0,M80&gt;0),2,"")</f>
        <v/>
      </c>
      <c r="F79" s="62"/>
      <c r="G79" s="63"/>
      <c r="H79" s="64"/>
      <c r="I79" s="64"/>
      <c r="J79" s="75">
        <v>0</v>
      </c>
      <c r="K79" s="65"/>
      <c r="L79" s="66">
        <f t="shared" si="4"/>
        <v>0</v>
      </c>
      <c r="M79" s="64">
        <f t="shared" si="4"/>
        <v>0</v>
      </c>
      <c r="N79" s="66">
        <f>IF(J79=0,0,N80*$E$3)</f>
        <v>0</v>
      </c>
      <c r="O79" s="67">
        <f t="shared" si="5"/>
        <v>0</v>
      </c>
      <c r="P79" s="66">
        <f>IF(J79=0,0,P80*$E$3)</f>
        <v>0</v>
      </c>
      <c r="Q79" s="67">
        <f t="shared" si="6"/>
        <v>0</v>
      </c>
      <c r="R79" s="66">
        <f>IF(J79=0,0,R80*$E$3)</f>
        <v>0</v>
      </c>
      <c r="S79" s="67">
        <f t="shared" si="7"/>
        <v>0</v>
      </c>
      <c r="T79" s="67"/>
    </row>
    <row r="80" spans="3:20" ht="20.25" hidden="1" customHeight="1">
      <c r="C80" s="76">
        <v>2</v>
      </c>
      <c r="D80" s="68" t="str">
        <f>CHOOSE(IF(C80&gt;0,C80,$F$5),0,"(야)","(지세별)","(지+소)","(누.불)","(야+소)","(원내역)")</f>
        <v>(야)</v>
      </c>
      <c r="E80">
        <f>IF(OR(M79&gt;0,M80&gt;0),1,0)</f>
        <v>0</v>
      </c>
      <c r="F80" s="59"/>
      <c r="G80" s="70" t="s">
        <v>92</v>
      </c>
      <c r="H80" s="71" t="s">
        <v>98</v>
      </c>
      <c r="I80" s="71" t="str">
        <f>CHOOSE(IF(C80&gt;0,C80,$F$5),0,"(야간)","(지세별)","(지+소)","(누.불)","(야+소)","")</f>
        <v>(야간)</v>
      </c>
      <c r="J80" s="77">
        <v>0</v>
      </c>
      <c r="K80" s="72" t="s">
        <v>78</v>
      </c>
      <c r="L80" s="73">
        <f t="shared" si="4"/>
        <v>0</v>
      </c>
      <c r="M80" s="71">
        <f t="shared" si="4"/>
        <v>0</v>
      </c>
      <c r="N80" s="73">
        <f>IF(AND(J79=0,J80=0),0,INT(CHOOSE(IF(C80&gt;0,C80,$F$5),#REF!,#REF!,#REF!,#REF!,#REF!,#REF!,#REF!)))</f>
        <v>0</v>
      </c>
      <c r="O80" s="74">
        <f t="shared" si="5"/>
        <v>0</v>
      </c>
      <c r="P80" s="73">
        <f>IF(AND(J79=0,J80=0),0,INT(CHOOSE(IF(C80&gt;0,C80,$F$5),#REF!,#REF!,#REF!,#REF!,#REF!,#REF!,#REF!)))</f>
        <v>0</v>
      </c>
      <c r="Q80" s="74">
        <f t="shared" si="6"/>
        <v>0</v>
      </c>
      <c r="R80" s="73">
        <f>IF(AND(J79=0,J80=0),0,INT(CHOOSE(IF(C80&gt;0,C80,$F$5),#REF!,#REF!,#REF!,#REF!,#REF!,#REF!,#REF!)))</f>
        <v>0</v>
      </c>
      <c r="S80" s="74">
        <f t="shared" si="7"/>
        <v>0</v>
      </c>
      <c r="T80" s="74"/>
    </row>
    <row r="81" spans="3:20" ht="20.25" hidden="1" customHeight="1">
      <c r="C81" s="17"/>
      <c r="E81" t="str">
        <f>IF(OR(M81&gt;0,M82&gt;0),2,"")</f>
        <v/>
      </c>
      <c r="F81" s="62"/>
      <c r="G81" s="63"/>
      <c r="H81" s="64"/>
      <c r="I81" s="64"/>
      <c r="J81" s="75">
        <v>0</v>
      </c>
      <c r="K81" s="65"/>
      <c r="L81" s="66">
        <f t="shared" si="4"/>
        <v>0</v>
      </c>
      <c r="M81" s="64">
        <f t="shared" si="4"/>
        <v>0</v>
      </c>
      <c r="N81" s="66">
        <f>IF(J81=0,0,N82*$E$3)</f>
        <v>0</v>
      </c>
      <c r="O81" s="67">
        <f t="shared" si="5"/>
        <v>0</v>
      </c>
      <c r="P81" s="66">
        <f>IF(J81=0,0,P82*$E$3)</f>
        <v>0</v>
      </c>
      <c r="Q81" s="67">
        <f t="shared" si="6"/>
        <v>0</v>
      </c>
      <c r="R81" s="66">
        <f>IF(J81=0,0,R82*$E$3)</f>
        <v>0</v>
      </c>
      <c r="S81" s="67">
        <f t="shared" si="7"/>
        <v>0</v>
      </c>
      <c r="T81" s="67"/>
    </row>
    <row r="82" spans="3:20" ht="20.25" hidden="1" customHeight="1">
      <c r="C82" s="76"/>
      <c r="D82" s="68">
        <f>CHOOSE(IF(C82&gt;0,C82,$F$5),0,"(야)","(지세별)","(지+소)","(누.불)","(야+소)","(원내역)")</f>
        <v>0</v>
      </c>
      <c r="E82">
        <f>IF(OR(M81&gt;0,M82&gt;0),1,0)</f>
        <v>0</v>
      </c>
      <c r="F82" s="59"/>
      <c r="G82" s="70" t="s">
        <v>92</v>
      </c>
      <c r="H82" s="71" t="s">
        <v>99</v>
      </c>
      <c r="I82" s="71">
        <f>CHOOSE(IF(C82&gt;0,C82,$F$5),0,"(야간)","(지세별)","(지+소)","(누.불)","(야+소)","")</f>
        <v>0</v>
      </c>
      <c r="J82" s="77">
        <v>0</v>
      </c>
      <c r="K82" s="72" t="s">
        <v>78</v>
      </c>
      <c r="L82" s="73">
        <f t="shared" si="4"/>
        <v>0</v>
      </c>
      <c r="M82" s="71">
        <f t="shared" si="4"/>
        <v>0</v>
      </c>
      <c r="N82" s="73">
        <f>IF(AND(J81=0,J82=0),0,INT(CHOOSE(IF(C82&gt;0,C82,$F$5),#REF!,#REF!,#REF!,#REF!,#REF!,#REF!,#REF!)))</f>
        <v>0</v>
      </c>
      <c r="O82" s="74">
        <f t="shared" si="5"/>
        <v>0</v>
      </c>
      <c r="P82" s="73">
        <f>IF(AND(J81=0,J82=0),0,INT(CHOOSE(IF(C82&gt;0,C82,$F$5),#REF!,#REF!,#REF!,#REF!,#REF!,#REF!,#REF!)))</f>
        <v>0</v>
      </c>
      <c r="Q82" s="74">
        <f t="shared" si="6"/>
        <v>0</v>
      </c>
      <c r="R82" s="73">
        <f>IF(AND(J81=0,J82=0),0,INT(CHOOSE(IF(C82&gt;0,C82,$F$5),#REF!,#REF!,#REF!,#REF!,#REF!,#REF!,#REF!)))</f>
        <v>0</v>
      </c>
      <c r="S82" s="74">
        <f t="shared" si="7"/>
        <v>0</v>
      </c>
      <c r="T82" s="74"/>
    </row>
    <row r="83" spans="3:20" ht="20.25" hidden="1" customHeight="1">
      <c r="C83" s="17"/>
      <c r="E83" t="str">
        <f>IF(OR(M83&gt;0,M84&gt;0),2,"")</f>
        <v/>
      </c>
      <c r="F83" s="62"/>
      <c r="G83" s="63"/>
      <c r="H83" s="64"/>
      <c r="I83" s="64"/>
      <c r="J83" s="75">
        <v>0</v>
      </c>
      <c r="K83" s="65"/>
      <c r="L83" s="66">
        <f t="shared" si="4"/>
        <v>0</v>
      </c>
      <c r="M83" s="64">
        <f t="shared" si="4"/>
        <v>0</v>
      </c>
      <c r="N83" s="66">
        <f>IF(J83=0,0,N84*$E$3)</f>
        <v>0</v>
      </c>
      <c r="O83" s="67">
        <f t="shared" si="5"/>
        <v>0</v>
      </c>
      <c r="P83" s="66">
        <f>IF(J83=0,0,P84*$E$3)</f>
        <v>0</v>
      </c>
      <c r="Q83" s="67">
        <f t="shared" si="6"/>
        <v>0</v>
      </c>
      <c r="R83" s="66">
        <f>IF(J83=0,0,R84*$E$3)</f>
        <v>0</v>
      </c>
      <c r="S83" s="67">
        <f t="shared" si="7"/>
        <v>0</v>
      </c>
      <c r="T83" s="67"/>
    </row>
    <row r="84" spans="3:20" ht="20.25" hidden="1" customHeight="1">
      <c r="C84" s="76">
        <v>2</v>
      </c>
      <c r="D84" s="68" t="str">
        <f>CHOOSE(IF(C84&gt;0,C84,$F$5),0,"(야)","(지세별)","(지+소)","(누.불)","(야+소)","(원내역)")</f>
        <v>(야)</v>
      </c>
      <c r="E84">
        <f>IF(OR(M83&gt;0,M84&gt;0),1,0)</f>
        <v>0</v>
      </c>
      <c r="F84" s="59"/>
      <c r="G84" s="70" t="s">
        <v>92</v>
      </c>
      <c r="H84" s="71" t="s">
        <v>99</v>
      </c>
      <c r="I84" s="71" t="str">
        <f>CHOOSE(IF(C84&gt;0,C84,$F$5),0,"(야간)","(지세별)","(지+소)","(누.불)","(야+소)","")</f>
        <v>(야간)</v>
      </c>
      <c r="J84" s="77">
        <v>0</v>
      </c>
      <c r="K84" s="72" t="s">
        <v>78</v>
      </c>
      <c r="L84" s="73">
        <f t="shared" si="4"/>
        <v>0</v>
      </c>
      <c r="M84" s="71">
        <f t="shared" si="4"/>
        <v>0</v>
      </c>
      <c r="N84" s="73">
        <f>IF(AND(J83=0,J84=0),0,INT(CHOOSE(IF(C84&gt;0,C84,$F$5),#REF!,#REF!,#REF!,#REF!,#REF!,#REF!,#REF!)))</f>
        <v>0</v>
      </c>
      <c r="O84" s="74">
        <f t="shared" si="5"/>
        <v>0</v>
      </c>
      <c r="P84" s="73">
        <f>IF(AND(J83=0,J84=0),0,INT(CHOOSE(IF(C84&gt;0,C84,$F$5),#REF!,#REF!,#REF!,#REF!,#REF!,#REF!,#REF!)))</f>
        <v>0</v>
      </c>
      <c r="Q84" s="74">
        <f t="shared" si="6"/>
        <v>0</v>
      </c>
      <c r="R84" s="73">
        <f>IF(AND(J83=0,J84=0),0,INT(CHOOSE(IF(C84&gt;0,C84,$F$5),#REF!,#REF!,#REF!,#REF!,#REF!,#REF!,#REF!)))</f>
        <v>0</v>
      </c>
      <c r="S84" s="74">
        <f t="shared" si="7"/>
        <v>0</v>
      </c>
      <c r="T84" s="74"/>
    </row>
    <row r="85" spans="3:20" ht="20.25" hidden="1" customHeight="1">
      <c r="C85" s="17"/>
      <c r="E85" t="str">
        <f>IF(OR(M85&gt;0,M86&gt;0),2,"")</f>
        <v/>
      </c>
      <c r="F85" s="62"/>
      <c r="G85" s="78"/>
      <c r="H85" s="79"/>
      <c r="I85" s="79"/>
      <c r="J85" s="80">
        <v>0</v>
      </c>
      <c r="K85" s="65"/>
      <c r="L85" s="66">
        <f t="shared" si="4"/>
        <v>0</v>
      </c>
      <c r="M85" s="64">
        <f t="shared" si="4"/>
        <v>0</v>
      </c>
      <c r="N85" s="66">
        <f>IF(J85=0,0,N86*$E$3)</f>
        <v>0</v>
      </c>
      <c r="O85" s="67">
        <f t="shared" si="5"/>
        <v>0</v>
      </c>
      <c r="P85" s="66">
        <f>IF(J85=0,0,P86*$E$3)</f>
        <v>0</v>
      </c>
      <c r="Q85" s="67">
        <f t="shared" si="6"/>
        <v>0</v>
      </c>
      <c r="R85" s="66">
        <f>IF(J85=0,0,R86*$E$3)</f>
        <v>0</v>
      </c>
      <c r="S85" s="67">
        <f t="shared" si="7"/>
        <v>0</v>
      </c>
      <c r="T85" s="67"/>
    </row>
    <row r="86" spans="3:20" ht="20.25" hidden="1" customHeight="1">
      <c r="C86" s="76"/>
      <c r="D86" s="68">
        <f>CHOOSE(IF(C86&gt;0,C86,$F$5),0,"(야)","(지세별)","(지+소)","(누.불)","(야+소)","(원내역)")</f>
        <v>0</v>
      </c>
      <c r="E86">
        <f>IF(OR(M85&gt;0,M86&gt;0),1,0)</f>
        <v>0</v>
      </c>
      <c r="F86" s="59"/>
      <c r="G86" s="84" t="s">
        <v>100</v>
      </c>
      <c r="H86" s="85" t="s">
        <v>101</v>
      </c>
      <c r="I86" s="85">
        <f>CHOOSE(IF(C86&gt;0,C86,$F$5),0,"(야간)","(지세별)","(지+소)","(누.불)","(야+소)","")</f>
        <v>0</v>
      </c>
      <c r="J86" s="86"/>
      <c r="K86" s="72" t="s">
        <v>82</v>
      </c>
      <c r="L86" s="73">
        <f t="shared" si="4"/>
        <v>0</v>
      </c>
      <c r="M86" s="71">
        <f t="shared" si="4"/>
        <v>0</v>
      </c>
      <c r="N86" s="73">
        <f>IF(AND(J85=0,J86=0),0,INT(CHOOSE(IF(C86&gt;0,C86,$F$5),#REF!,#REF!,#REF!,#REF!,#REF!,#REF!,#REF!)))</f>
        <v>0</v>
      </c>
      <c r="O86" s="74">
        <f t="shared" si="5"/>
        <v>0</v>
      </c>
      <c r="P86" s="73">
        <f>IF(AND(J85=0,J86=0),0,INT(CHOOSE(IF(C86&gt;0,C86,$F$5),#REF!,#REF!,#REF!,#REF!,#REF!,#REF!,#REF!)))</f>
        <v>0</v>
      </c>
      <c r="Q86" s="74">
        <f t="shared" si="6"/>
        <v>0</v>
      </c>
      <c r="R86" s="73">
        <f>IF(AND(J85=0,J86=0),0,INT(CHOOSE(IF(C86&gt;0,C86,$F$5),#REF!,#REF!,#REF!,#REF!,#REF!,#REF!,#REF!)))</f>
        <v>0</v>
      </c>
      <c r="S86" s="74">
        <f t="shared" si="7"/>
        <v>0</v>
      </c>
      <c r="T86" s="74"/>
    </row>
    <row r="87" spans="3:20" ht="20.25" hidden="1" customHeight="1">
      <c r="C87" s="17"/>
      <c r="E87" t="str">
        <f>IF(OR(M87&gt;0,M88&gt;0),2,"")</f>
        <v/>
      </c>
      <c r="F87" s="62"/>
      <c r="G87" s="78"/>
      <c r="H87" s="79"/>
      <c r="I87" s="79"/>
      <c r="J87" s="80">
        <v>0</v>
      </c>
      <c r="K87" s="65"/>
      <c r="L87" s="66">
        <f t="shared" si="4"/>
        <v>0</v>
      </c>
      <c r="M87" s="64">
        <f t="shared" si="4"/>
        <v>0</v>
      </c>
      <c r="N87" s="66">
        <f>IF(J87=0,0,N88*$E$3)</f>
        <v>0</v>
      </c>
      <c r="O87" s="67">
        <f t="shared" si="5"/>
        <v>0</v>
      </c>
      <c r="P87" s="66">
        <f>IF(J87=0,0,P88*$E$3)</f>
        <v>0</v>
      </c>
      <c r="Q87" s="67">
        <f t="shared" si="6"/>
        <v>0</v>
      </c>
      <c r="R87" s="66">
        <f>IF(J87=0,0,R88*$E$3)</f>
        <v>0</v>
      </c>
      <c r="S87" s="67">
        <f t="shared" si="7"/>
        <v>0</v>
      </c>
      <c r="T87" s="67"/>
    </row>
    <row r="88" spans="3:20" ht="20.25" hidden="1" customHeight="1">
      <c r="C88" s="76">
        <v>2</v>
      </c>
      <c r="D88" s="68" t="str">
        <f>CHOOSE(IF(C88&gt;0,C88,$F$5),0,"(야)","(지세별)","(지+소)","(누.불)","(야+소)","(원내역)")</f>
        <v>(야)</v>
      </c>
      <c r="E88">
        <f>IF(OR(M87&gt;0,M88&gt;0),1,0)</f>
        <v>0</v>
      </c>
      <c r="F88" s="59"/>
      <c r="G88" s="84" t="str">
        <f>G86</f>
        <v xml:space="preserve">ASP 포장싣기 </v>
      </c>
      <c r="H88" s="85" t="str">
        <f>H86</f>
        <v xml:space="preserve"> 인력</v>
      </c>
      <c r="I88" s="85" t="str">
        <f>CHOOSE(IF(C88&gt;0,C88,$F$5),0,"(야간)","(지세별)","(지+소)","(누.불)","(야+소)","")</f>
        <v>(야간)</v>
      </c>
      <c r="J88" s="86"/>
      <c r="K88" s="72" t="s">
        <v>82</v>
      </c>
      <c r="L88" s="73">
        <f t="shared" si="4"/>
        <v>0</v>
      </c>
      <c r="M88" s="71">
        <f t="shared" si="4"/>
        <v>0</v>
      </c>
      <c r="N88" s="73">
        <f>IF(AND(J87=0,J88=0),0,INT(CHOOSE(IF(C88&gt;0,C88,$F$5),#REF!,#REF!,#REF!,#REF!,#REF!,#REF!,#REF!)))</f>
        <v>0</v>
      </c>
      <c r="O88" s="74">
        <f t="shared" si="5"/>
        <v>0</v>
      </c>
      <c r="P88" s="73">
        <f>IF(AND(J87=0,J88=0),0,INT(CHOOSE(IF(C88&gt;0,C88,$F$5),#REF!,#REF!,#REF!,#REF!,#REF!,#REF!,#REF!)))</f>
        <v>0</v>
      </c>
      <c r="Q88" s="74">
        <f t="shared" si="6"/>
        <v>0</v>
      </c>
      <c r="R88" s="73">
        <f>IF(AND(J87=0,J88=0),0,INT(CHOOSE(IF(C88&gt;0,C88,$F$5),#REF!,#REF!,#REF!,#REF!,#REF!,#REF!,#REF!)))</f>
        <v>0</v>
      </c>
      <c r="S88" s="74">
        <f t="shared" si="7"/>
        <v>0</v>
      </c>
      <c r="T88" s="74"/>
    </row>
    <row r="89" spans="3:20" ht="20.25" hidden="1" customHeight="1">
      <c r="C89" s="17"/>
      <c r="E89" t="str">
        <f>IF(OR(M89&gt;0,M90&gt;0),2,"")</f>
        <v/>
      </c>
      <c r="F89" s="62"/>
      <c r="G89" s="78"/>
      <c r="H89" s="79"/>
      <c r="I89" s="79"/>
      <c r="J89" s="80"/>
      <c r="K89" s="65"/>
      <c r="L89" s="66">
        <f t="shared" si="4"/>
        <v>0</v>
      </c>
      <c r="M89" s="64">
        <f t="shared" si="4"/>
        <v>0</v>
      </c>
      <c r="N89" s="66">
        <f>IF(J89=0,0,N90*$E$3)</f>
        <v>0</v>
      </c>
      <c r="O89" s="67">
        <f t="shared" si="5"/>
        <v>0</v>
      </c>
      <c r="P89" s="66">
        <f>IF(J89=0,0,P90*$E$3)</f>
        <v>0</v>
      </c>
      <c r="Q89" s="67">
        <f t="shared" si="6"/>
        <v>0</v>
      </c>
      <c r="R89" s="66">
        <f>IF(J89=0,0,R90*$E$3)</f>
        <v>0</v>
      </c>
      <c r="S89" s="67">
        <f t="shared" si="7"/>
        <v>0</v>
      </c>
      <c r="T89" s="67"/>
    </row>
    <row r="90" spans="3:20" ht="20.25" hidden="1" customHeight="1">
      <c r="C90" s="76"/>
      <c r="D90" s="68">
        <f>CHOOSE(IF(C90&gt;0,C90,$F$5),0,"(야)","(지세별)","(지+소)","(누.불)","(야+소)","(원내역)")</f>
        <v>0</v>
      </c>
      <c r="E90">
        <f>IF(OR(M89&gt;0,M90&gt;0),1,0)</f>
        <v>0</v>
      </c>
      <c r="F90" s="59"/>
      <c r="G90" s="84" t="s">
        <v>102</v>
      </c>
      <c r="H90" s="85" t="s">
        <v>101</v>
      </c>
      <c r="I90" s="85">
        <f>CHOOSE(IF(C90&gt;0,C90,$F$5),0,"(야간)","(지세별)","(지+소)","(누.불)","(야+소)","")</f>
        <v>0</v>
      </c>
      <c r="J90" s="86"/>
      <c r="K90" s="72" t="s">
        <v>82</v>
      </c>
      <c r="L90" s="73">
        <f t="shared" si="4"/>
        <v>0</v>
      </c>
      <c r="M90" s="71">
        <f t="shared" si="4"/>
        <v>0</v>
      </c>
      <c r="N90" s="73">
        <f>IF(AND(J89=0,J90=0),0,INT(CHOOSE(IF(C90&gt;0,C90,$F$5),#REF!,#REF!,#REF!,#REF!,#REF!,#REF!,#REF!)))</f>
        <v>0</v>
      </c>
      <c r="O90" s="74">
        <f t="shared" si="5"/>
        <v>0</v>
      </c>
      <c r="P90" s="73">
        <f>IF(AND(J89=0,J90=0),0,INT(CHOOSE(IF(C90&gt;0,C90,$F$5),#REF!,#REF!,#REF!,#REF!,#REF!,#REF!,#REF!)))</f>
        <v>0</v>
      </c>
      <c r="Q90" s="74">
        <f t="shared" si="6"/>
        <v>0</v>
      </c>
      <c r="R90" s="73">
        <f>IF(AND(J89=0,J90=0),0,INT(CHOOSE(IF(C90&gt;0,C90,$F$5),#REF!,#REF!,#REF!,#REF!,#REF!,#REF!,#REF!)))</f>
        <v>0</v>
      </c>
      <c r="S90" s="74">
        <f t="shared" si="7"/>
        <v>0</v>
      </c>
      <c r="T90" s="74"/>
    </row>
    <row r="91" spans="3:20" ht="20.25" hidden="1" customHeight="1">
      <c r="C91" s="17"/>
      <c r="E91" t="str">
        <f>IF(OR(M91&gt;0,M92&gt;0),2,"")</f>
        <v/>
      </c>
      <c r="F91" s="62"/>
      <c r="G91" s="78"/>
      <c r="H91" s="79"/>
      <c r="I91" s="79"/>
      <c r="J91" s="80">
        <v>0</v>
      </c>
      <c r="K91" s="65"/>
      <c r="L91" s="66">
        <f t="shared" si="4"/>
        <v>0</v>
      </c>
      <c r="M91" s="64">
        <f t="shared" si="4"/>
        <v>0</v>
      </c>
      <c r="N91" s="66">
        <f>IF(J91=0,0,N92*$E$3)</f>
        <v>0</v>
      </c>
      <c r="O91" s="67">
        <f t="shared" si="5"/>
        <v>0</v>
      </c>
      <c r="P91" s="66">
        <f>IF(J91=0,0,P92*$E$3)</f>
        <v>0</v>
      </c>
      <c r="Q91" s="67">
        <f t="shared" si="6"/>
        <v>0</v>
      </c>
      <c r="R91" s="66">
        <f>IF(J91=0,0,R92*$E$3)</f>
        <v>0</v>
      </c>
      <c r="S91" s="67">
        <f t="shared" si="7"/>
        <v>0</v>
      </c>
      <c r="T91" s="67"/>
    </row>
    <row r="92" spans="3:20" ht="20.25" hidden="1" customHeight="1">
      <c r="C92" s="76">
        <v>2</v>
      </c>
      <c r="D92" s="68" t="str">
        <f>CHOOSE(IF(C92&gt;0,C92,$F$5),0,"(야)","(지세별)","(지+소)","(누.불)","(야+소)","(원내역)")</f>
        <v>(야)</v>
      </c>
      <c r="E92">
        <f>IF(OR(M91&gt;0,M92&gt;0),1,0)</f>
        <v>0</v>
      </c>
      <c r="F92" s="59"/>
      <c r="G92" s="84" t="str">
        <f>G90</f>
        <v>CON'C</v>
      </c>
      <c r="H92" s="85" t="str">
        <f>H90</f>
        <v xml:space="preserve"> 인력</v>
      </c>
      <c r="I92" s="85" t="str">
        <f>CHOOSE(IF(C92&gt;0,C92,$F$5),0,"(야간)","(지세별)","(지+소)","(누.불)","(야+소)","")</f>
        <v>(야간)</v>
      </c>
      <c r="J92" s="86"/>
      <c r="K92" s="72" t="s">
        <v>82</v>
      </c>
      <c r="L92" s="73">
        <f t="shared" si="4"/>
        <v>0</v>
      </c>
      <c r="M92" s="71">
        <f t="shared" si="4"/>
        <v>0</v>
      </c>
      <c r="N92" s="73">
        <f>IF(AND(J91=0,J92=0),0,INT(CHOOSE(IF(C92&gt;0,C92,$F$5),#REF!,#REF!,#REF!,#REF!,#REF!,#REF!,#REF!)))</f>
        <v>0</v>
      </c>
      <c r="O92" s="74">
        <f t="shared" si="5"/>
        <v>0</v>
      </c>
      <c r="P92" s="73">
        <f>IF(AND(J91=0,J92=0),0,INT(CHOOSE(IF(C92&gt;0,C92,$F$5),#REF!,#REF!,#REF!,#REF!,#REF!,#REF!,#REF!)))</f>
        <v>0</v>
      </c>
      <c r="Q92" s="74">
        <f t="shared" si="6"/>
        <v>0</v>
      </c>
      <c r="R92" s="73">
        <f>IF(AND(J91=0,J92=0),0,INT(CHOOSE(IF(C92&gt;0,C92,$F$5),#REF!,#REF!,#REF!,#REF!,#REF!,#REF!,#REF!)))</f>
        <v>0</v>
      </c>
      <c r="S92" s="74">
        <f t="shared" si="7"/>
        <v>0</v>
      </c>
      <c r="T92" s="74"/>
    </row>
    <row r="93" spans="3:20" ht="20.25" hidden="1" customHeight="1">
      <c r="C93" s="17"/>
      <c r="E93" t="str">
        <f>IF(OR(M93&gt;0,M94&gt;0),2,"")</f>
        <v/>
      </c>
      <c r="F93" s="62"/>
      <c r="G93" s="78"/>
      <c r="H93" s="79"/>
      <c r="I93" s="79"/>
      <c r="J93" s="80">
        <v>0</v>
      </c>
      <c r="K93" s="65"/>
      <c r="L93" s="66">
        <f t="shared" si="4"/>
        <v>0</v>
      </c>
      <c r="M93" s="64">
        <f t="shared" si="4"/>
        <v>0</v>
      </c>
      <c r="N93" s="66">
        <f>IF(J93=0,0,N94*$E$3)</f>
        <v>0</v>
      </c>
      <c r="O93" s="67">
        <f t="shared" si="5"/>
        <v>0</v>
      </c>
      <c r="P93" s="66">
        <f>IF(J93=0,0,P94*$E$3)</f>
        <v>0</v>
      </c>
      <c r="Q93" s="67">
        <f t="shared" si="6"/>
        <v>0</v>
      </c>
      <c r="R93" s="66">
        <f>IF(J93=0,0,R94*$E$3)</f>
        <v>0</v>
      </c>
      <c r="S93" s="67">
        <f t="shared" si="7"/>
        <v>0</v>
      </c>
      <c r="T93" s="67"/>
    </row>
    <row r="94" spans="3:20" ht="20.25" hidden="1" customHeight="1">
      <c r="C94" s="76"/>
      <c r="D94" s="68">
        <f>CHOOSE(IF(C94&gt;0,C94,$F$5),0,"(야)","(지세별)","(지+소)","(누.불)","(야+소)","(원내역)")</f>
        <v>0</v>
      </c>
      <c r="E94">
        <f>IF(OR(M93&gt;0,M94&gt;0),1,0)</f>
        <v>0</v>
      </c>
      <c r="F94" s="59"/>
      <c r="G94" s="84" t="s">
        <v>103</v>
      </c>
      <c r="H94" s="85" t="s">
        <v>104</v>
      </c>
      <c r="I94" s="85">
        <f>CHOOSE(IF(C94&gt;0,C94,$F$5),0,"(야간)","(지세별)","(지+소)","(누.불)","(야+소)","")</f>
        <v>0</v>
      </c>
      <c r="J94" s="86">
        <v>0</v>
      </c>
      <c r="K94" s="72" t="s">
        <v>78</v>
      </c>
      <c r="L94" s="73">
        <f t="shared" si="4"/>
        <v>0</v>
      </c>
      <c r="M94" s="71">
        <f t="shared" si="4"/>
        <v>0</v>
      </c>
      <c r="N94" s="73">
        <f>IF(AND(J93=0,J94=0),0,INT(CHOOSE(IF(C94&gt;0,C94,$F$5),#REF!,#REF!,#REF!,#REF!,#REF!,#REF!,#REF!)))</f>
        <v>0</v>
      </c>
      <c r="O94" s="74">
        <f t="shared" si="5"/>
        <v>0</v>
      </c>
      <c r="P94" s="73">
        <f>IF(AND(J93=0,J94=0),0,INT(CHOOSE(IF(C94&gt;0,C94,$F$5),#REF!,#REF!,#REF!,#REF!,#REF!,#REF!,#REF!)))</f>
        <v>0</v>
      </c>
      <c r="Q94" s="74">
        <f t="shared" si="6"/>
        <v>0</v>
      </c>
      <c r="R94" s="73">
        <f>IF(AND(J93=0,J94=0),0,INT(CHOOSE(IF(C94&gt;0,C94,$F$5),#REF!,#REF!,#REF!,#REF!,#REF!,#REF!,#REF!)))</f>
        <v>0</v>
      </c>
      <c r="S94" s="74">
        <f t="shared" si="7"/>
        <v>0</v>
      </c>
      <c r="T94" s="74"/>
    </row>
    <row r="95" spans="3:20" ht="20.25" hidden="1" customHeight="1">
      <c r="C95" s="17"/>
      <c r="E95" t="str">
        <f>IF(OR(M95&gt;0,M96&gt;0),2,"")</f>
        <v/>
      </c>
      <c r="F95" s="62"/>
      <c r="G95" s="78"/>
      <c r="H95" s="79"/>
      <c r="I95" s="79"/>
      <c r="J95" s="80">
        <v>0</v>
      </c>
      <c r="K95" s="65"/>
      <c r="L95" s="66">
        <f t="shared" si="4"/>
        <v>0</v>
      </c>
      <c r="M95" s="64">
        <f t="shared" si="4"/>
        <v>0</v>
      </c>
      <c r="N95" s="66">
        <f>IF(J95=0,0,N96*$E$3)</f>
        <v>0</v>
      </c>
      <c r="O95" s="67">
        <f t="shared" si="5"/>
        <v>0</v>
      </c>
      <c r="P95" s="66">
        <f>IF(J95=0,0,P96*$E$3)</f>
        <v>0</v>
      </c>
      <c r="Q95" s="67">
        <f t="shared" si="6"/>
        <v>0</v>
      </c>
      <c r="R95" s="66">
        <f>IF(J95=0,0,R96*$E$3)</f>
        <v>0</v>
      </c>
      <c r="S95" s="67">
        <f t="shared" si="7"/>
        <v>0</v>
      </c>
      <c r="T95" s="67"/>
    </row>
    <row r="96" spans="3:20" ht="20.25" hidden="1" customHeight="1">
      <c r="C96" s="76">
        <v>2</v>
      </c>
      <c r="D96" s="68" t="str">
        <f>CHOOSE(IF(C96&gt;0,C96,$F$5),0,"(야)","(지세별)","(지+소)","(누.불)","(야+소)","(원내역)")</f>
        <v>(야)</v>
      </c>
      <c r="E96">
        <f>IF(OR(M95&gt;0,M96&gt;0),1,0)</f>
        <v>0</v>
      </c>
      <c r="F96" s="59"/>
      <c r="G96" s="84" t="str">
        <f>G94</f>
        <v xml:space="preserve">ASP 포장깨기 및 싣기 </v>
      </c>
      <c r="H96" s="85" t="str">
        <f>H94</f>
        <v>BH 0.12 ( 45 )</v>
      </c>
      <c r="I96" s="85" t="str">
        <f>CHOOSE(IF(C96&gt;0,C96,$F$5),0,"(야간)","(지세별)","(지+소)","(누.불)","(야+소)","")</f>
        <v>(야간)</v>
      </c>
      <c r="J96" s="86">
        <v>0</v>
      </c>
      <c r="K96" s="72" t="s">
        <v>78</v>
      </c>
      <c r="L96" s="73">
        <f t="shared" si="4"/>
        <v>0</v>
      </c>
      <c r="M96" s="71">
        <f t="shared" si="4"/>
        <v>0</v>
      </c>
      <c r="N96" s="73">
        <f>IF(AND(J95=0,J96=0),0,INT(CHOOSE(IF(C96&gt;0,C96,$F$5),#REF!,#REF!,#REF!,#REF!,#REF!,#REF!,#REF!)))</f>
        <v>0</v>
      </c>
      <c r="O96" s="74">
        <f t="shared" si="5"/>
        <v>0</v>
      </c>
      <c r="P96" s="73">
        <f>IF(AND(J95=0,J96=0),0,INT(CHOOSE(IF(C96&gt;0,C96,$F$5),#REF!,#REF!,#REF!,#REF!,#REF!,#REF!,#REF!)))</f>
        <v>0</v>
      </c>
      <c r="Q96" s="74">
        <f t="shared" si="6"/>
        <v>0</v>
      </c>
      <c r="R96" s="73">
        <f>IF(AND(J95=0,J96=0),0,INT(CHOOSE(IF(C96&gt;0,C96,$F$5),#REF!,#REF!,#REF!,#REF!,#REF!,#REF!,#REF!)))</f>
        <v>0</v>
      </c>
      <c r="S96" s="74">
        <f t="shared" si="7"/>
        <v>0</v>
      </c>
      <c r="T96" s="74"/>
    </row>
    <row r="97" spans="3:20" ht="20.25" hidden="1" customHeight="1">
      <c r="C97" s="17"/>
      <c r="E97" t="str">
        <f>IF(OR(M97&gt;0,M98&gt;0),2,"")</f>
        <v/>
      </c>
      <c r="F97" s="62"/>
      <c r="G97" s="63"/>
      <c r="H97" s="64"/>
      <c r="I97" s="64"/>
      <c r="J97" s="75">
        <v>0</v>
      </c>
      <c r="K97" s="65"/>
      <c r="L97" s="66">
        <f t="shared" si="4"/>
        <v>0</v>
      </c>
      <c r="M97" s="64">
        <f t="shared" si="4"/>
        <v>0</v>
      </c>
      <c r="N97" s="66">
        <f>IF(J97=0,0,N98*$E$3)</f>
        <v>0</v>
      </c>
      <c r="O97" s="67">
        <f t="shared" si="5"/>
        <v>0</v>
      </c>
      <c r="P97" s="66">
        <f>IF(J97=0,0,P98*$E$3)</f>
        <v>0</v>
      </c>
      <c r="Q97" s="67">
        <f t="shared" si="6"/>
        <v>0</v>
      </c>
      <c r="R97" s="66">
        <f>IF(J97=0,0,R98*$E$3)</f>
        <v>0</v>
      </c>
      <c r="S97" s="67">
        <f t="shared" si="7"/>
        <v>0</v>
      </c>
      <c r="T97" s="67"/>
    </row>
    <row r="98" spans="3:20" ht="20.25" hidden="1" customHeight="1">
      <c r="C98" s="76">
        <v>1</v>
      </c>
      <c r="D98" s="68">
        <f>CHOOSE(IF(C98&gt;0,C98,$F$5),0,"(야)","(지세별)","(지+소)","(누.불)","(야+소)","(원내역)")</f>
        <v>0</v>
      </c>
      <c r="E98">
        <f>IF(OR(M97&gt;0,M98&gt;0),1,0)</f>
        <v>0</v>
      </c>
      <c r="F98" s="59"/>
      <c r="G98" s="81" t="s">
        <v>105</v>
      </c>
      <c r="H98" s="82" t="s">
        <v>106</v>
      </c>
      <c r="I98" s="82">
        <f>CHOOSE(IF(C98&gt;0,C98,$F$5),0,"(야간)","(지세별)","(지+소)","(누.불)","(야+소)","")</f>
        <v>0</v>
      </c>
      <c r="J98" s="83">
        <v>0</v>
      </c>
      <c r="K98" s="72" t="s">
        <v>78</v>
      </c>
      <c r="L98" s="73">
        <f t="shared" si="4"/>
        <v>0</v>
      </c>
      <c r="M98" s="71">
        <f t="shared" si="4"/>
        <v>0</v>
      </c>
      <c r="N98" s="73">
        <f>IF(AND(J97=0,J98=0),0,INT(CHOOSE(IF(C98&gt;0,C98,$F$5),#REF!,#REF!,#REF!,#REF!,#REF!,#REF!,#REF!)))</f>
        <v>0</v>
      </c>
      <c r="O98" s="74">
        <f t="shared" si="5"/>
        <v>0</v>
      </c>
      <c r="P98" s="73">
        <f>IF(AND(J97=0,J98=0),0,INT(CHOOSE(IF(C98&gt;0,C98,$F$5),#REF!,#REF!,#REF!,#REF!,#REF!,#REF!,#REF!)))</f>
        <v>0</v>
      </c>
      <c r="Q98" s="74">
        <f t="shared" si="6"/>
        <v>0</v>
      </c>
      <c r="R98" s="73">
        <f>IF(AND(J97=0,J98=0),0,INT(CHOOSE(IF(C98&gt;0,C98,$F$5),#REF!,#REF!,#REF!,#REF!,#REF!,#REF!,#REF!)))</f>
        <v>0</v>
      </c>
      <c r="S98" s="74">
        <f t="shared" si="7"/>
        <v>0</v>
      </c>
      <c r="T98" s="74"/>
    </row>
    <row r="99" spans="3:20" ht="20.25" hidden="1" customHeight="1">
      <c r="C99" s="17"/>
      <c r="E99" t="str">
        <f>IF(OR(M99&gt;0,M100&gt;0),2,"")</f>
        <v/>
      </c>
      <c r="F99" s="62"/>
      <c r="G99" s="63"/>
      <c r="H99" s="64"/>
      <c r="I99" s="64"/>
      <c r="J99" s="75">
        <v>0</v>
      </c>
      <c r="K99" s="65"/>
      <c r="L99" s="66">
        <f t="shared" si="4"/>
        <v>0</v>
      </c>
      <c r="M99" s="64">
        <f t="shared" si="4"/>
        <v>0</v>
      </c>
      <c r="N99" s="66">
        <f>IF(J99=0,0,N100*$E$3)</f>
        <v>0</v>
      </c>
      <c r="O99" s="67">
        <f t="shared" si="5"/>
        <v>0</v>
      </c>
      <c r="P99" s="66">
        <f>IF(J99=0,0,P100*$E$3)</f>
        <v>0</v>
      </c>
      <c r="Q99" s="67">
        <f t="shared" si="6"/>
        <v>0</v>
      </c>
      <c r="R99" s="66">
        <f>IF(J99=0,0,R100*$E$3)</f>
        <v>0</v>
      </c>
      <c r="S99" s="67">
        <f t="shared" si="7"/>
        <v>0</v>
      </c>
      <c r="T99" s="67"/>
    </row>
    <row r="100" spans="3:20" ht="20.25" hidden="1" customHeight="1">
      <c r="C100" s="76">
        <v>2</v>
      </c>
      <c r="D100" s="68" t="str">
        <f>CHOOSE(IF(C100&gt;0,C100,$F$5),0,"(야)","(지세별)","(지+소)","(누.불)","(야+소)","(원내역)")</f>
        <v>(야)</v>
      </c>
      <c r="E100">
        <f>IF(OR(M99&gt;0,M100&gt;0),1,0)</f>
        <v>0</v>
      </c>
      <c r="F100" s="59"/>
      <c r="G100" s="70" t="str">
        <f>G98</f>
        <v xml:space="preserve">ASP 포장싣기 </v>
      </c>
      <c r="H100" s="71" t="str">
        <f>H98</f>
        <v>BH 0.12 ( 90 )</v>
      </c>
      <c r="I100" s="71" t="str">
        <f>CHOOSE(IF(C100&gt;0,C100,$F$5),0,"(야간)","(지세별)","(지+소)","(누.불)","(야+소)","")</f>
        <v>(야간)</v>
      </c>
      <c r="J100" s="77">
        <v>0</v>
      </c>
      <c r="K100" s="72" t="s">
        <v>78</v>
      </c>
      <c r="L100" s="73">
        <f t="shared" si="4"/>
        <v>0</v>
      </c>
      <c r="M100" s="71">
        <f t="shared" si="4"/>
        <v>0</v>
      </c>
      <c r="N100" s="73">
        <f>IF(AND(J99=0,J100=0),0,INT(CHOOSE(IF(C100&gt;0,C100,$F$5),#REF!,#REF!,#REF!,#REF!,#REF!,#REF!,#REF!)))</f>
        <v>0</v>
      </c>
      <c r="O100" s="74">
        <f t="shared" si="5"/>
        <v>0</v>
      </c>
      <c r="P100" s="73">
        <f>IF(AND(J99=0,J100=0),0,INT(CHOOSE(IF(C100&gt;0,C100,$F$5),#REF!,#REF!,#REF!,#REF!,#REF!,#REF!,#REF!)))</f>
        <v>0</v>
      </c>
      <c r="Q100" s="74">
        <f t="shared" si="6"/>
        <v>0</v>
      </c>
      <c r="R100" s="73">
        <f>IF(AND(J99=0,J100=0),0,INT(CHOOSE(IF(C100&gt;0,C100,$F$5),#REF!,#REF!,#REF!,#REF!,#REF!,#REF!,#REF!)))</f>
        <v>0</v>
      </c>
      <c r="S100" s="74">
        <f t="shared" si="7"/>
        <v>0</v>
      </c>
      <c r="T100" s="74"/>
    </row>
    <row r="101" spans="3:20" ht="20.25" hidden="1" customHeight="1">
      <c r="C101" s="17"/>
      <c r="E101" t="str">
        <f>IF(OR(M101&gt;0,M102&gt;0),2,"")</f>
        <v/>
      </c>
      <c r="F101" s="62"/>
      <c r="G101" s="78"/>
      <c r="H101" s="79"/>
      <c r="I101" s="79"/>
      <c r="J101" s="80">
        <v>0</v>
      </c>
      <c r="K101" s="65"/>
      <c r="L101" s="66">
        <f t="shared" si="4"/>
        <v>0</v>
      </c>
      <c r="M101" s="64">
        <f t="shared" si="4"/>
        <v>0</v>
      </c>
      <c r="N101" s="66">
        <f>IF(J101=0,0,N102*$E$3)</f>
        <v>0</v>
      </c>
      <c r="O101" s="67">
        <f t="shared" si="5"/>
        <v>0</v>
      </c>
      <c r="P101" s="66">
        <f>IF(J101=0,0,P102*$E$3)</f>
        <v>0</v>
      </c>
      <c r="Q101" s="67">
        <f t="shared" si="6"/>
        <v>0</v>
      </c>
      <c r="R101" s="66">
        <f>IF(J101=0,0,R102*$E$3)</f>
        <v>0</v>
      </c>
      <c r="S101" s="67">
        <f t="shared" si="7"/>
        <v>0</v>
      </c>
      <c r="T101" s="67"/>
    </row>
    <row r="102" spans="3:20" ht="20.25" hidden="1" customHeight="1">
      <c r="C102" s="76"/>
      <c r="D102" s="68">
        <f>CHOOSE(IF(C102&gt;0,C102,$F$5),0,"(야)","(지세별)","(지+소)","(누.불)","(야+소)","(원내역)")</f>
        <v>0</v>
      </c>
      <c r="E102">
        <f>IF(OR(M101&gt;0,M102&gt;0),1,0)</f>
        <v>0</v>
      </c>
      <c r="F102" s="59"/>
      <c r="G102" s="84" t="s">
        <v>103</v>
      </c>
      <c r="H102" s="85" t="s">
        <v>107</v>
      </c>
      <c r="I102" s="85">
        <f>CHOOSE(IF(C102&gt;0,C102,$F$5),0,"(야간)","(지세별)","(지+소)","(누.불)","(야+소)","")</f>
        <v>0</v>
      </c>
      <c r="J102" s="86">
        <v>0</v>
      </c>
      <c r="K102" s="72" t="s">
        <v>78</v>
      </c>
      <c r="L102" s="73">
        <f t="shared" si="4"/>
        <v>0</v>
      </c>
      <c r="M102" s="71">
        <f t="shared" si="4"/>
        <v>0</v>
      </c>
      <c r="N102" s="73">
        <f>IF(AND(J101=0,J102=0),0,INT(CHOOSE(IF(C102&gt;0,C102,$F$5),#REF!,#REF!,#REF!,#REF!,#REF!,#REF!,#REF!)))</f>
        <v>0</v>
      </c>
      <c r="O102" s="74">
        <f t="shared" si="5"/>
        <v>0</v>
      </c>
      <c r="P102" s="73">
        <f>IF(AND(J101=0,J102=0),0,INT(CHOOSE(IF(C102&gt;0,C102,$F$5),#REF!,#REF!,#REF!,#REF!,#REF!,#REF!,#REF!)))</f>
        <v>0</v>
      </c>
      <c r="Q102" s="74">
        <f t="shared" si="6"/>
        <v>0</v>
      </c>
      <c r="R102" s="73">
        <f>IF(AND(J101=0,J102=0),0,INT(CHOOSE(IF(C102&gt;0,C102,$F$5),#REF!,#REF!,#REF!,#REF!,#REF!,#REF!,#REF!)))</f>
        <v>0</v>
      </c>
      <c r="S102" s="74">
        <f t="shared" si="7"/>
        <v>0</v>
      </c>
      <c r="T102" s="74"/>
    </row>
    <row r="103" spans="3:20" ht="20.25" hidden="1" customHeight="1">
      <c r="C103" s="17"/>
      <c r="E103" t="str">
        <f>IF(OR(M103&gt;0,M104&gt;0),2,"")</f>
        <v/>
      </c>
      <c r="F103" s="62"/>
      <c r="G103" s="78"/>
      <c r="H103" s="79"/>
      <c r="I103" s="79"/>
      <c r="J103" s="80">
        <v>0</v>
      </c>
      <c r="K103" s="65"/>
      <c r="L103" s="66">
        <f t="shared" si="4"/>
        <v>0</v>
      </c>
      <c r="M103" s="64">
        <f t="shared" si="4"/>
        <v>0</v>
      </c>
      <c r="N103" s="66">
        <f>IF(J103=0,0,N104*$E$3)</f>
        <v>0</v>
      </c>
      <c r="O103" s="67">
        <f t="shared" si="5"/>
        <v>0</v>
      </c>
      <c r="P103" s="66">
        <f>IF(J103=0,0,P104*$E$3)</f>
        <v>0</v>
      </c>
      <c r="Q103" s="67">
        <f t="shared" si="6"/>
        <v>0</v>
      </c>
      <c r="R103" s="66">
        <f>IF(J103=0,0,R104*$E$3)</f>
        <v>0</v>
      </c>
      <c r="S103" s="67">
        <f t="shared" si="7"/>
        <v>0</v>
      </c>
      <c r="T103" s="67"/>
    </row>
    <row r="104" spans="3:20" ht="20.25" hidden="1" customHeight="1">
      <c r="C104" s="76">
        <v>2</v>
      </c>
      <c r="D104" s="68" t="str">
        <f>CHOOSE(IF(C104&gt;0,C104,$F$5),0,"(야)","(지세별)","(지+소)","(누.불)","(야+소)","(원내역)")</f>
        <v>(야)</v>
      </c>
      <c r="E104">
        <f>IF(OR(M103&gt;0,M104&gt;0),1,0)</f>
        <v>0</v>
      </c>
      <c r="F104" s="59"/>
      <c r="G104" s="84" t="str">
        <f>G102</f>
        <v xml:space="preserve">ASP 포장깨기 및 싣기 </v>
      </c>
      <c r="H104" s="85" t="str">
        <f>H102</f>
        <v>BH 0.12 ( 135 )</v>
      </c>
      <c r="I104" s="85" t="str">
        <f>CHOOSE(IF(C104&gt;0,C104,$F$5),0,"(야간)","(지세별)","(지+소)","(누.불)","(야+소)","")</f>
        <v>(야간)</v>
      </c>
      <c r="J104" s="86">
        <v>0</v>
      </c>
      <c r="K104" s="72" t="s">
        <v>78</v>
      </c>
      <c r="L104" s="73">
        <f t="shared" si="4"/>
        <v>0</v>
      </c>
      <c r="M104" s="71">
        <f t="shared" si="4"/>
        <v>0</v>
      </c>
      <c r="N104" s="73">
        <f>IF(AND(J103=0,J104=0),0,INT(CHOOSE(IF(C104&gt;0,C104,$F$5),#REF!,#REF!,#REF!,#REF!,#REF!,#REF!,#REF!)))</f>
        <v>0</v>
      </c>
      <c r="O104" s="74">
        <f t="shared" si="5"/>
        <v>0</v>
      </c>
      <c r="P104" s="73">
        <f>IF(AND(J103=0,J104=0),0,INT(CHOOSE(IF(C104&gt;0,C104,$F$5),#REF!,#REF!,#REF!,#REF!,#REF!,#REF!,#REF!)))</f>
        <v>0</v>
      </c>
      <c r="Q104" s="74">
        <f t="shared" si="6"/>
        <v>0</v>
      </c>
      <c r="R104" s="73">
        <f>IF(AND(J103=0,J104=0),0,INT(CHOOSE(IF(C104&gt;0,C104,$F$5),#REF!,#REF!,#REF!,#REF!,#REF!,#REF!,#REF!)))</f>
        <v>0</v>
      </c>
      <c r="S104" s="74">
        <f t="shared" si="7"/>
        <v>0</v>
      </c>
      <c r="T104" s="74"/>
    </row>
    <row r="105" spans="3:20" ht="20.25" hidden="1" customHeight="1">
      <c r="C105" s="17"/>
      <c r="E105" t="str">
        <f>IF(OR(M105&gt;0,M106&gt;0),2,"")</f>
        <v/>
      </c>
      <c r="F105" s="62"/>
      <c r="G105" s="63"/>
      <c r="H105" s="64"/>
      <c r="I105" s="64"/>
      <c r="J105" s="75">
        <v>0</v>
      </c>
      <c r="K105" s="65"/>
      <c r="L105" s="66">
        <f t="shared" si="4"/>
        <v>0</v>
      </c>
      <c r="M105" s="64">
        <f t="shared" si="4"/>
        <v>0</v>
      </c>
      <c r="N105" s="66">
        <f>IF(J105=0,0,N106*$E$3)</f>
        <v>0</v>
      </c>
      <c r="O105" s="67">
        <f t="shared" si="5"/>
        <v>0</v>
      </c>
      <c r="P105" s="66">
        <f>IF(J105=0,0,P106*$E$3)</f>
        <v>0</v>
      </c>
      <c r="Q105" s="67">
        <f t="shared" si="6"/>
        <v>0</v>
      </c>
      <c r="R105" s="66">
        <f>IF(J105=0,0,R106*$E$3)</f>
        <v>0</v>
      </c>
      <c r="S105" s="67">
        <f t="shared" si="7"/>
        <v>0</v>
      </c>
      <c r="T105" s="67"/>
    </row>
    <row r="106" spans="3:20" ht="20.25" hidden="1" customHeight="1">
      <c r="C106" s="76"/>
      <c r="D106" s="68">
        <f>CHOOSE(IF(C106&gt;0,C106,$F$5),0,"(야)","(지세별)","(지+소)","(누.불)","(야+소)","(원내역)")</f>
        <v>0</v>
      </c>
      <c r="E106">
        <f>IF(OR(M105&gt;0,M106&gt;0),1,0)</f>
        <v>0</v>
      </c>
      <c r="F106" s="59"/>
      <c r="G106" s="70" t="s">
        <v>108</v>
      </c>
      <c r="H106" s="71" t="s">
        <v>109</v>
      </c>
      <c r="I106" s="71">
        <f>CHOOSE(IF(C106&gt;0,C106,$F$5),0,"(야간)","(지세별)","(지+소)","(누.불)","(야+소)","")</f>
        <v>0</v>
      </c>
      <c r="J106" s="77">
        <v>0</v>
      </c>
      <c r="K106" s="72" t="s">
        <v>110</v>
      </c>
      <c r="L106" s="73">
        <f t="shared" si="4"/>
        <v>0</v>
      </c>
      <c r="M106" s="71">
        <f t="shared" si="4"/>
        <v>0</v>
      </c>
      <c r="N106" s="73">
        <f>IF(AND(J105=0,J106=0),0,INT(CHOOSE(IF(C106&gt;0,C106,$F$5),#REF!,#REF!,#REF!,#REF!,#REF!,#REF!,#REF!)))</f>
        <v>0</v>
      </c>
      <c r="O106" s="74">
        <f t="shared" si="5"/>
        <v>0</v>
      </c>
      <c r="P106" s="73">
        <f>IF(AND(J105=0,J106=0),0,INT(CHOOSE(IF(C106&gt;0,C106,$F$5),#REF!,#REF!,#REF!,#REF!,#REF!,#REF!,#REF!)))</f>
        <v>0</v>
      </c>
      <c r="Q106" s="74">
        <f t="shared" si="6"/>
        <v>0</v>
      </c>
      <c r="R106" s="73">
        <f>IF(AND(J105=0,J106=0),0,INT(CHOOSE(IF(C106&gt;0,C106,$F$5),#REF!,#REF!,#REF!,#REF!,#REF!,#REF!,#REF!)))</f>
        <v>0</v>
      </c>
      <c r="S106" s="74">
        <f t="shared" si="7"/>
        <v>0</v>
      </c>
      <c r="T106" s="74"/>
    </row>
    <row r="107" spans="3:20" ht="20.25" hidden="1" customHeight="1">
      <c r="C107" s="17"/>
      <c r="E107" t="str">
        <f>IF(OR(M107&gt;0,M108&gt;0),2,"")</f>
        <v/>
      </c>
      <c r="F107" s="62"/>
      <c r="G107" s="63"/>
      <c r="H107" s="64"/>
      <c r="I107" s="64"/>
      <c r="J107" s="75">
        <v>0</v>
      </c>
      <c r="K107" s="65"/>
      <c r="L107" s="66">
        <f t="shared" si="4"/>
        <v>0</v>
      </c>
      <c r="M107" s="64">
        <f t="shared" si="4"/>
        <v>0</v>
      </c>
      <c r="N107" s="66">
        <f>IF(J107=0,0,N108*$E$3)</f>
        <v>0</v>
      </c>
      <c r="O107" s="67">
        <f t="shared" si="5"/>
        <v>0</v>
      </c>
      <c r="P107" s="66">
        <f>IF(J107=0,0,P108*$E$3)</f>
        <v>0</v>
      </c>
      <c r="Q107" s="67">
        <f t="shared" si="6"/>
        <v>0</v>
      </c>
      <c r="R107" s="66">
        <f>IF(J107=0,0,R108*$E$3)</f>
        <v>0</v>
      </c>
      <c r="S107" s="67">
        <f t="shared" si="7"/>
        <v>0</v>
      </c>
      <c r="T107" s="67"/>
    </row>
    <row r="108" spans="3:20" ht="20.25" hidden="1" customHeight="1">
      <c r="C108" s="76">
        <v>2</v>
      </c>
      <c r="D108" s="68" t="str">
        <f>CHOOSE(IF(C108&gt;0,C108,$F$5),0,"(야)","(지세별)","(지+소)","(누.불)","(야+소)","(원내역)")</f>
        <v>(야)</v>
      </c>
      <c r="E108">
        <f>IF(OR(M107&gt;0,M108&gt;0),1,0)</f>
        <v>0</v>
      </c>
      <c r="F108" s="59"/>
      <c r="G108" s="70" t="str">
        <f>G106</f>
        <v xml:space="preserve">ASP 포장싣기 </v>
      </c>
      <c r="H108" s="71" t="str">
        <f>H106</f>
        <v>BH 0.12 ( 180 )</v>
      </c>
      <c r="I108" s="71" t="str">
        <f>CHOOSE(IF(C108&gt;0,C108,$F$5),0,"(야간)","(지세별)","(지+소)","(누.불)","(야+소)","")</f>
        <v>(야간)</v>
      </c>
      <c r="J108" s="77">
        <v>0</v>
      </c>
      <c r="K108" s="72" t="s">
        <v>78</v>
      </c>
      <c r="L108" s="73">
        <f t="shared" si="4"/>
        <v>0</v>
      </c>
      <c r="M108" s="71">
        <f t="shared" si="4"/>
        <v>0</v>
      </c>
      <c r="N108" s="73">
        <f>IF(AND(J107=0,J108=0),0,INT(CHOOSE(IF(C108&gt;0,C108,$F$5),#REF!,#REF!,#REF!,#REF!,#REF!,#REF!,#REF!)))</f>
        <v>0</v>
      </c>
      <c r="O108" s="74">
        <f t="shared" si="5"/>
        <v>0</v>
      </c>
      <c r="P108" s="73">
        <f>IF(AND(J107=0,J108=0),0,INT(CHOOSE(IF(C108&gt;0,C108,$F$5),#REF!,#REF!,#REF!,#REF!,#REF!,#REF!,#REF!)))</f>
        <v>0</v>
      </c>
      <c r="Q108" s="74">
        <f t="shared" si="6"/>
        <v>0</v>
      </c>
      <c r="R108" s="73">
        <f>IF(AND(J107=0,J108=0),0,INT(CHOOSE(IF(C108&gt;0,C108,$F$5),#REF!,#REF!,#REF!,#REF!,#REF!,#REF!,#REF!)))</f>
        <v>0</v>
      </c>
      <c r="S108" s="74">
        <f t="shared" si="7"/>
        <v>0</v>
      </c>
      <c r="T108" s="74"/>
    </row>
    <row r="109" spans="3:20" ht="20.25" hidden="1" customHeight="1">
      <c r="C109" s="17"/>
      <c r="E109" t="str">
        <f>IF(OR(M109&gt;0,M110&gt;0),2,"")</f>
        <v/>
      </c>
      <c r="F109" s="62"/>
      <c r="G109" s="78"/>
      <c r="H109" s="79"/>
      <c r="I109" s="79"/>
      <c r="J109" s="80">
        <v>0</v>
      </c>
      <c r="K109" s="65"/>
      <c r="L109" s="66">
        <f t="shared" si="4"/>
        <v>0</v>
      </c>
      <c r="M109" s="64">
        <f t="shared" si="4"/>
        <v>0</v>
      </c>
      <c r="N109" s="66">
        <f>IF(J109=0,0,N110*$E$3)</f>
        <v>0</v>
      </c>
      <c r="O109" s="67">
        <f t="shared" si="5"/>
        <v>0</v>
      </c>
      <c r="P109" s="66">
        <f>IF(J109=0,0,P110*$E$3)</f>
        <v>0</v>
      </c>
      <c r="Q109" s="67">
        <f t="shared" si="6"/>
        <v>0</v>
      </c>
      <c r="R109" s="66">
        <f>IF(J109=0,0,R110*$E$3)</f>
        <v>0</v>
      </c>
      <c r="S109" s="67">
        <f t="shared" si="7"/>
        <v>0</v>
      </c>
      <c r="T109" s="67"/>
    </row>
    <row r="110" spans="3:20" ht="20.25" hidden="1" customHeight="1">
      <c r="C110" s="76"/>
      <c r="D110" s="68">
        <f>CHOOSE(IF(C110&gt;0,C110,$F$5),0,"(야)","(지세별)","(지+소)","(누.불)","(야+소)","(원내역)")</f>
        <v>0</v>
      </c>
      <c r="E110">
        <f>IF(OR(M109&gt;0,M110&gt;0),1,0)</f>
        <v>0</v>
      </c>
      <c r="F110" s="59"/>
      <c r="G110" s="84" t="s">
        <v>105</v>
      </c>
      <c r="H110" s="85" t="s">
        <v>111</v>
      </c>
      <c r="I110" s="85">
        <f>CHOOSE(IF(C110&gt;0,C110,$F$5),0,"(야간)","(지세별)","(지+소)","(누.불)","(야+소)","")</f>
        <v>0</v>
      </c>
      <c r="J110" s="86">
        <v>0</v>
      </c>
      <c r="K110" s="72" t="s">
        <v>78</v>
      </c>
      <c r="L110" s="73">
        <f t="shared" si="4"/>
        <v>0</v>
      </c>
      <c r="M110" s="71">
        <f t="shared" si="4"/>
        <v>0</v>
      </c>
      <c r="N110" s="73">
        <f>IF(AND(J109=0,J110=0),0,INT(CHOOSE(IF(C110&gt;0,C110,$F$5),#REF!,#REF!,#REF!,#REF!,#REF!,#REF!,#REF!)))</f>
        <v>0</v>
      </c>
      <c r="O110" s="74">
        <f t="shared" si="5"/>
        <v>0</v>
      </c>
      <c r="P110" s="73">
        <f>IF(AND(J109=0,J110=0),0,INT(CHOOSE(IF(C110&gt;0,C110,$F$5),#REF!,#REF!,#REF!,#REF!,#REF!,#REF!,#REF!)))</f>
        <v>0</v>
      </c>
      <c r="Q110" s="74">
        <f t="shared" si="6"/>
        <v>0</v>
      </c>
      <c r="R110" s="73">
        <f>IF(AND(J109=0,J110=0),0,INT(CHOOSE(IF(C110&gt;0,C110,$F$5),#REF!,#REF!,#REF!,#REF!,#REF!,#REF!,#REF!)))</f>
        <v>0</v>
      </c>
      <c r="S110" s="74">
        <f t="shared" si="7"/>
        <v>0</v>
      </c>
      <c r="T110" s="74"/>
    </row>
    <row r="111" spans="3:20" ht="20.25" hidden="1" customHeight="1">
      <c r="C111" s="17"/>
      <c r="E111" t="str">
        <f>IF(OR(M111&gt;0,M112&gt;0),2,"")</f>
        <v/>
      </c>
      <c r="F111" s="62"/>
      <c r="G111" s="78"/>
      <c r="H111" s="79"/>
      <c r="I111" s="79"/>
      <c r="J111" s="80">
        <v>0</v>
      </c>
      <c r="K111" s="65"/>
      <c r="L111" s="66">
        <f t="shared" si="4"/>
        <v>0</v>
      </c>
      <c r="M111" s="64">
        <f t="shared" si="4"/>
        <v>0</v>
      </c>
      <c r="N111" s="66">
        <f>IF(J111=0,0,N112*$E$3)</f>
        <v>0</v>
      </c>
      <c r="O111" s="67">
        <f t="shared" si="5"/>
        <v>0</v>
      </c>
      <c r="P111" s="66">
        <f>IF(J111=0,0,P112*$E$3)</f>
        <v>0</v>
      </c>
      <c r="Q111" s="67">
        <f t="shared" si="6"/>
        <v>0</v>
      </c>
      <c r="R111" s="66">
        <f>IF(J111=0,0,R112*$E$3)</f>
        <v>0</v>
      </c>
      <c r="S111" s="67">
        <f t="shared" si="7"/>
        <v>0</v>
      </c>
      <c r="T111" s="67"/>
    </row>
    <row r="112" spans="3:20" ht="20.25" hidden="1" customHeight="1">
      <c r="C112" s="76">
        <v>2</v>
      </c>
      <c r="D112" s="68" t="str">
        <f>CHOOSE(IF(C112&gt;0,C112,$F$5),0,"(야)","(지세별)","(지+소)","(누.불)","(야+소)","(원내역)")</f>
        <v>(야)</v>
      </c>
      <c r="E112">
        <f>IF(OR(M111&gt;0,M112&gt;0),1,0)</f>
        <v>0</v>
      </c>
      <c r="F112" s="59"/>
      <c r="G112" s="84" t="str">
        <f>G110</f>
        <v xml:space="preserve">ASP 포장싣기 </v>
      </c>
      <c r="H112" s="85" t="str">
        <f>H110</f>
        <v>BH 0.18 ( 45 )</v>
      </c>
      <c r="I112" s="85" t="str">
        <f>CHOOSE(IF(C112&gt;0,C112,$F$5),0,"(야간)","(지세별)","(지+소)","(누.불)","(야+소)","")</f>
        <v>(야간)</v>
      </c>
      <c r="J112" s="86">
        <v>0</v>
      </c>
      <c r="K112" s="72" t="s">
        <v>78</v>
      </c>
      <c r="L112" s="73">
        <f t="shared" si="4"/>
        <v>0</v>
      </c>
      <c r="M112" s="71">
        <f t="shared" si="4"/>
        <v>0</v>
      </c>
      <c r="N112" s="73">
        <f>IF(AND(J111=0,J112=0),0,INT(CHOOSE(IF(C112&gt;0,C112,$F$5),#REF!,#REF!,#REF!,#REF!,#REF!,#REF!,#REF!)))</f>
        <v>0</v>
      </c>
      <c r="O112" s="74">
        <f t="shared" si="5"/>
        <v>0</v>
      </c>
      <c r="P112" s="73">
        <f>IF(AND(J111=0,J112=0),0,INT(CHOOSE(IF(C112&gt;0,C112,$F$5),#REF!,#REF!,#REF!,#REF!,#REF!,#REF!,#REF!)))</f>
        <v>0</v>
      </c>
      <c r="Q112" s="74">
        <f t="shared" si="6"/>
        <v>0</v>
      </c>
      <c r="R112" s="73">
        <f>IF(AND(J111=0,J112=0),0,INT(CHOOSE(IF(C112&gt;0,C112,$F$5),#REF!,#REF!,#REF!,#REF!,#REF!,#REF!,#REF!)))</f>
        <v>0</v>
      </c>
      <c r="S112" s="74">
        <f t="shared" si="7"/>
        <v>0</v>
      </c>
      <c r="T112" s="74"/>
    </row>
    <row r="113" spans="3:20" ht="20.25" hidden="1" customHeight="1">
      <c r="C113" s="17"/>
      <c r="E113" t="str">
        <f>IF(OR(M113&gt;0,M114&gt;0),2,"")</f>
        <v/>
      </c>
      <c r="F113" s="62"/>
      <c r="G113" s="63"/>
      <c r="H113" s="64"/>
      <c r="I113" s="64"/>
      <c r="J113" s="75">
        <v>0</v>
      </c>
      <c r="K113" s="65"/>
      <c r="L113" s="66">
        <f t="shared" si="4"/>
        <v>0</v>
      </c>
      <c r="M113" s="64">
        <f t="shared" si="4"/>
        <v>0</v>
      </c>
      <c r="N113" s="66">
        <f>IF(J113=0,0,N114*$E$3)</f>
        <v>0</v>
      </c>
      <c r="O113" s="67">
        <f t="shared" si="5"/>
        <v>0</v>
      </c>
      <c r="P113" s="66">
        <f>IF(J113=0,0,P114*$E$3)</f>
        <v>0</v>
      </c>
      <c r="Q113" s="67">
        <f t="shared" si="6"/>
        <v>0</v>
      </c>
      <c r="R113" s="66">
        <f>IF(J113=0,0,R114*$E$3)</f>
        <v>0</v>
      </c>
      <c r="S113" s="67">
        <f t="shared" si="7"/>
        <v>0</v>
      </c>
      <c r="T113" s="67"/>
    </row>
    <row r="114" spans="3:20" ht="20.25" hidden="1" customHeight="1">
      <c r="C114" s="76"/>
      <c r="D114" s="68">
        <f>CHOOSE(IF(C114&gt;0,C114,$F$5),0,"(야)","(지세별)","(지+소)","(누.불)","(야+소)","(원내역)")</f>
        <v>0</v>
      </c>
      <c r="E114">
        <f>IF(OR(M113&gt;0,M114&gt;0),1,0)</f>
        <v>0</v>
      </c>
      <c r="F114" s="59"/>
      <c r="G114" s="70" t="str">
        <f>G112</f>
        <v xml:space="preserve">ASP 포장싣기 </v>
      </c>
      <c r="H114" s="71" t="s">
        <v>112</v>
      </c>
      <c r="I114" s="71">
        <f>CHOOSE(IF(C114&gt;0,C114,$F$5),0,"(야간)","(지세별)","(지+소)","(누.불)","(야+소)","")</f>
        <v>0</v>
      </c>
      <c r="J114" s="77">
        <v>0</v>
      </c>
      <c r="K114" s="72" t="s">
        <v>78</v>
      </c>
      <c r="L114" s="73">
        <f t="shared" si="4"/>
        <v>0</v>
      </c>
      <c r="M114" s="71">
        <f t="shared" si="4"/>
        <v>0</v>
      </c>
      <c r="N114" s="73">
        <f>IF(AND(J113=0,J114=0),0,INT(CHOOSE(IF(C114&gt;0,C114,$F$5),#REF!,#REF!,#REF!,#REF!,#REF!,#REF!,#REF!)))</f>
        <v>0</v>
      </c>
      <c r="O114" s="74">
        <f t="shared" si="5"/>
        <v>0</v>
      </c>
      <c r="P114" s="73">
        <f>IF(AND(J113=0,J114=0),0,INT(CHOOSE(IF(C114&gt;0,C114,$F$5),#REF!,#REF!,#REF!,#REF!,#REF!,#REF!,#REF!)))</f>
        <v>0</v>
      </c>
      <c r="Q114" s="74">
        <f t="shared" si="6"/>
        <v>0</v>
      </c>
      <c r="R114" s="73">
        <f>IF(AND(J113=0,J114=0),0,INT(CHOOSE(IF(C114&gt;0,C114,$F$5),#REF!,#REF!,#REF!,#REF!,#REF!,#REF!,#REF!)))</f>
        <v>0</v>
      </c>
      <c r="S114" s="74">
        <f t="shared" si="7"/>
        <v>0</v>
      </c>
      <c r="T114" s="74"/>
    </row>
    <row r="115" spans="3:20" ht="20.25" hidden="1" customHeight="1">
      <c r="C115" s="17"/>
      <c r="E115" t="str">
        <f>IF(OR(M115&gt;0,M116&gt;0),2,"")</f>
        <v/>
      </c>
      <c r="F115" s="62"/>
      <c r="G115" s="63"/>
      <c r="H115" s="64"/>
      <c r="I115" s="64"/>
      <c r="J115" s="75">
        <v>0</v>
      </c>
      <c r="K115" s="65"/>
      <c r="L115" s="66">
        <f t="shared" si="4"/>
        <v>0</v>
      </c>
      <c r="M115" s="64">
        <f t="shared" si="4"/>
        <v>0</v>
      </c>
      <c r="N115" s="66">
        <f>IF(J115=0,0,N116*$E$3)</f>
        <v>0</v>
      </c>
      <c r="O115" s="67">
        <f t="shared" si="5"/>
        <v>0</v>
      </c>
      <c r="P115" s="66">
        <f>IF(J115=0,0,P116*$E$3)</f>
        <v>0</v>
      </c>
      <c r="Q115" s="67">
        <f t="shared" si="6"/>
        <v>0</v>
      </c>
      <c r="R115" s="66">
        <f>IF(J115=0,0,R116*$E$3)</f>
        <v>0</v>
      </c>
      <c r="S115" s="67">
        <f t="shared" si="7"/>
        <v>0</v>
      </c>
      <c r="T115" s="67"/>
    </row>
    <row r="116" spans="3:20" ht="20.25" hidden="1" customHeight="1">
      <c r="C116" s="76">
        <v>2</v>
      </c>
      <c r="D116" s="68" t="str">
        <f>CHOOSE(IF(C116&gt;0,C116,$F$5),0,"(야)","(지세별)","(지+소)","(누.불)","(야+소)","(원내역)")</f>
        <v>(야)</v>
      </c>
      <c r="E116">
        <f>IF(OR(M115&gt;0,M116&gt;0),1,0)</f>
        <v>0</v>
      </c>
      <c r="F116" s="59"/>
      <c r="G116" s="70" t="str">
        <f>G114</f>
        <v xml:space="preserve">ASP 포장싣기 </v>
      </c>
      <c r="H116" s="71" t="str">
        <f>H114</f>
        <v>BH 0.18 ( 90 )</v>
      </c>
      <c r="I116" s="71" t="str">
        <f>CHOOSE(IF(C116&gt;0,C116,$F$5),0,"(야간)","(지세별)","(지+소)","(누.불)","(야+소)","")</f>
        <v>(야간)</v>
      </c>
      <c r="J116" s="77">
        <v>0</v>
      </c>
      <c r="K116" s="72" t="s">
        <v>78</v>
      </c>
      <c r="L116" s="73">
        <f t="shared" si="4"/>
        <v>0</v>
      </c>
      <c r="M116" s="71">
        <f t="shared" si="4"/>
        <v>0</v>
      </c>
      <c r="N116" s="73">
        <f>IF(AND(J115=0,J116=0),0,INT(CHOOSE(IF(C116&gt;0,C116,$F$5),#REF!,#REF!,#REF!,#REF!,#REF!,#REF!,#REF!)))</f>
        <v>0</v>
      </c>
      <c r="O116" s="74">
        <f t="shared" si="5"/>
        <v>0</v>
      </c>
      <c r="P116" s="73">
        <f>IF(AND(J115=0,J116=0),0,INT(CHOOSE(IF(C116&gt;0,C116,$F$5),#REF!,#REF!,#REF!,#REF!,#REF!,#REF!,#REF!)))</f>
        <v>0</v>
      </c>
      <c r="Q116" s="74">
        <f t="shared" si="6"/>
        <v>0</v>
      </c>
      <c r="R116" s="73">
        <f>IF(AND(J115=0,J116=0),0,INT(CHOOSE(IF(C116&gt;0,C116,$F$5),#REF!,#REF!,#REF!,#REF!,#REF!,#REF!,#REF!)))</f>
        <v>0</v>
      </c>
      <c r="S116" s="74">
        <f t="shared" si="7"/>
        <v>0</v>
      </c>
      <c r="T116" s="74"/>
    </row>
    <row r="117" spans="3:20" ht="20.25" hidden="1" customHeight="1">
      <c r="C117" s="17"/>
      <c r="E117" t="str">
        <f>IF(OR(M117&gt;0,M118&gt;0),2,"")</f>
        <v/>
      </c>
      <c r="F117" s="62"/>
      <c r="G117" s="78"/>
      <c r="H117" s="79"/>
      <c r="I117" s="79"/>
      <c r="J117" s="80">
        <v>0</v>
      </c>
      <c r="K117" s="65"/>
      <c r="L117" s="66">
        <f t="shared" si="4"/>
        <v>0</v>
      </c>
      <c r="M117" s="64">
        <f t="shared" si="4"/>
        <v>0</v>
      </c>
      <c r="N117" s="66">
        <f>IF(J117=0,0,N118*$E$3)</f>
        <v>0</v>
      </c>
      <c r="O117" s="67">
        <f t="shared" si="5"/>
        <v>0</v>
      </c>
      <c r="P117" s="66">
        <f>IF(J117=0,0,P118*$E$3)</f>
        <v>0</v>
      </c>
      <c r="Q117" s="67">
        <f t="shared" si="6"/>
        <v>0</v>
      </c>
      <c r="R117" s="66">
        <f>IF(J117=0,0,R118*$E$3)</f>
        <v>0</v>
      </c>
      <c r="S117" s="67">
        <f t="shared" si="7"/>
        <v>0</v>
      </c>
      <c r="T117" s="67"/>
    </row>
    <row r="118" spans="3:20" ht="20.25" hidden="1" customHeight="1">
      <c r="C118" s="76"/>
      <c r="D118" s="68">
        <f>CHOOSE(IF(C118&gt;0,C118,$F$5),0,"(야)","(지세별)","(지+소)","(누.불)","(야+소)","(원내역)")</f>
        <v>0</v>
      </c>
      <c r="E118">
        <f>IF(OR(M117&gt;0,M118&gt;0),1,0)</f>
        <v>0</v>
      </c>
      <c r="F118" s="59"/>
      <c r="G118" s="84" t="str">
        <f>G116</f>
        <v xml:space="preserve">ASP 포장싣기 </v>
      </c>
      <c r="H118" s="85" t="s">
        <v>113</v>
      </c>
      <c r="I118" s="85">
        <f>CHOOSE(IF(C118&gt;0,C118,$F$5),0,"(야간)","(지세별)","(지+소)","(누.불)","(야+소)","")</f>
        <v>0</v>
      </c>
      <c r="J118" s="86">
        <v>0</v>
      </c>
      <c r="K118" s="72" t="s">
        <v>114</v>
      </c>
      <c r="L118" s="73">
        <f t="shared" si="4"/>
        <v>0</v>
      </c>
      <c r="M118" s="71">
        <f t="shared" si="4"/>
        <v>0</v>
      </c>
      <c r="N118" s="73">
        <f>IF(AND(J117=0,J118=0),0,INT(CHOOSE(IF(C118&gt;0,C118,$F$5),#REF!,#REF!,#REF!,#REF!,#REF!,#REF!,#REF!)))</f>
        <v>0</v>
      </c>
      <c r="O118" s="74">
        <f t="shared" si="5"/>
        <v>0</v>
      </c>
      <c r="P118" s="73">
        <f>IF(AND(J117=0,J118=0),0,INT(CHOOSE(IF(C118&gt;0,C118,$F$5),#REF!,#REF!,#REF!,#REF!,#REF!,#REF!,#REF!)))</f>
        <v>0</v>
      </c>
      <c r="Q118" s="74">
        <f t="shared" si="6"/>
        <v>0</v>
      </c>
      <c r="R118" s="73">
        <f>IF(AND(J117=0,J118=0),0,INT(CHOOSE(IF(C118&gt;0,C118,$F$5),#REF!,#REF!,#REF!,#REF!,#REF!,#REF!,#REF!)))</f>
        <v>0</v>
      </c>
      <c r="S118" s="74">
        <f t="shared" si="7"/>
        <v>0</v>
      </c>
      <c r="T118" s="74"/>
    </row>
    <row r="119" spans="3:20" ht="20.25" hidden="1" customHeight="1">
      <c r="C119" s="17"/>
      <c r="E119" t="str">
        <f>IF(OR(M119&gt;0,M120&gt;0),2,"")</f>
        <v/>
      </c>
      <c r="F119" s="62"/>
      <c r="G119" s="78"/>
      <c r="H119" s="79"/>
      <c r="I119" s="79"/>
      <c r="J119" s="80">
        <v>0</v>
      </c>
      <c r="K119" s="65"/>
      <c r="L119" s="66">
        <f t="shared" si="4"/>
        <v>0</v>
      </c>
      <c r="M119" s="64">
        <f t="shared" si="4"/>
        <v>0</v>
      </c>
      <c r="N119" s="66">
        <f>IF(J119=0,0,N120*$E$3)</f>
        <v>0</v>
      </c>
      <c r="O119" s="67">
        <f t="shared" si="5"/>
        <v>0</v>
      </c>
      <c r="P119" s="66">
        <f>IF(J119=0,0,P120*$E$3)</f>
        <v>0</v>
      </c>
      <c r="Q119" s="67">
        <f t="shared" si="6"/>
        <v>0</v>
      </c>
      <c r="R119" s="66">
        <f>IF(J119=0,0,R120*$E$3)</f>
        <v>0</v>
      </c>
      <c r="S119" s="67">
        <f t="shared" si="7"/>
        <v>0</v>
      </c>
      <c r="T119" s="67"/>
    </row>
    <row r="120" spans="3:20" ht="20.25" hidden="1" customHeight="1">
      <c r="C120" s="76">
        <v>2</v>
      </c>
      <c r="D120" s="68" t="str">
        <f>CHOOSE(IF(C120&gt;0,C120,$F$5),0,"(야)","(지세별)","(지+소)","(누.불)","(야+소)","(원내역)")</f>
        <v>(야)</v>
      </c>
      <c r="E120">
        <f>IF(OR(M119&gt;0,M120&gt;0),1,0)</f>
        <v>0</v>
      </c>
      <c r="F120" s="59"/>
      <c r="G120" s="84" t="str">
        <f>G118</f>
        <v xml:space="preserve">ASP 포장싣기 </v>
      </c>
      <c r="H120" s="85" t="str">
        <f>H118</f>
        <v>BH 0.18 ( 135 )</v>
      </c>
      <c r="I120" s="85" t="str">
        <f>CHOOSE(IF(C120&gt;0,C120,$F$5),0,"(야간)","(지세별)","(지+소)","(누.불)","(야+소)","")</f>
        <v>(야간)</v>
      </c>
      <c r="J120" s="86">
        <v>0</v>
      </c>
      <c r="K120" s="72" t="s">
        <v>78</v>
      </c>
      <c r="L120" s="73">
        <f t="shared" si="4"/>
        <v>0</v>
      </c>
      <c r="M120" s="71">
        <f t="shared" si="4"/>
        <v>0</v>
      </c>
      <c r="N120" s="73">
        <f>IF(AND(J119=0,J120=0),0,INT(CHOOSE(IF(C120&gt;0,C120,$F$5),#REF!,#REF!,#REF!,#REF!,#REF!,#REF!,#REF!)))</f>
        <v>0</v>
      </c>
      <c r="O120" s="74">
        <f t="shared" si="5"/>
        <v>0</v>
      </c>
      <c r="P120" s="73">
        <f>IF(AND(J119=0,J120=0),0,INT(CHOOSE(IF(C120&gt;0,C120,$F$5),#REF!,#REF!,#REF!,#REF!,#REF!,#REF!,#REF!)))</f>
        <v>0</v>
      </c>
      <c r="Q120" s="74">
        <f t="shared" si="6"/>
        <v>0</v>
      </c>
      <c r="R120" s="73">
        <f>IF(AND(J119=0,J120=0),0,INT(CHOOSE(IF(C120&gt;0,C120,$F$5),#REF!,#REF!,#REF!,#REF!,#REF!,#REF!,#REF!)))</f>
        <v>0</v>
      </c>
      <c r="S120" s="74">
        <f t="shared" si="7"/>
        <v>0</v>
      </c>
      <c r="T120" s="74"/>
    </row>
    <row r="121" spans="3:20" ht="20.25" hidden="1" customHeight="1">
      <c r="C121" s="17"/>
      <c r="E121" t="str">
        <f>IF(OR(M121&gt;0,M122&gt;0),2,"")</f>
        <v/>
      </c>
      <c r="F121" s="62"/>
      <c r="G121" s="63"/>
      <c r="H121" s="64"/>
      <c r="I121" s="64"/>
      <c r="J121" s="75">
        <v>0</v>
      </c>
      <c r="K121" s="65"/>
      <c r="L121" s="66">
        <f t="shared" si="4"/>
        <v>0</v>
      </c>
      <c r="M121" s="64">
        <f t="shared" si="4"/>
        <v>0</v>
      </c>
      <c r="N121" s="66">
        <f>IF(J121=0,0,N122*$E$3)</f>
        <v>0</v>
      </c>
      <c r="O121" s="67">
        <f t="shared" si="5"/>
        <v>0</v>
      </c>
      <c r="P121" s="66">
        <f>IF(J121=0,0,P122*$E$3)</f>
        <v>0</v>
      </c>
      <c r="Q121" s="67">
        <f t="shared" si="6"/>
        <v>0</v>
      </c>
      <c r="R121" s="66">
        <f>IF(J121=0,0,R122*$E$3)</f>
        <v>0</v>
      </c>
      <c r="S121" s="67">
        <f t="shared" si="7"/>
        <v>0</v>
      </c>
      <c r="T121" s="67"/>
    </row>
    <row r="122" spans="3:20" ht="20.25" customHeight="1">
      <c r="C122" s="76"/>
      <c r="D122" s="68">
        <f>CHOOSE(IF(C122&gt;0,C122,$F$5),0,"(야)","(지세별)","(지+소)","(누.불)","(야+소)","(원내역)")</f>
        <v>0</v>
      </c>
      <c r="E122">
        <f>IF(OR(M121&gt;0,M122&gt;0),1,0)</f>
        <v>0</v>
      </c>
      <c r="F122" s="59"/>
      <c r="G122" s="70" t="str">
        <f>G120</f>
        <v xml:space="preserve">ASP 포장싣기 </v>
      </c>
      <c r="H122" s="71" t="s">
        <v>115</v>
      </c>
      <c r="I122" s="71">
        <f>CHOOSE(IF(C122&gt;0,C122,$F$5),0,"(야간)","(지세별)","(지+소)","(누.불)","(야+소)","")</f>
        <v>0</v>
      </c>
      <c r="J122" s="77">
        <v>61.6</v>
      </c>
      <c r="K122" s="72" t="s">
        <v>78</v>
      </c>
      <c r="L122" s="73"/>
      <c r="M122" s="71"/>
      <c r="N122" s="73"/>
      <c r="O122" s="74"/>
      <c r="P122" s="73"/>
      <c r="Q122" s="74"/>
      <c r="R122" s="73"/>
      <c r="S122" s="74"/>
      <c r="T122" s="74"/>
    </row>
    <row r="123" spans="3:20" ht="20.25" hidden="1" customHeight="1">
      <c r="C123" s="17"/>
      <c r="E123" t="str">
        <f>IF(OR(M123&gt;0,M124&gt;0),2,"")</f>
        <v/>
      </c>
      <c r="F123" s="62"/>
      <c r="G123" s="63"/>
      <c r="H123" s="64"/>
      <c r="I123" s="64"/>
      <c r="J123" s="75">
        <v>0</v>
      </c>
      <c r="K123" s="65"/>
      <c r="L123" s="66">
        <f t="shared" si="4"/>
        <v>0</v>
      </c>
      <c r="M123" s="64">
        <f t="shared" si="4"/>
        <v>0</v>
      </c>
      <c r="N123" s="66">
        <f>IF(J123=0,0,N124*$E$3)</f>
        <v>0</v>
      </c>
      <c r="O123" s="67">
        <f t="shared" si="5"/>
        <v>0</v>
      </c>
      <c r="P123" s="66">
        <f>IF(J123=0,0,P124*$E$3)</f>
        <v>0</v>
      </c>
      <c r="Q123" s="67">
        <f t="shared" si="6"/>
        <v>0</v>
      </c>
      <c r="R123" s="66">
        <f>IF(J123=0,0,R124*$E$3)</f>
        <v>0</v>
      </c>
      <c r="S123" s="67">
        <f t="shared" si="7"/>
        <v>0</v>
      </c>
      <c r="T123" s="67"/>
    </row>
    <row r="124" spans="3:20" ht="20.25" customHeight="1">
      <c r="C124" s="76">
        <v>2</v>
      </c>
      <c r="D124" s="68" t="str">
        <f>CHOOSE(IF(C124&gt;0,C124,$F$5),0,"(야)","(지세별)","(지+소)","(누.불)","(야+소)","(원내역)")</f>
        <v>(야)</v>
      </c>
      <c r="E124">
        <f>IF(OR(M123&gt;0,M124&gt;0),1,0)</f>
        <v>0</v>
      </c>
      <c r="F124" s="59"/>
      <c r="G124" s="70" t="str">
        <f>G122</f>
        <v xml:space="preserve">ASP 포장싣기 </v>
      </c>
      <c r="H124" s="71" t="str">
        <f>H122</f>
        <v>BH 0.18 ( 180 )</v>
      </c>
      <c r="I124" s="71" t="str">
        <f>CHOOSE(IF(C124&gt;0,C124,$F$5),0,"(야간)","(지세별)","(지+소)","(누.불)","(야+소)","")</f>
        <v>(야간)</v>
      </c>
      <c r="J124" s="77">
        <v>13.41</v>
      </c>
      <c r="K124" s="72" t="s">
        <v>78</v>
      </c>
      <c r="L124" s="73"/>
      <c r="M124" s="71"/>
      <c r="N124" s="73"/>
      <c r="O124" s="74"/>
      <c r="P124" s="73"/>
      <c r="Q124" s="74"/>
      <c r="R124" s="73"/>
      <c r="S124" s="74"/>
      <c r="T124" s="74"/>
    </row>
    <row r="125" spans="3:20" ht="20.25" hidden="1" customHeight="1">
      <c r="C125" s="17"/>
      <c r="E125" t="str">
        <f>IF(OR(M125&gt;0,M126&gt;0),2,"")</f>
        <v/>
      </c>
      <c r="F125" s="62"/>
      <c r="G125" s="78"/>
      <c r="H125" s="79"/>
      <c r="I125" s="79"/>
      <c r="J125" s="80">
        <v>0</v>
      </c>
      <c r="K125" s="65"/>
      <c r="L125" s="66">
        <f t="shared" si="4"/>
        <v>0</v>
      </c>
      <c r="M125" s="64">
        <f t="shared" si="4"/>
        <v>0</v>
      </c>
      <c r="N125" s="66">
        <f>IF(J125=0,0,N126*$E$3)</f>
        <v>0</v>
      </c>
      <c r="O125" s="67">
        <f t="shared" si="5"/>
        <v>0</v>
      </c>
      <c r="P125" s="66">
        <f>IF(J125=0,0,P126*$E$3)</f>
        <v>0</v>
      </c>
      <c r="Q125" s="67">
        <f t="shared" si="6"/>
        <v>0</v>
      </c>
      <c r="R125" s="66">
        <f>IF(J125=0,0,R126*$E$3)</f>
        <v>0</v>
      </c>
      <c r="S125" s="67">
        <f t="shared" si="7"/>
        <v>0</v>
      </c>
      <c r="T125" s="67"/>
    </row>
    <row r="126" spans="3:20" ht="20.25" hidden="1" customHeight="1">
      <c r="C126" s="76"/>
      <c r="D126" s="68">
        <f>CHOOSE(IF(C126&gt;0,C126,$F$5),0,"(야)","(지세별)","(지+소)","(누.불)","(야+소)","(원내역)")</f>
        <v>0</v>
      </c>
      <c r="E126">
        <f>IF(OR(M125&gt;0,M126&gt;0),1,0)</f>
        <v>0</v>
      </c>
      <c r="F126" s="59"/>
      <c r="G126" s="84" t="s">
        <v>103</v>
      </c>
      <c r="H126" s="85" t="s">
        <v>116</v>
      </c>
      <c r="I126" s="85">
        <f>CHOOSE(IF(C126&gt;0,C126,$F$5),0,"(야간)","(지세별)","(지+소)","(누.불)","(야+소)","")</f>
        <v>0</v>
      </c>
      <c r="J126" s="86">
        <v>0</v>
      </c>
      <c r="K126" s="72" t="s">
        <v>78</v>
      </c>
      <c r="L126" s="73">
        <f t="shared" si="4"/>
        <v>0</v>
      </c>
      <c r="M126" s="71">
        <f t="shared" si="4"/>
        <v>0</v>
      </c>
      <c r="N126" s="73">
        <f>IF(AND(J125=0,J126=0),0,INT(CHOOSE(IF(C126&gt;0,C126,$F$5),#REF!,#REF!,#REF!,#REF!,#REF!,#REF!,#REF!)))</f>
        <v>0</v>
      </c>
      <c r="O126" s="74">
        <f t="shared" si="5"/>
        <v>0</v>
      </c>
      <c r="P126" s="73">
        <f>IF(AND(J125=0,J126=0),0,INT(CHOOSE(IF(C126&gt;0,C126,$F$5),#REF!,#REF!,#REF!,#REF!,#REF!,#REF!,#REF!)))</f>
        <v>0</v>
      </c>
      <c r="Q126" s="74">
        <f t="shared" si="6"/>
        <v>0</v>
      </c>
      <c r="R126" s="73">
        <f>IF(AND(J125=0,J126=0),0,INT(CHOOSE(IF(C126&gt;0,C126,$F$5),#REF!,#REF!,#REF!,#REF!,#REF!,#REF!,#REF!)))</f>
        <v>0</v>
      </c>
      <c r="S126" s="74">
        <f t="shared" si="7"/>
        <v>0</v>
      </c>
      <c r="T126" s="74"/>
    </row>
    <row r="127" spans="3:20" ht="20.25" hidden="1" customHeight="1">
      <c r="C127" s="17"/>
      <c r="E127" t="str">
        <f>IF(OR(M127&gt;0,M128&gt;0),2,"")</f>
        <v/>
      </c>
      <c r="F127" s="62"/>
      <c r="G127" s="78"/>
      <c r="H127" s="79"/>
      <c r="I127" s="79"/>
      <c r="J127" s="80">
        <v>0</v>
      </c>
      <c r="K127" s="65"/>
      <c r="L127" s="66">
        <f t="shared" si="4"/>
        <v>0</v>
      </c>
      <c r="M127" s="64">
        <f t="shared" si="4"/>
        <v>0</v>
      </c>
      <c r="N127" s="66">
        <f>IF(J127=0,0,N128*$E$3)</f>
        <v>0</v>
      </c>
      <c r="O127" s="67">
        <f t="shared" si="5"/>
        <v>0</v>
      </c>
      <c r="P127" s="66">
        <f>IF(J127=0,0,P128*$E$3)</f>
        <v>0</v>
      </c>
      <c r="Q127" s="67">
        <f t="shared" si="6"/>
        <v>0</v>
      </c>
      <c r="R127" s="66">
        <f>IF(J127=0,0,R128*$E$3)</f>
        <v>0</v>
      </c>
      <c r="S127" s="67">
        <f t="shared" si="7"/>
        <v>0</v>
      </c>
      <c r="T127" s="67"/>
    </row>
    <row r="128" spans="3:20" ht="20.25" hidden="1" customHeight="1">
      <c r="C128" s="76">
        <v>2</v>
      </c>
      <c r="D128" s="68" t="str">
        <f>CHOOSE(IF(C128&gt;0,C128,$F$5),0,"(야)","(지세별)","(지+소)","(누.불)","(야+소)","(원내역)")</f>
        <v>(야)</v>
      </c>
      <c r="E128">
        <f>IF(OR(M127&gt;0,M128&gt;0),1,0)</f>
        <v>0</v>
      </c>
      <c r="F128" s="59"/>
      <c r="G128" s="84" t="str">
        <f>G126</f>
        <v xml:space="preserve">ASP 포장깨기 및 싣기 </v>
      </c>
      <c r="H128" s="85" t="str">
        <f>H126</f>
        <v>BH 0.4 ( 45 )</v>
      </c>
      <c r="I128" s="85" t="str">
        <f>CHOOSE(IF(C128&gt;0,C128,$F$5),0,"(야간)","(지세별)","(지+소)","(누.불)","(야+소)","")</f>
        <v>(야간)</v>
      </c>
      <c r="J128" s="86">
        <v>0</v>
      </c>
      <c r="K128" s="72" t="s">
        <v>78</v>
      </c>
      <c r="L128" s="73">
        <f t="shared" si="4"/>
        <v>0</v>
      </c>
      <c r="M128" s="71">
        <f t="shared" si="4"/>
        <v>0</v>
      </c>
      <c r="N128" s="73">
        <f>IF(AND(J127=0,J128=0),0,INT(CHOOSE(IF(C128&gt;0,C128,$F$5),#REF!,#REF!,#REF!,#REF!,#REF!,#REF!,#REF!)))</f>
        <v>0</v>
      </c>
      <c r="O128" s="74">
        <f t="shared" si="5"/>
        <v>0</v>
      </c>
      <c r="P128" s="73">
        <f>IF(AND(J127=0,J128=0),0,INT(CHOOSE(IF(C128&gt;0,C128,$F$5),#REF!,#REF!,#REF!,#REF!,#REF!,#REF!,#REF!)))</f>
        <v>0</v>
      </c>
      <c r="Q128" s="74">
        <f t="shared" si="6"/>
        <v>0</v>
      </c>
      <c r="R128" s="73">
        <f>IF(AND(J127=0,J128=0),0,INT(CHOOSE(IF(C128&gt;0,C128,$F$5),#REF!,#REF!,#REF!,#REF!,#REF!,#REF!,#REF!)))</f>
        <v>0</v>
      </c>
      <c r="S128" s="74">
        <f t="shared" si="7"/>
        <v>0</v>
      </c>
      <c r="T128" s="74"/>
    </row>
    <row r="129" spans="3:20" ht="20.25" hidden="1" customHeight="1">
      <c r="C129" s="17"/>
      <c r="E129" t="str">
        <f>IF(OR(M129&gt;0,M130&gt;0),2,"")</f>
        <v/>
      </c>
      <c r="F129" s="62"/>
      <c r="G129" s="78"/>
      <c r="H129" s="79"/>
      <c r="I129" s="79"/>
      <c r="J129" s="80">
        <v>0</v>
      </c>
      <c r="K129" s="65"/>
      <c r="L129" s="66">
        <f t="shared" si="4"/>
        <v>0</v>
      </c>
      <c r="M129" s="64">
        <f t="shared" si="4"/>
        <v>0</v>
      </c>
      <c r="N129" s="66">
        <f>IF(J129=0,0,N130*$E$3)</f>
        <v>0</v>
      </c>
      <c r="O129" s="67">
        <f t="shared" si="5"/>
        <v>0</v>
      </c>
      <c r="P129" s="66">
        <f>IF(J129=0,0,P130*$E$3)</f>
        <v>0</v>
      </c>
      <c r="Q129" s="67">
        <f t="shared" si="6"/>
        <v>0</v>
      </c>
      <c r="R129" s="66">
        <f>IF(J129=0,0,R130*$E$3)</f>
        <v>0</v>
      </c>
      <c r="S129" s="67">
        <f t="shared" si="7"/>
        <v>0</v>
      </c>
      <c r="T129" s="67"/>
    </row>
    <row r="130" spans="3:20" ht="20.25" hidden="1" customHeight="1">
      <c r="C130" s="76"/>
      <c r="D130" s="68">
        <f>CHOOSE(IF(C130&gt;0,C130,$F$5),0,"(야)","(지세별)","(지+소)","(누.불)","(야+소)","(원내역)")</f>
        <v>0</v>
      </c>
      <c r="E130">
        <f>IF(OR(M129&gt;0,M130&gt;0),1,0)</f>
        <v>0</v>
      </c>
      <c r="F130" s="59"/>
      <c r="G130" s="84" t="str">
        <f>G128</f>
        <v xml:space="preserve">ASP 포장깨기 및 싣기 </v>
      </c>
      <c r="H130" s="85" t="s">
        <v>117</v>
      </c>
      <c r="I130" s="85">
        <f>CHOOSE(IF(C130&gt;0,C130,$F$5),0,"(야간)","(지세별)","(지+소)","(누.불)","(야+소)","")</f>
        <v>0</v>
      </c>
      <c r="J130" s="86">
        <v>0</v>
      </c>
      <c r="K130" s="72" t="s">
        <v>78</v>
      </c>
      <c r="L130" s="73">
        <f t="shared" si="4"/>
        <v>0</v>
      </c>
      <c r="M130" s="71">
        <f t="shared" si="4"/>
        <v>0</v>
      </c>
      <c r="N130" s="73">
        <f>IF(AND(J129=0,J130=0),0,INT(CHOOSE(IF(C130&gt;0,C130,$F$5),#REF!,#REF!,#REF!,#REF!,#REF!,#REF!,#REF!)))</f>
        <v>0</v>
      </c>
      <c r="O130" s="74">
        <f t="shared" si="5"/>
        <v>0</v>
      </c>
      <c r="P130" s="73">
        <f>IF(AND(J129=0,J130=0),0,INT(CHOOSE(IF(C130&gt;0,C130,$F$5),#REF!,#REF!,#REF!,#REF!,#REF!,#REF!,#REF!)))</f>
        <v>0</v>
      </c>
      <c r="Q130" s="74">
        <f t="shared" si="6"/>
        <v>0</v>
      </c>
      <c r="R130" s="73">
        <f>IF(AND(J129=0,J130=0),0,INT(CHOOSE(IF(C130&gt;0,C130,$F$5),#REF!,#REF!,#REF!,#REF!,#REF!,#REF!,#REF!)))</f>
        <v>0</v>
      </c>
      <c r="S130" s="74">
        <f t="shared" si="7"/>
        <v>0</v>
      </c>
      <c r="T130" s="74"/>
    </row>
    <row r="131" spans="3:20" ht="20.25" hidden="1" customHeight="1">
      <c r="C131" s="17"/>
      <c r="E131" t="str">
        <f>IF(OR(M131&gt;0,M132&gt;0),2,"")</f>
        <v/>
      </c>
      <c r="F131" s="62"/>
      <c r="G131" s="78"/>
      <c r="H131" s="79"/>
      <c r="I131" s="79"/>
      <c r="J131" s="80">
        <v>0</v>
      </c>
      <c r="K131" s="65"/>
      <c r="L131" s="66">
        <f t="shared" si="4"/>
        <v>0</v>
      </c>
      <c r="M131" s="64">
        <f t="shared" si="4"/>
        <v>0</v>
      </c>
      <c r="N131" s="66">
        <f>IF(J131=0,0,N132*$E$3)</f>
        <v>0</v>
      </c>
      <c r="O131" s="67">
        <f t="shared" si="5"/>
        <v>0</v>
      </c>
      <c r="P131" s="66">
        <f>IF(J131=0,0,P132*$E$3)</f>
        <v>0</v>
      </c>
      <c r="Q131" s="67">
        <f t="shared" si="6"/>
        <v>0</v>
      </c>
      <c r="R131" s="66">
        <f>IF(J131=0,0,R132*$E$3)</f>
        <v>0</v>
      </c>
      <c r="S131" s="67">
        <f t="shared" si="7"/>
        <v>0</v>
      </c>
      <c r="T131" s="67"/>
    </row>
    <row r="132" spans="3:20" ht="20.25" hidden="1" customHeight="1">
      <c r="C132" s="76">
        <v>2</v>
      </c>
      <c r="D132" s="68" t="str">
        <f>CHOOSE(IF(C132&gt;0,C132,$F$5),0,"(야)","(지세별)","(지+소)","(누.불)","(야+소)","(원내역)")</f>
        <v>(야)</v>
      </c>
      <c r="E132">
        <f>IF(OR(M131&gt;0,M132&gt;0),1,0)</f>
        <v>0</v>
      </c>
      <c r="F132" s="59"/>
      <c r="G132" s="84" t="str">
        <f>G130</f>
        <v xml:space="preserve">ASP 포장깨기 및 싣기 </v>
      </c>
      <c r="H132" s="85" t="str">
        <f>H130</f>
        <v>BH 0.4 ( 90 )</v>
      </c>
      <c r="I132" s="85" t="str">
        <f>CHOOSE(IF(C132&gt;0,C132,$F$5),0,"(야간)","(지세별)","(지+소)","(누.불)","(야+소)","")</f>
        <v>(야간)</v>
      </c>
      <c r="J132" s="86">
        <v>0</v>
      </c>
      <c r="K132" s="72" t="s">
        <v>78</v>
      </c>
      <c r="L132" s="73">
        <f t="shared" si="4"/>
        <v>0</v>
      </c>
      <c r="M132" s="71">
        <f t="shared" si="4"/>
        <v>0</v>
      </c>
      <c r="N132" s="73">
        <f>IF(AND(J131=0,J132=0),0,INT(CHOOSE(IF(C132&gt;0,C132,$F$5),#REF!,#REF!,#REF!,#REF!,#REF!,#REF!,#REF!)))</f>
        <v>0</v>
      </c>
      <c r="O132" s="74">
        <f t="shared" si="5"/>
        <v>0</v>
      </c>
      <c r="P132" s="73">
        <f>IF(AND(J131=0,J132=0),0,INT(CHOOSE(IF(C132&gt;0,C132,$F$5),#REF!,#REF!,#REF!,#REF!,#REF!,#REF!,#REF!)))</f>
        <v>0</v>
      </c>
      <c r="Q132" s="74">
        <f t="shared" si="6"/>
        <v>0</v>
      </c>
      <c r="R132" s="73">
        <f>IF(AND(J131=0,J132=0),0,INT(CHOOSE(IF(C132&gt;0,C132,$F$5),#REF!,#REF!,#REF!,#REF!,#REF!,#REF!,#REF!)))</f>
        <v>0</v>
      </c>
      <c r="S132" s="74">
        <f t="shared" si="7"/>
        <v>0</v>
      </c>
      <c r="T132" s="74"/>
    </row>
    <row r="133" spans="3:20" ht="20.25" hidden="1" customHeight="1">
      <c r="C133" s="17"/>
      <c r="E133" t="str">
        <f>IF(OR(M133&gt;0,M134&gt;0),2,"")</f>
        <v/>
      </c>
      <c r="F133" s="62"/>
      <c r="G133" s="78"/>
      <c r="H133" s="79"/>
      <c r="I133" s="79"/>
      <c r="J133" s="80">
        <v>0</v>
      </c>
      <c r="K133" s="65"/>
      <c r="L133" s="66">
        <f t="shared" si="4"/>
        <v>0</v>
      </c>
      <c r="M133" s="64">
        <f t="shared" si="4"/>
        <v>0</v>
      </c>
      <c r="N133" s="66">
        <f>IF(J133=0,0,N134*$E$3)</f>
        <v>0</v>
      </c>
      <c r="O133" s="67">
        <f t="shared" si="5"/>
        <v>0</v>
      </c>
      <c r="P133" s="66">
        <f>IF(J133=0,0,P134*$E$3)</f>
        <v>0</v>
      </c>
      <c r="Q133" s="67">
        <f t="shared" si="6"/>
        <v>0</v>
      </c>
      <c r="R133" s="66">
        <f>IF(J133=0,0,R134*$E$3)</f>
        <v>0</v>
      </c>
      <c r="S133" s="67">
        <f t="shared" si="7"/>
        <v>0</v>
      </c>
      <c r="T133" s="67"/>
    </row>
    <row r="134" spans="3:20" ht="20.25" hidden="1" customHeight="1">
      <c r="C134" s="76"/>
      <c r="D134" s="68">
        <f>CHOOSE(IF(C134&gt;0,C134,$F$5),0,"(야)","(지세별)","(지+소)","(누.불)","(야+소)","(원내역)")</f>
        <v>0</v>
      </c>
      <c r="E134">
        <f>IF(OR(M133&gt;0,M134&gt;0),1,0)</f>
        <v>0</v>
      </c>
      <c r="F134" s="59"/>
      <c r="G134" s="84" t="str">
        <f>G132</f>
        <v xml:space="preserve">ASP 포장깨기 및 싣기 </v>
      </c>
      <c r="H134" s="85" t="s">
        <v>118</v>
      </c>
      <c r="I134" s="85">
        <f>CHOOSE(IF(C134&gt;0,C134,$F$5),0,"(야간)","(지세별)","(지+소)","(누.불)","(야+소)","")</f>
        <v>0</v>
      </c>
      <c r="J134" s="86">
        <v>0</v>
      </c>
      <c r="K134" s="72" t="s">
        <v>78</v>
      </c>
      <c r="L134" s="73">
        <f t="shared" si="4"/>
        <v>0</v>
      </c>
      <c r="M134" s="71">
        <f t="shared" si="4"/>
        <v>0</v>
      </c>
      <c r="N134" s="73">
        <f>IF(AND(J133=0,J134=0),0,INT(CHOOSE(IF(C134&gt;0,C134,$F$5),#REF!,#REF!,#REF!,#REF!,#REF!,#REF!,#REF!)))</f>
        <v>0</v>
      </c>
      <c r="O134" s="74">
        <f t="shared" si="5"/>
        <v>0</v>
      </c>
      <c r="P134" s="73">
        <f>IF(AND(J133=0,J134=0),0,INT(CHOOSE(IF(C134&gt;0,C134,$F$5),#REF!,#REF!,#REF!,#REF!,#REF!,#REF!,#REF!)))</f>
        <v>0</v>
      </c>
      <c r="Q134" s="74">
        <f t="shared" si="6"/>
        <v>0</v>
      </c>
      <c r="R134" s="73">
        <f>IF(AND(J133=0,J134=0),0,INT(CHOOSE(IF(C134&gt;0,C134,$F$5),#REF!,#REF!,#REF!,#REF!,#REF!,#REF!,#REF!)))</f>
        <v>0</v>
      </c>
      <c r="S134" s="74">
        <f t="shared" si="7"/>
        <v>0</v>
      </c>
      <c r="T134" s="74"/>
    </row>
    <row r="135" spans="3:20" ht="20.25" hidden="1" customHeight="1">
      <c r="C135" s="17"/>
      <c r="E135" t="str">
        <f>IF(OR(M135&gt;0,M136&gt;0),2,"")</f>
        <v/>
      </c>
      <c r="F135" s="62"/>
      <c r="G135" s="78"/>
      <c r="H135" s="79"/>
      <c r="I135" s="79"/>
      <c r="J135" s="80">
        <v>0</v>
      </c>
      <c r="K135" s="65"/>
      <c r="L135" s="66">
        <f t="shared" si="4"/>
        <v>0</v>
      </c>
      <c r="M135" s="64">
        <f t="shared" si="4"/>
        <v>0</v>
      </c>
      <c r="N135" s="66">
        <f>IF(J135=0,0,N136*$E$3)</f>
        <v>0</v>
      </c>
      <c r="O135" s="67">
        <f t="shared" si="5"/>
        <v>0</v>
      </c>
      <c r="P135" s="66">
        <f>IF(J135=0,0,P136*$E$3)</f>
        <v>0</v>
      </c>
      <c r="Q135" s="67">
        <f t="shared" si="6"/>
        <v>0</v>
      </c>
      <c r="R135" s="66">
        <f>IF(J135=0,0,R136*$E$3)</f>
        <v>0</v>
      </c>
      <c r="S135" s="67">
        <f t="shared" si="7"/>
        <v>0</v>
      </c>
      <c r="T135" s="67"/>
    </row>
    <row r="136" spans="3:20" ht="20.25" hidden="1" customHeight="1">
      <c r="C136" s="76">
        <v>2</v>
      </c>
      <c r="D136" s="68" t="str">
        <f>CHOOSE(IF(C136&gt;0,C136,$F$5),0,"(야)","(지세별)","(지+소)","(누.불)","(야+소)","(원내역)")</f>
        <v>(야)</v>
      </c>
      <c r="E136">
        <f>IF(OR(M135&gt;0,M136&gt;0),1,0)</f>
        <v>0</v>
      </c>
      <c r="F136" s="59"/>
      <c r="G136" s="84" t="str">
        <f>G134</f>
        <v xml:space="preserve">ASP 포장깨기 및 싣기 </v>
      </c>
      <c r="H136" s="85" t="str">
        <f>H134</f>
        <v>BH 0.4 ( 135 )</v>
      </c>
      <c r="I136" s="85" t="str">
        <f>CHOOSE(IF(C136&gt;0,C136,$F$5),0,"(야간)","(지세별)","(지+소)","(누.불)","(야+소)","")</f>
        <v>(야간)</v>
      </c>
      <c r="J136" s="86">
        <v>0</v>
      </c>
      <c r="K136" s="72" t="s">
        <v>78</v>
      </c>
      <c r="L136" s="73">
        <f t="shared" si="4"/>
        <v>0</v>
      </c>
      <c r="M136" s="71">
        <f t="shared" si="4"/>
        <v>0</v>
      </c>
      <c r="N136" s="73">
        <f>IF(AND(J135=0,J136=0),0,INT(CHOOSE(IF(C136&gt;0,C136,$F$5),#REF!,#REF!,#REF!,#REF!,#REF!,#REF!,#REF!)))</f>
        <v>0</v>
      </c>
      <c r="O136" s="74">
        <f t="shared" si="5"/>
        <v>0</v>
      </c>
      <c r="P136" s="73">
        <f>IF(AND(J135=0,J136=0),0,INT(CHOOSE(IF(C136&gt;0,C136,$F$5),#REF!,#REF!,#REF!,#REF!,#REF!,#REF!,#REF!)))</f>
        <v>0</v>
      </c>
      <c r="Q136" s="74">
        <f t="shared" si="6"/>
        <v>0</v>
      </c>
      <c r="R136" s="73">
        <f>IF(AND(J135=0,J136=0),0,INT(CHOOSE(IF(C136&gt;0,C136,$F$5),#REF!,#REF!,#REF!,#REF!,#REF!,#REF!,#REF!)))</f>
        <v>0</v>
      </c>
      <c r="S136" s="74">
        <f t="shared" si="7"/>
        <v>0</v>
      </c>
      <c r="T136" s="74"/>
    </row>
    <row r="137" spans="3:20" ht="20.25" hidden="1" customHeight="1">
      <c r="C137" s="17"/>
      <c r="E137" t="str">
        <f>IF(OR(M137&gt;0,M138&gt;0),2,"")</f>
        <v/>
      </c>
      <c r="F137" s="62"/>
      <c r="G137" s="78"/>
      <c r="H137" s="79"/>
      <c r="I137" s="79"/>
      <c r="J137" s="80">
        <v>0</v>
      </c>
      <c r="K137" s="65"/>
      <c r="L137" s="66">
        <f t="shared" si="4"/>
        <v>0</v>
      </c>
      <c r="M137" s="64">
        <f t="shared" si="4"/>
        <v>0</v>
      </c>
      <c r="N137" s="66">
        <f>IF(J137=0,0,N138*$E$3)</f>
        <v>0</v>
      </c>
      <c r="O137" s="67">
        <f t="shared" si="5"/>
        <v>0</v>
      </c>
      <c r="P137" s="66">
        <f>IF(J137=0,0,P138*$E$3)</f>
        <v>0</v>
      </c>
      <c r="Q137" s="67">
        <f t="shared" si="6"/>
        <v>0</v>
      </c>
      <c r="R137" s="66">
        <f>IF(J137=0,0,R138*$E$3)</f>
        <v>0</v>
      </c>
      <c r="S137" s="67">
        <f t="shared" si="7"/>
        <v>0</v>
      </c>
      <c r="T137" s="67"/>
    </row>
    <row r="138" spans="3:20" ht="20.25" hidden="1" customHeight="1">
      <c r="C138" s="76"/>
      <c r="D138" s="68">
        <f>CHOOSE(IF(C138&gt;0,C138,$F$5),0,"(야)","(지세별)","(지+소)","(누.불)","(야+소)","(원내역)")</f>
        <v>0</v>
      </c>
      <c r="E138">
        <f>IF(OR(M137&gt;0,M138&gt;0),1,0)</f>
        <v>0</v>
      </c>
      <c r="F138" s="59"/>
      <c r="G138" s="84" t="str">
        <f>G136</f>
        <v xml:space="preserve">ASP 포장깨기 및 싣기 </v>
      </c>
      <c r="H138" s="85" t="s">
        <v>119</v>
      </c>
      <c r="I138" s="85">
        <f>CHOOSE(IF(C138&gt;0,C138,$F$5),0,"(야간)","(지세별)","(지+소)","(누.불)","(야+소)","")</f>
        <v>0</v>
      </c>
      <c r="J138" s="86">
        <v>0</v>
      </c>
      <c r="K138" s="72" t="s">
        <v>78</v>
      </c>
      <c r="L138" s="73">
        <f t="shared" si="4"/>
        <v>0</v>
      </c>
      <c r="M138" s="71">
        <f t="shared" si="4"/>
        <v>0</v>
      </c>
      <c r="N138" s="73">
        <f>IF(AND(J137=0,J138=0),0,INT(CHOOSE(IF(C138&gt;0,C138,$F$5),#REF!,#REF!,#REF!,#REF!,#REF!,#REF!,#REF!)))</f>
        <v>0</v>
      </c>
      <c r="O138" s="74">
        <f t="shared" si="5"/>
        <v>0</v>
      </c>
      <c r="P138" s="73">
        <f>IF(AND(J137=0,J138=0),0,INT(CHOOSE(IF(C138&gt;0,C138,$F$5),#REF!,#REF!,#REF!,#REF!,#REF!,#REF!,#REF!)))</f>
        <v>0</v>
      </c>
      <c r="Q138" s="74">
        <f t="shared" si="6"/>
        <v>0</v>
      </c>
      <c r="R138" s="73">
        <f>IF(AND(J137=0,J138=0),0,INT(CHOOSE(IF(C138&gt;0,C138,$F$5),#REF!,#REF!,#REF!,#REF!,#REF!,#REF!,#REF!)))</f>
        <v>0</v>
      </c>
      <c r="S138" s="74">
        <f t="shared" si="7"/>
        <v>0</v>
      </c>
      <c r="T138" s="74"/>
    </row>
    <row r="139" spans="3:20" ht="20.25" hidden="1" customHeight="1">
      <c r="C139" s="17"/>
      <c r="E139" t="str">
        <f>IF(OR(M139&gt;0,M140&gt;0),2,"")</f>
        <v/>
      </c>
      <c r="F139" s="62"/>
      <c r="G139" s="78"/>
      <c r="H139" s="79"/>
      <c r="I139" s="79"/>
      <c r="J139" s="80">
        <v>0</v>
      </c>
      <c r="K139" s="65"/>
      <c r="L139" s="66">
        <f t="shared" si="4"/>
        <v>0</v>
      </c>
      <c r="M139" s="64">
        <f t="shared" si="4"/>
        <v>0</v>
      </c>
      <c r="N139" s="66">
        <f>IF(J139=0,0,N140*$E$3)</f>
        <v>0</v>
      </c>
      <c r="O139" s="67">
        <f t="shared" ref="O139:O202" si="8">INT($J139*N139)</f>
        <v>0</v>
      </c>
      <c r="P139" s="66">
        <f>IF(J139=0,0,P140*$E$3)</f>
        <v>0</v>
      </c>
      <c r="Q139" s="67">
        <f t="shared" ref="Q139:Q202" si="9">INT($J139*P139)</f>
        <v>0</v>
      </c>
      <c r="R139" s="66">
        <f>IF(J139=0,0,R140*$E$3)</f>
        <v>0</v>
      </c>
      <c r="S139" s="67">
        <f t="shared" ref="S139:S202" si="10">INT($J139*R139)</f>
        <v>0</v>
      </c>
      <c r="T139" s="67"/>
    </row>
    <row r="140" spans="3:20" ht="20.25" hidden="1" customHeight="1">
      <c r="C140" s="76">
        <v>2</v>
      </c>
      <c r="D140" s="68" t="str">
        <f>CHOOSE(IF(C140&gt;0,C140,$F$5),0,"(야)","(지세별)","(지+소)","(누.불)","(야+소)","(원내역)")</f>
        <v>(야)</v>
      </c>
      <c r="E140">
        <f>IF(OR(M139&gt;0,M140&gt;0),1,0)</f>
        <v>0</v>
      </c>
      <c r="F140" s="59"/>
      <c r="G140" s="84" t="str">
        <f>G138</f>
        <v xml:space="preserve">ASP 포장깨기 및 싣기 </v>
      </c>
      <c r="H140" s="85" t="str">
        <f>H138</f>
        <v>BH 0.4 ( 180 )</v>
      </c>
      <c r="I140" s="85" t="str">
        <f>CHOOSE(IF(C140&gt;0,C140,$F$5),0,"(야간)","(지세별)","(지+소)","(누.불)","(야+소)","")</f>
        <v>(야간)</v>
      </c>
      <c r="J140" s="86">
        <v>0</v>
      </c>
      <c r="K140" s="72" t="s">
        <v>78</v>
      </c>
      <c r="L140" s="73">
        <f t="shared" si="4"/>
        <v>0</v>
      </c>
      <c r="M140" s="71">
        <f t="shared" si="4"/>
        <v>0</v>
      </c>
      <c r="N140" s="73">
        <f>IF(AND(J139=0,J140=0),0,INT(CHOOSE(IF(C140&gt;0,C140,$F$5),#REF!,#REF!,#REF!,#REF!,#REF!,#REF!,#REF!)))</f>
        <v>0</v>
      </c>
      <c r="O140" s="74">
        <f t="shared" si="8"/>
        <v>0</v>
      </c>
      <c r="P140" s="73">
        <f>IF(AND(J139=0,J140=0),0,INT(CHOOSE(IF(C140&gt;0,C140,$F$5),#REF!,#REF!,#REF!,#REF!,#REF!,#REF!,#REF!)))</f>
        <v>0</v>
      </c>
      <c r="Q140" s="74">
        <f t="shared" si="9"/>
        <v>0</v>
      </c>
      <c r="R140" s="73">
        <f>IF(AND(J139=0,J140=0),0,INT(CHOOSE(IF(C140&gt;0,C140,$F$5),#REF!,#REF!,#REF!,#REF!,#REF!,#REF!,#REF!)))</f>
        <v>0</v>
      </c>
      <c r="S140" s="74">
        <f t="shared" si="10"/>
        <v>0</v>
      </c>
      <c r="T140" s="74"/>
    </row>
    <row r="141" spans="3:20" ht="20.25" hidden="1" customHeight="1">
      <c r="C141" s="17"/>
      <c r="E141" t="str">
        <f>IF(OR(M141&gt;0,M142&gt;0),2,"")</f>
        <v/>
      </c>
      <c r="F141" s="62"/>
      <c r="G141" s="78"/>
      <c r="H141" s="79"/>
      <c r="I141" s="79"/>
      <c r="J141" s="80">
        <v>0</v>
      </c>
      <c r="K141" s="65"/>
      <c r="L141" s="66">
        <f t="shared" si="4"/>
        <v>0</v>
      </c>
      <c r="M141" s="64">
        <f t="shared" si="4"/>
        <v>0</v>
      </c>
      <c r="N141" s="66">
        <f>IF(J141=0,0,N142*$E$3)</f>
        <v>0</v>
      </c>
      <c r="O141" s="67">
        <f t="shared" si="8"/>
        <v>0</v>
      </c>
      <c r="P141" s="66">
        <f>IF(J141=0,0,P142*$E$3)</f>
        <v>0</v>
      </c>
      <c r="Q141" s="67">
        <f t="shared" si="9"/>
        <v>0</v>
      </c>
      <c r="R141" s="66">
        <f>IF(J141=0,0,R142*$E$3)</f>
        <v>0</v>
      </c>
      <c r="S141" s="67">
        <f t="shared" si="10"/>
        <v>0</v>
      </c>
      <c r="T141" s="67"/>
    </row>
    <row r="142" spans="3:20" ht="20.25" hidden="1" customHeight="1">
      <c r="C142" s="76"/>
      <c r="D142" s="68">
        <f>CHOOSE(IF(C142&gt;0,C142,$F$5),0,"(야)","(지세별)","(지+소)","(누.불)","(야+소)","(원내역)")</f>
        <v>0</v>
      </c>
      <c r="E142">
        <f>IF(OR(M141&gt;0,M142&gt;0),1,0)</f>
        <v>0</v>
      </c>
      <c r="F142" s="59"/>
      <c r="G142" s="84" t="s">
        <v>103</v>
      </c>
      <c r="H142" s="85" t="s">
        <v>120</v>
      </c>
      <c r="I142" s="85">
        <f>CHOOSE(IF(C142&gt;0,C142,$F$5),0,"(야간)","(지세별)","(지+소)","(누.불)","(야+소)","")</f>
        <v>0</v>
      </c>
      <c r="J142" s="86">
        <v>0</v>
      </c>
      <c r="K142" s="72" t="s">
        <v>78</v>
      </c>
      <c r="L142" s="73">
        <f t="shared" si="4"/>
        <v>0</v>
      </c>
      <c r="M142" s="71">
        <f t="shared" si="4"/>
        <v>0</v>
      </c>
      <c r="N142" s="73">
        <f>IF(AND(J141=0,J142=0),0,INT(CHOOSE(IF(C142&gt;0,C142,$F$5),#REF!,#REF!,#REF!,#REF!,#REF!,#REF!,#REF!)))</f>
        <v>0</v>
      </c>
      <c r="O142" s="74">
        <f t="shared" si="8"/>
        <v>0</v>
      </c>
      <c r="P142" s="73">
        <f>IF(AND(J141=0,J142=0),0,INT(CHOOSE(IF(C142&gt;0,C142,$F$5),#REF!,#REF!,#REF!,#REF!,#REF!,#REF!,#REF!)))</f>
        <v>0</v>
      </c>
      <c r="Q142" s="74">
        <f t="shared" si="9"/>
        <v>0</v>
      </c>
      <c r="R142" s="73">
        <f>IF(AND(J141=0,J142=0),0,INT(CHOOSE(IF(C142&gt;0,C142,$F$5),#REF!,#REF!,#REF!,#REF!,#REF!,#REF!,#REF!)))</f>
        <v>0</v>
      </c>
      <c r="S142" s="74">
        <f t="shared" si="10"/>
        <v>0</v>
      </c>
      <c r="T142" s="74"/>
    </row>
    <row r="143" spans="3:20" ht="20.25" hidden="1" customHeight="1">
      <c r="C143" s="17"/>
      <c r="E143" t="str">
        <f>IF(OR(M143&gt;0,M144&gt;0),2,"")</f>
        <v/>
      </c>
      <c r="F143" s="62"/>
      <c r="G143" s="78"/>
      <c r="H143" s="79"/>
      <c r="I143" s="79"/>
      <c r="J143" s="80">
        <v>0</v>
      </c>
      <c r="K143" s="65"/>
      <c r="L143" s="66">
        <f t="shared" si="4"/>
        <v>0</v>
      </c>
      <c r="M143" s="64">
        <f t="shared" si="4"/>
        <v>0</v>
      </c>
      <c r="N143" s="66">
        <f>IF(J143=0,0,N144*$E$3)</f>
        <v>0</v>
      </c>
      <c r="O143" s="67">
        <f t="shared" si="8"/>
        <v>0</v>
      </c>
      <c r="P143" s="66">
        <f>IF(J143=0,0,P144*$E$3)</f>
        <v>0</v>
      </c>
      <c r="Q143" s="67">
        <f t="shared" si="9"/>
        <v>0</v>
      </c>
      <c r="R143" s="66">
        <f>IF(J143=0,0,R144*$E$3)</f>
        <v>0</v>
      </c>
      <c r="S143" s="67">
        <f t="shared" si="10"/>
        <v>0</v>
      </c>
      <c r="T143" s="67"/>
    </row>
    <row r="144" spans="3:20" ht="20.25" hidden="1" customHeight="1">
      <c r="C144" s="76">
        <v>2</v>
      </c>
      <c r="D144" s="68" t="str">
        <f>CHOOSE(IF(C144&gt;0,C144,$F$5),0,"(야)","(지세별)","(지+소)","(누.불)","(야+소)","(원내역)")</f>
        <v>(야)</v>
      </c>
      <c r="E144">
        <f>IF(OR(M143&gt;0,M144&gt;0),1,0)</f>
        <v>0</v>
      </c>
      <c r="F144" s="59"/>
      <c r="G144" s="84" t="str">
        <f>G142</f>
        <v xml:space="preserve">ASP 포장깨기 및 싣기 </v>
      </c>
      <c r="H144" s="85" t="str">
        <f>H142</f>
        <v>BH 0.7 ( 45 )</v>
      </c>
      <c r="I144" s="85" t="str">
        <f>CHOOSE(IF(C144&gt;0,C144,$F$5),0,"(야간)","(지세별)","(지+소)","(누.불)","(야+소)","")</f>
        <v>(야간)</v>
      </c>
      <c r="J144" s="86">
        <v>0</v>
      </c>
      <c r="K144" s="72" t="s">
        <v>78</v>
      </c>
      <c r="L144" s="73">
        <f t="shared" si="4"/>
        <v>0</v>
      </c>
      <c r="M144" s="71">
        <f t="shared" si="4"/>
        <v>0</v>
      </c>
      <c r="N144" s="73">
        <f>IF(AND(J143=0,J144=0),0,INT(CHOOSE(IF(C144&gt;0,C144,$F$5),#REF!,#REF!,#REF!,#REF!,#REF!,#REF!,#REF!)))</f>
        <v>0</v>
      </c>
      <c r="O144" s="74">
        <f t="shared" si="8"/>
        <v>0</v>
      </c>
      <c r="P144" s="73">
        <f>IF(AND(J143=0,J144=0),0,INT(CHOOSE(IF(C144&gt;0,C144,$F$5),#REF!,#REF!,#REF!,#REF!,#REF!,#REF!,#REF!)))</f>
        <v>0</v>
      </c>
      <c r="Q144" s="74">
        <f t="shared" si="9"/>
        <v>0</v>
      </c>
      <c r="R144" s="73">
        <f>IF(AND(J143=0,J144=0),0,INT(CHOOSE(IF(C144&gt;0,C144,$F$5),#REF!,#REF!,#REF!,#REF!,#REF!,#REF!,#REF!)))</f>
        <v>0</v>
      </c>
      <c r="S144" s="74">
        <f t="shared" si="10"/>
        <v>0</v>
      </c>
      <c r="T144" s="74"/>
    </row>
    <row r="145" spans="3:20" ht="20.25" hidden="1" customHeight="1">
      <c r="C145" s="17"/>
      <c r="E145" t="str">
        <f>IF(OR(M145&gt;0,M146&gt;0),2,"")</f>
        <v/>
      </c>
      <c r="F145" s="62"/>
      <c r="G145" s="78"/>
      <c r="H145" s="79"/>
      <c r="I145" s="79"/>
      <c r="J145" s="80">
        <v>0</v>
      </c>
      <c r="K145" s="65"/>
      <c r="L145" s="66">
        <f t="shared" si="4"/>
        <v>0</v>
      </c>
      <c r="M145" s="64">
        <f t="shared" si="4"/>
        <v>0</v>
      </c>
      <c r="N145" s="66">
        <f>IF(J145=0,0,N146*$E$3)</f>
        <v>0</v>
      </c>
      <c r="O145" s="67">
        <f t="shared" si="8"/>
        <v>0</v>
      </c>
      <c r="P145" s="66">
        <f>IF(J145=0,0,P146*$E$3)</f>
        <v>0</v>
      </c>
      <c r="Q145" s="67">
        <f t="shared" si="9"/>
        <v>0</v>
      </c>
      <c r="R145" s="66">
        <f>IF(J145=0,0,R146*$E$3)</f>
        <v>0</v>
      </c>
      <c r="S145" s="67">
        <f t="shared" si="10"/>
        <v>0</v>
      </c>
      <c r="T145" s="67"/>
    </row>
    <row r="146" spans="3:20" ht="20.25" hidden="1" customHeight="1">
      <c r="C146" s="76"/>
      <c r="D146" s="68">
        <f>CHOOSE(IF(C146&gt;0,C146,$F$5),0,"(야)","(지세별)","(지+소)","(누.불)","(야+소)","(원내역)")</f>
        <v>0</v>
      </c>
      <c r="E146">
        <f>IF(OR(M145&gt;0,M146&gt;0),1,0)</f>
        <v>0</v>
      </c>
      <c r="F146" s="59"/>
      <c r="G146" s="84" t="str">
        <f>G144</f>
        <v xml:space="preserve">ASP 포장깨기 및 싣기 </v>
      </c>
      <c r="H146" s="85" t="s">
        <v>121</v>
      </c>
      <c r="I146" s="85">
        <f>CHOOSE(IF(C146&gt;0,C146,$F$5),0,"(야간)","(지세별)","(지+소)","(누.불)","(야+소)","")</f>
        <v>0</v>
      </c>
      <c r="J146" s="86">
        <v>0</v>
      </c>
      <c r="K146" s="72" t="s">
        <v>114</v>
      </c>
      <c r="L146" s="73">
        <f t="shared" si="4"/>
        <v>0</v>
      </c>
      <c r="M146" s="71">
        <f t="shared" si="4"/>
        <v>0</v>
      </c>
      <c r="N146" s="73">
        <f>IF(AND(J145=0,J146=0),0,INT(CHOOSE(IF(C146&gt;0,C146,$F$5),#REF!,#REF!,#REF!,#REF!,#REF!,#REF!,#REF!)))</f>
        <v>0</v>
      </c>
      <c r="O146" s="74">
        <f t="shared" si="8"/>
        <v>0</v>
      </c>
      <c r="P146" s="73">
        <f>IF(AND(J145=0,J146=0),0,INT(CHOOSE(IF(C146&gt;0,C146,$F$5),#REF!,#REF!,#REF!,#REF!,#REF!,#REF!,#REF!)))</f>
        <v>0</v>
      </c>
      <c r="Q146" s="74">
        <f t="shared" si="9"/>
        <v>0</v>
      </c>
      <c r="R146" s="73">
        <f>IF(AND(J145=0,J146=0),0,INT(CHOOSE(IF(C146&gt;0,C146,$F$5),#REF!,#REF!,#REF!,#REF!,#REF!,#REF!,#REF!)))</f>
        <v>0</v>
      </c>
      <c r="S146" s="74">
        <f t="shared" si="10"/>
        <v>0</v>
      </c>
      <c r="T146" s="74"/>
    </row>
    <row r="147" spans="3:20" ht="20.25" hidden="1" customHeight="1">
      <c r="C147" s="17"/>
      <c r="E147" t="str">
        <f>IF(OR(M147&gt;0,M148&gt;0),2,"")</f>
        <v/>
      </c>
      <c r="F147" s="62"/>
      <c r="G147" s="78"/>
      <c r="H147" s="79"/>
      <c r="I147" s="79"/>
      <c r="J147" s="80">
        <v>0</v>
      </c>
      <c r="K147" s="65"/>
      <c r="L147" s="66">
        <f t="shared" ref="L147:M210" si="11">SUM(N147,P147,R147)</f>
        <v>0</v>
      </c>
      <c r="M147" s="64">
        <f t="shared" si="11"/>
        <v>0</v>
      </c>
      <c r="N147" s="66">
        <f>IF(J147=0,0,N148*$E$3)</f>
        <v>0</v>
      </c>
      <c r="O147" s="67">
        <f t="shared" si="8"/>
        <v>0</v>
      </c>
      <c r="P147" s="66">
        <f>IF(J147=0,0,P148*$E$3)</f>
        <v>0</v>
      </c>
      <c r="Q147" s="67">
        <f t="shared" si="9"/>
        <v>0</v>
      </c>
      <c r="R147" s="66">
        <f>IF(J147=0,0,R148*$E$3)</f>
        <v>0</v>
      </c>
      <c r="S147" s="67">
        <f t="shared" si="10"/>
        <v>0</v>
      </c>
      <c r="T147" s="67"/>
    </row>
    <row r="148" spans="3:20" ht="20.25" hidden="1" customHeight="1">
      <c r="C148" s="76">
        <v>2</v>
      </c>
      <c r="D148" s="68" t="str">
        <f>CHOOSE(IF(C148&gt;0,C148,$F$5),0,"(야)","(지세별)","(지+소)","(누.불)","(야+소)","(원내역)")</f>
        <v>(야)</v>
      </c>
      <c r="E148">
        <f>IF(OR(M147&gt;0,M148&gt;0),1,0)</f>
        <v>0</v>
      </c>
      <c r="F148" s="59"/>
      <c r="G148" s="84" t="str">
        <f>G146</f>
        <v xml:space="preserve">ASP 포장깨기 및 싣기 </v>
      </c>
      <c r="H148" s="85" t="str">
        <f>H146</f>
        <v>BH 0.7 ( 90 )</v>
      </c>
      <c r="I148" s="85" t="str">
        <f>CHOOSE(IF(C148&gt;0,C148,$F$5),0,"(야간)","(지세별)","(지+소)","(누.불)","(야+소)","")</f>
        <v>(야간)</v>
      </c>
      <c r="J148" s="86">
        <v>0</v>
      </c>
      <c r="K148" s="72" t="s">
        <v>122</v>
      </c>
      <c r="L148" s="73">
        <f t="shared" si="11"/>
        <v>0</v>
      </c>
      <c r="M148" s="71">
        <f t="shared" si="11"/>
        <v>0</v>
      </c>
      <c r="N148" s="73">
        <f>IF(AND(J147=0,J148=0),0,INT(CHOOSE(IF(C148&gt;0,C148,$F$5),#REF!,#REF!,#REF!,#REF!,#REF!,#REF!,#REF!)))</f>
        <v>0</v>
      </c>
      <c r="O148" s="74">
        <f t="shared" si="8"/>
        <v>0</v>
      </c>
      <c r="P148" s="73">
        <f>IF(AND(J147=0,J148=0),0,INT(CHOOSE(IF(C148&gt;0,C148,$F$5),#REF!,#REF!,#REF!,#REF!,#REF!,#REF!,#REF!)))</f>
        <v>0</v>
      </c>
      <c r="Q148" s="74">
        <f t="shared" si="9"/>
        <v>0</v>
      </c>
      <c r="R148" s="73">
        <f>IF(AND(J147=0,J148=0),0,INT(CHOOSE(IF(C148&gt;0,C148,$F$5),#REF!,#REF!,#REF!,#REF!,#REF!,#REF!,#REF!)))</f>
        <v>0</v>
      </c>
      <c r="S148" s="74">
        <f t="shared" si="10"/>
        <v>0</v>
      </c>
      <c r="T148" s="74"/>
    </row>
    <row r="149" spans="3:20" ht="20.25" hidden="1" customHeight="1">
      <c r="C149" s="17"/>
      <c r="E149" t="str">
        <f>IF(OR(M149&gt;0,M150&gt;0),2,"")</f>
        <v/>
      </c>
      <c r="F149" s="62"/>
      <c r="G149" s="78"/>
      <c r="H149" s="79"/>
      <c r="I149" s="79"/>
      <c r="J149" s="80">
        <v>0</v>
      </c>
      <c r="K149" s="65"/>
      <c r="L149" s="66">
        <f t="shared" si="11"/>
        <v>0</v>
      </c>
      <c r="M149" s="64">
        <f t="shared" si="11"/>
        <v>0</v>
      </c>
      <c r="N149" s="66">
        <f>IF(J149=0,0,N150*$E$3)</f>
        <v>0</v>
      </c>
      <c r="O149" s="67">
        <f t="shared" si="8"/>
        <v>0</v>
      </c>
      <c r="P149" s="66">
        <f>IF(J149=0,0,P150*$E$3)</f>
        <v>0</v>
      </c>
      <c r="Q149" s="67">
        <f t="shared" si="9"/>
        <v>0</v>
      </c>
      <c r="R149" s="66">
        <f>IF(J149=0,0,R150*$E$3)</f>
        <v>0</v>
      </c>
      <c r="S149" s="67">
        <f t="shared" si="10"/>
        <v>0</v>
      </c>
      <c r="T149" s="67"/>
    </row>
    <row r="150" spans="3:20" ht="20.25" hidden="1" customHeight="1">
      <c r="C150" s="76"/>
      <c r="D150" s="68">
        <f>CHOOSE(IF(C150&gt;0,C150,$F$5),0,"(야)","(지세별)","(지+소)","(누.불)","(야+소)","(원내역)")</f>
        <v>0</v>
      </c>
      <c r="E150">
        <f>IF(OR(M149&gt;0,M150&gt;0),1,0)</f>
        <v>0</v>
      </c>
      <c r="F150" s="59"/>
      <c r="G150" s="84" t="str">
        <f>G148</f>
        <v xml:space="preserve">ASP 포장깨기 및 싣기 </v>
      </c>
      <c r="H150" s="85" t="s">
        <v>123</v>
      </c>
      <c r="I150" s="85">
        <f>CHOOSE(IF(C150&gt;0,C150,$F$5),0,"(야간)","(지세별)","(지+소)","(누.불)","(야+소)","")</f>
        <v>0</v>
      </c>
      <c r="J150" s="86">
        <v>0</v>
      </c>
      <c r="K150" s="72" t="s">
        <v>114</v>
      </c>
      <c r="L150" s="73">
        <f t="shared" si="11"/>
        <v>0</v>
      </c>
      <c r="M150" s="71">
        <f t="shared" si="11"/>
        <v>0</v>
      </c>
      <c r="N150" s="73">
        <f>IF(AND(J149=0,J150=0),0,INT(CHOOSE(IF(C150&gt;0,C150,$F$5),#REF!,#REF!,#REF!,#REF!,#REF!,#REF!,#REF!)))</f>
        <v>0</v>
      </c>
      <c r="O150" s="74">
        <f t="shared" si="8"/>
        <v>0</v>
      </c>
      <c r="P150" s="73">
        <f>IF(AND(J149=0,J150=0),0,INT(CHOOSE(IF(C150&gt;0,C150,$F$5),#REF!,#REF!,#REF!,#REF!,#REF!,#REF!,#REF!)))</f>
        <v>0</v>
      </c>
      <c r="Q150" s="74">
        <f t="shared" si="9"/>
        <v>0</v>
      </c>
      <c r="R150" s="73">
        <f>IF(AND(J149=0,J150=0),0,INT(CHOOSE(IF(C150&gt;0,C150,$F$5),#REF!,#REF!,#REF!,#REF!,#REF!,#REF!,#REF!)))</f>
        <v>0</v>
      </c>
      <c r="S150" s="74">
        <f t="shared" si="10"/>
        <v>0</v>
      </c>
      <c r="T150" s="74"/>
    </row>
    <row r="151" spans="3:20" ht="20.25" hidden="1" customHeight="1">
      <c r="C151" s="17"/>
      <c r="E151" t="str">
        <f>IF(OR(M151&gt;0,M152&gt;0),2,"")</f>
        <v/>
      </c>
      <c r="F151" s="62"/>
      <c r="G151" s="78"/>
      <c r="H151" s="79"/>
      <c r="I151" s="79"/>
      <c r="J151" s="80">
        <v>0</v>
      </c>
      <c r="K151" s="65"/>
      <c r="L151" s="66">
        <f t="shared" si="11"/>
        <v>0</v>
      </c>
      <c r="M151" s="64">
        <f t="shared" si="11"/>
        <v>0</v>
      </c>
      <c r="N151" s="66">
        <f>IF(J151=0,0,N152*$E$3)</f>
        <v>0</v>
      </c>
      <c r="O151" s="67">
        <f t="shared" si="8"/>
        <v>0</v>
      </c>
      <c r="P151" s="66">
        <f>IF(J151=0,0,P152*$E$3)</f>
        <v>0</v>
      </c>
      <c r="Q151" s="67">
        <f t="shared" si="9"/>
        <v>0</v>
      </c>
      <c r="R151" s="66">
        <f>IF(J151=0,0,R152*$E$3)</f>
        <v>0</v>
      </c>
      <c r="S151" s="67">
        <f t="shared" si="10"/>
        <v>0</v>
      </c>
      <c r="T151" s="67"/>
    </row>
    <row r="152" spans="3:20" ht="20.25" hidden="1" customHeight="1">
      <c r="C152" s="76">
        <v>2</v>
      </c>
      <c r="D152" s="68" t="str">
        <f>CHOOSE(IF(C152&gt;0,C152,$F$5),0,"(야)","(지세별)","(지+소)","(누.불)","(야+소)","(원내역)")</f>
        <v>(야)</v>
      </c>
      <c r="E152">
        <f>IF(OR(M151&gt;0,M152&gt;0),1,0)</f>
        <v>0</v>
      </c>
      <c r="F152" s="59"/>
      <c r="G152" s="84" t="str">
        <f>G150</f>
        <v xml:space="preserve">ASP 포장깨기 및 싣기 </v>
      </c>
      <c r="H152" s="85" t="str">
        <f>H150</f>
        <v>BH 0.7 ( 135 )</v>
      </c>
      <c r="I152" s="85" t="str">
        <f>CHOOSE(IF(C152&gt;0,C152,$F$5),0,"(야간)","(지세별)","(지+소)","(누.불)","(야+소)","")</f>
        <v>(야간)</v>
      </c>
      <c r="J152" s="86">
        <v>0</v>
      </c>
      <c r="K152" s="72" t="s">
        <v>114</v>
      </c>
      <c r="L152" s="73">
        <f t="shared" si="11"/>
        <v>0</v>
      </c>
      <c r="M152" s="71">
        <f t="shared" si="11"/>
        <v>0</v>
      </c>
      <c r="N152" s="73">
        <f>IF(AND(J151=0,J152=0),0,INT(CHOOSE(IF(C152&gt;0,C152,$F$5),#REF!,#REF!,#REF!,#REF!,#REF!,#REF!,#REF!)))</f>
        <v>0</v>
      </c>
      <c r="O152" s="74">
        <f t="shared" si="8"/>
        <v>0</v>
      </c>
      <c r="P152" s="73">
        <f>IF(AND(J151=0,J152=0),0,INT(CHOOSE(IF(C152&gt;0,C152,$F$5),#REF!,#REF!,#REF!,#REF!,#REF!,#REF!,#REF!)))</f>
        <v>0</v>
      </c>
      <c r="Q152" s="74">
        <f t="shared" si="9"/>
        <v>0</v>
      </c>
      <c r="R152" s="73">
        <f>IF(AND(J151=0,J152=0),0,INT(CHOOSE(IF(C152&gt;0,C152,$F$5),#REF!,#REF!,#REF!,#REF!,#REF!,#REF!,#REF!)))</f>
        <v>0</v>
      </c>
      <c r="S152" s="74">
        <f t="shared" si="10"/>
        <v>0</v>
      </c>
      <c r="T152" s="74"/>
    </row>
    <row r="153" spans="3:20" ht="20.25" hidden="1" customHeight="1">
      <c r="C153" s="17"/>
      <c r="E153" t="str">
        <f>IF(OR(M153&gt;0,M154&gt;0),2,"")</f>
        <v/>
      </c>
      <c r="F153" s="62"/>
      <c r="G153" s="78"/>
      <c r="H153" s="79"/>
      <c r="I153" s="79"/>
      <c r="J153" s="80">
        <v>0</v>
      </c>
      <c r="K153" s="65"/>
      <c r="L153" s="66">
        <f t="shared" si="11"/>
        <v>0</v>
      </c>
      <c r="M153" s="64">
        <f t="shared" si="11"/>
        <v>0</v>
      </c>
      <c r="N153" s="66">
        <f>IF(J153=0,0,N154*$E$3)</f>
        <v>0</v>
      </c>
      <c r="O153" s="67">
        <f t="shared" si="8"/>
        <v>0</v>
      </c>
      <c r="P153" s="66">
        <f>IF(J153=0,0,P154*$E$3)</f>
        <v>0</v>
      </c>
      <c r="Q153" s="67">
        <f t="shared" si="9"/>
        <v>0</v>
      </c>
      <c r="R153" s="66">
        <f>IF(J153=0,0,R154*$E$3)</f>
        <v>0</v>
      </c>
      <c r="S153" s="67">
        <f t="shared" si="10"/>
        <v>0</v>
      </c>
      <c r="T153" s="67"/>
    </row>
    <row r="154" spans="3:20" ht="20.25" hidden="1" customHeight="1">
      <c r="C154" s="76"/>
      <c r="D154" s="68">
        <f>CHOOSE(IF(C154&gt;0,C154,$F$5),0,"(야)","(지세별)","(지+소)","(누.불)","(야+소)","(원내역)")</f>
        <v>0</v>
      </c>
      <c r="E154">
        <f>IF(OR(M153&gt;0,M154&gt;0),1,0)</f>
        <v>0</v>
      </c>
      <c r="F154" s="59"/>
      <c r="G154" s="84" t="str">
        <f>G152</f>
        <v xml:space="preserve">ASP 포장깨기 및 싣기 </v>
      </c>
      <c r="H154" s="85" t="s">
        <v>124</v>
      </c>
      <c r="I154" s="85">
        <f>CHOOSE(IF(C154&gt;0,C154,$F$5),0,"(야간)","(지세별)","(지+소)","(누.불)","(야+소)","")</f>
        <v>0</v>
      </c>
      <c r="J154" s="86">
        <v>0</v>
      </c>
      <c r="K154" s="72" t="s">
        <v>114</v>
      </c>
      <c r="L154" s="73">
        <f t="shared" si="11"/>
        <v>0</v>
      </c>
      <c r="M154" s="71">
        <f t="shared" si="11"/>
        <v>0</v>
      </c>
      <c r="N154" s="73">
        <f>IF(AND(J153=0,J154=0),0,INT(CHOOSE(IF(C154&gt;0,C154,$F$5),#REF!,#REF!,#REF!,#REF!,#REF!,#REF!,#REF!)))</f>
        <v>0</v>
      </c>
      <c r="O154" s="74">
        <f t="shared" si="8"/>
        <v>0</v>
      </c>
      <c r="P154" s="73">
        <f>IF(AND(J153=0,J154=0),0,INT(CHOOSE(IF(C154&gt;0,C154,$F$5),#REF!,#REF!,#REF!,#REF!,#REF!,#REF!,#REF!)))</f>
        <v>0</v>
      </c>
      <c r="Q154" s="74">
        <f t="shared" si="9"/>
        <v>0</v>
      </c>
      <c r="R154" s="73">
        <f>IF(AND(J153=0,J154=0),0,INT(CHOOSE(IF(C154&gt;0,C154,$F$5),#REF!,#REF!,#REF!,#REF!,#REF!,#REF!,#REF!)))</f>
        <v>0</v>
      </c>
      <c r="S154" s="74">
        <f t="shared" si="10"/>
        <v>0</v>
      </c>
      <c r="T154" s="74"/>
    </row>
    <row r="155" spans="3:20" ht="20.25" hidden="1" customHeight="1">
      <c r="C155" s="17"/>
      <c r="E155" t="str">
        <f>IF(OR(M155&gt;0,M156&gt;0),2,"")</f>
        <v/>
      </c>
      <c r="F155" s="62"/>
      <c r="G155" s="78"/>
      <c r="H155" s="79"/>
      <c r="I155" s="79"/>
      <c r="J155" s="80">
        <v>0</v>
      </c>
      <c r="K155" s="65"/>
      <c r="L155" s="66">
        <f t="shared" si="11"/>
        <v>0</v>
      </c>
      <c r="M155" s="64">
        <f t="shared" si="11"/>
        <v>0</v>
      </c>
      <c r="N155" s="66">
        <f>IF(J155=0,0,N156*$E$3)</f>
        <v>0</v>
      </c>
      <c r="O155" s="67">
        <f t="shared" si="8"/>
        <v>0</v>
      </c>
      <c r="P155" s="66">
        <f>IF(J155=0,0,P156*$E$3)</f>
        <v>0</v>
      </c>
      <c r="Q155" s="67">
        <f t="shared" si="9"/>
        <v>0</v>
      </c>
      <c r="R155" s="66">
        <f>IF(J155=0,0,R156*$E$3)</f>
        <v>0</v>
      </c>
      <c r="S155" s="67">
        <f t="shared" si="10"/>
        <v>0</v>
      </c>
      <c r="T155" s="67"/>
    </row>
    <row r="156" spans="3:20" ht="20.25" hidden="1" customHeight="1">
      <c r="C156" s="76">
        <v>2</v>
      </c>
      <c r="D156" s="68" t="str">
        <f>CHOOSE(IF(C156&gt;0,C156,$F$5),0,"(야)","(지세별)","(지+소)","(누.불)","(야+소)","(원내역)")</f>
        <v>(야)</v>
      </c>
      <c r="E156">
        <f>IF(OR(M155&gt;0,M156&gt;0),1,0)</f>
        <v>0</v>
      </c>
      <c r="F156" s="59"/>
      <c r="G156" s="84" t="str">
        <f>G154</f>
        <v xml:space="preserve">ASP 포장깨기 및 싣기 </v>
      </c>
      <c r="H156" s="85" t="str">
        <f>H154</f>
        <v>BH 0.7 ( 180 )</v>
      </c>
      <c r="I156" s="85" t="str">
        <f>CHOOSE(IF(C156&gt;0,C156,$F$5),0,"(야간)","(지세별)","(지+소)","(누.불)","(야+소)","")</f>
        <v>(야간)</v>
      </c>
      <c r="J156" s="86">
        <v>0</v>
      </c>
      <c r="K156" s="72" t="s">
        <v>114</v>
      </c>
      <c r="L156" s="73">
        <f t="shared" si="11"/>
        <v>0</v>
      </c>
      <c r="M156" s="71">
        <f t="shared" si="11"/>
        <v>0</v>
      </c>
      <c r="N156" s="73">
        <f>IF(AND(J155=0,J156=0),0,INT(CHOOSE(IF(C156&gt;0,C156,$F$5),#REF!,#REF!,#REF!,#REF!,#REF!,#REF!,#REF!)))</f>
        <v>0</v>
      </c>
      <c r="O156" s="74">
        <f t="shared" si="8"/>
        <v>0</v>
      </c>
      <c r="P156" s="73">
        <f>IF(AND(J155=0,J156=0),0,INT(CHOOSE(IF(C156&gt;0,C156,$F$5),#REF!,#REF!,#REF!,#REF!,#REF!,#REF!,#REF!)))</f>
        <v>0</v>
      </c>
      <c r="Q156" s="74">
        <f t="shared" si="9"/>
        <v>0</v>
      </c>
      <c r="R156" s="73">
        <f>IF(AND(J155=0,J156=0),0,INT(CHOOSE(IF(C156&gt;0,C156,$F$5),#REF!,#REF!,#REF!,#REF!,#REF!,#REF!,#REF!)))</f>
        <v>0</v>
      </c>
      <c r="S156" s="74">
        <f t="shared" si="10"/>
        <v>0</v>
      </c>
      <c r="T156" s="74"/>
    </row>
    <row r="157" spans="3:20" ht="20.25" hidden="1" customHeight="1">
      <c r="C157" s="17"/>
      <c r="E157" t="str">
        <f>IF(OR(M157&gt;0,M158&gt;0),2,"")</f>
        <v/>
      </c>
      <c r="F157" s="62"/>
      <c r="G157" s="78"/>
      <c r="H157" s="79"/>
      <c r="I157" s="79"/>
      <c r="J157" s="80">
        <v>0</v>
      </c>
      <c r="K157" s="65"/>
      <c r="L157" s="66">
        <f t="shared" si="11"/>
        <v>0</v>
      </c>
      <c r="M157" s="64">
        <f t="shared" si="11"/>
        <v>0</v>
      </c>
      <c r="N157" s="66">
        <f>IF(J157=0,0,N158*$E$3)</f>
        <v>0</v>
      </c>
      <c r="O157" s="67">
        <f t="shared" si="8"/>
        <v>0</v>
      </c>
      <c r="P157" s="66">
        <f>IF(J157=0,0,P158*$E$3)</f>
        <v>0</v>
      </c>
      <c r="Q157" s="67">
        <f t="shared" si="9"/>
        <v>0</v>
      </c>
      <c r="R157" s="66">
        <f>IF(J157=0,0,R158*$E$3)</f>
        <v>0</v>
      </c>
      <c r="S157" s="67">
        <f t="shared" si="10"/>
        <v>0</v>
      </c>
      <c r="T157" s="67"/>
    </row>
    <row r="158" spans="3:20" ht="20.25" hidden="1" customHeight="1">
      <c r="C158" s="76"/>
      <c r="D158" s="68">
        <f>CHOOSE(IF(C158&gt;0,C158,$F$5),0,"(야)","(지세별)","(지+소)","(누.불)","(야+소)","(원내역)")</f>
        <v>0</v>
      </c>
      <c r="E158">
        <f>IF(OR(M157&gt;0,M158&gt;0),1,0)</f>
        <v>0</v>
      </c>
      <c r="F158" s="59"/>
      <c r="G158" s="84" t="s">
        <v>125</v>
      </c>
      <c r="H158" s="85" t="s">
        <v>126</v>
      </c>
      <c r="I158" s="85">
        <f>CHOOSE(IF(C158&gt;0,C158,$F$5),0,"(야간)","(지세별)","(지+소)","(누.불)","(야+소)","")</f>
        <v>0</v>
      </c>
      <c r="J158" s="86">
        <v>0</v>
      </c>
      <c r="K158" s="72" t="s">
        <v>114</v>
      </c>
      <c r="L158" s="73">
        <f t="shared" si="11"/>
        <v>0</v>
      </c>
      <c r="M158" s="71">
        <f t="shared" si="11"/>
        <v>0</v>
      </c>
      <c r="N158" s="73">
        <f>IF(AND(J157=0,J158=0),0,INT(CHOOSE(IF(C158&gt;0,C158,$F$5),#REF!,#REF!,#REF!,#REF!,#REF!,#REF!,#REF!)))</f>
        <v>0</v>
      </c>
      <c r="O158" s="74">
        <f t="shared" si="8"/>
        <v>0</v>
      </c>
      <c r="P158" s="73">
        <f>IF(AND(J157=0,J158=0),0,INT(CHOOSE(IF(C158&gt;0,C158,$F$5),#REF!,#REF!,#REF!,#REF!,#REF!,#REF!,#REF!)))</f>
        <v>0</v>
      </c>
      <c r="Q158" s="74">
        <f t="shared" si="9"/>
        <v>0</v>
      </c>
      <c r="R158" s="73">
        <f>IF(AND(J157=0,J158=0),0,INT(CHOOSE(IF(C158&gt;0,C158,$F$5),#REF!,#REF!,#REF!,#REF!,#REF!,#REF!,#REF!)))</f>
        <v>0</v>
      </c>
      <c r="S158" s="74">
        <f t="shared" si="10"/>
        <v>0</v>
      </c>
      <c r="T158" s="74"/>
    </row>
    <row r="159" spans="3:20" ht="20.25" hidden="1" customHeight="1">
      <c r="C159" s="17"/>
      <c r="E159" t="str">
        <f>IF(OR(M159&gt;0,M160&gt;0),2,"")</f>
        <v/>
      </c>
      <c r="F159" s="62"/>
      <c r="G159" s="78"/>
      <c r="H159" s="79"/>
      <c r="I159" s="79"/>
      <c r="J159" s="80">
        <v>0</v>
      </c>
      <c r="K159" s="65"/>
      <c r="L159" s="66">
        <f t="shared" si="11"/>
        <v>0</v>
      </c>
      <c r="M159" s="64">
        <f t="shared" si="11"/>
        <v>0</v>
      </c>
      <c r="N159" s="66">
        <f>IF(J159=0,0,N160*$E$3)</f>
        <v>0</v>
      </c>
      <c r="O159" s="67">
        <f t="shared" si="8"/>
        <v>0</v>
      </c>
      <c r="P159" s="66">
        <f>IF(J159=0,0,P160*$E$3)</f>
        <v>0</v>
      </c>
      <c r="Q159" s="67">
        <f t="shared" si="9"/>
        <v>0</v>
      </c>
      <c r="R159" s="66">
        <f>IF(J159=0,0,R160*$E$3)</f>
        <v>0</v>
      </c>
      <c r="S159" s="67">
        <f t="shared" si="10"/>
        <v>0</v>
      </c>
      <c r="T159" s="67"/>
    </row>
    <row r="160" spans="3:20" ht="20.25" hidden="1" customHeight="1">
      <c r="C160" s="76">
        <v>2</v>
      </c>
      <c r="D160" s="68" t="str">
        <f>CHOOSE(IF(C160&gt;0,C160,$F$5),0,"(야)","(지세별)","(지+소)","(누.불)","(야+소)","(원내역)")</f>
        <v>(야)</v>
      </c>
      <c r="E160">
        <f>IF(OR(M159&gt;0,M160&gt;0),1,0)</f>
        <v>0</v>
      </c>
      <c r="F160" s="59"/>
      <c r="G160" s="84" t="str">
        <f>G158</f>
        <v xml:space="preserve">CON'C 포장싣기 </v>
      </c>
      <c r="H160" s="85" t="str">
        <f>H158</f>
        <v>BH 0.12 ( 45 )</v>
      </c>
      <c r="I160" s="85" t="str">
        <f>CHOOSE(IF(C160&gt;0,C160,$F$5),0,"(야간)","(지세별)","(지+소)","(누.불)","(야+소)","")</f>
        <v>(야간)</v>
      </c>
      <c r="J160" s="86">
        <v>0</v>
      </c>
      <c r="K160" s="72" t="s">
        <v>114</v>
      </c>
      <c r="L160" s="73">
        <f t="shared" si="11"/>
        <v>0</v>
      </c>
      <c r="M160" s="71">
        <f t="shared" si="11"/>
        <v>0</v>
      </c>
      <c r="N160" s="73">
        <f>IF(AND(J159=0,J160=0),0,INT(CHOOSE(IF(C160&gt;0,C160,$F$5),#REF!,#REF!,#REF!,#REF!,#REF!,#REF!,#REF!)))</f>
        <v>0</v>
      </c>
      <c r="O160" s="74">
        <f t="shared" si="8"/>
        <v>0</v>
      </c>
      <c r="P160" s="73">
        <f>IF(AND(J159=0,J160=0),0,INT(CHOOSE(IF(C160&gt;0,C160,$F$5),#REF!,#REF!,#REF!,#REF!,#REF!,#REF!,#REF!)))</f>
        <v>0</v>
      </c>
      <c r="Q160" s="74">
        <f t="shared" si="9"/>
        <v>0</v>
      </c>
      <c r="R160" s="73">
        <f>IF(AND(J159=0,J160=0),0,INT(CHOOSE(IF(C160&gt;0,C160,$F$5),#REF!,#REF!,#REF!,#REF!,#REF!,#REF!,#REF!)))</f>
        <v>0</v>
      </c>
      <c r="S160" s="74">
        <f t="shared" si="10"/>
        <v>0</v>
      </c>
      <c r="T160" s="74"/>
    </row>
    <row r="161" spans="3:20" ht="20.25" hidden="1" customHeight="1">
      <c r="C161" s="17"/>
      <c r="E161" t="str">
        <f>IF(OR(M161&gt;0,M162&gt;0),2,"")</f>
        <v/>
      </c>
      <c r="F161" s="62"/>
      <c r="G161" s="63"/>
      <c r="H161" s="64"/>
      <c r="I161" s="64"/>
      <c r="J161" s="75">
        <v>0</v>
      </c>
      <c r="K161" s="65"/>
      <c r="L161" s="66">
        <f t="shared" si="11"/>
        <v>0</v>
      </c>
      <c r="M161" s="64">
        <f t="shared" si="11"/>
        <v>0</v>
      </c>
      <c r="N161" s="66">
        <f>IF(J161=0,0,N162*$E$3)</f>
        <v>0</v>
      </c>
      <c r="O161" s="67">
        <f t="shared" si="8"/>
        <v>0</v>
      </c>
      <c r="P161" s="66">
        <f>IF(J161=0,0,P162*$E$3)</f>
        <v>0</v>
      </c>
      <c r="Q161" s="67">
        <f t="shared" si="9"/>
        <v>0</v>
      </c>
      <c r="R161" s="66">
        <f>IF(J161=0,0,R162*$E$3)</f>
        <v>0</v>
      </c>
      <c r="S161" s="67">
        <f t="shared" si="10"/>
        <v>0</v>
      </c>
      <c r="T161" s="67"/>
    </row>
    <row r="162" spans="3:20" ht="20.25" hidden="1" customHeight="1">
      <c r="C162" s="76">
        <v>1</v>
      </c>
      <c r="D162" s="68">
        <f>CHOOSE(IF(C162&gt;0,C162,$F$5),0,"(야)","(지세별)","(지+소)","(누.불)","(야+소)","(원내역)")</f>
        <v>0</v>
      </c>
      <c r="E162">
        <f>IF(OR(M161&gt;0,M162&gt;0),1,0)</f>
        <v>0</v>
      </c>
      <c r="F162" s="59"/>
      <c r="G162" s="81" t="str">
        <f>G160</f>
        <v xml:space="preserve">CON'C 포장싣기 </v>
      </c>
      <c r="H162" s="82" t="s">
        <v>127</v>
      </c>
      <c r="I162" s="82">
        <f>CHOOSE(IF(C162&gt;0,C162,$F$5),0,"(야간)","(지세별)","(지+소)","(누.불)","(야+소)","")</f>
        <v>0</v>
      </c>
      <c r="J162" s="83">
        <v>0</v>
      </c>
      <c r="K162" s="72" t="s">
        <v>122</v>
      </c>
      <c r="L162" s="73">
        <f t="shared" si="11"/>
        <v>0</v>
      </c>
      <c r="M162" s="71">
        <f t="shared" si="11"/>
        <v>0</v>
      </c>
      <c r="N162" s="73">
        <f>IF(AND(J161=0,J162=0),0,INT(CHOOSE(IF(C162&gt;0,C162,$F$5),#REF!,#REF!,#REF!,#REF!,#REF!,#REF!,#REF!)))</f>
        <v>0</v>
      </c>
      <c r="O162" s="74">
        <f t="shared" si="8"/>
        <v>0</v>
      </c>
      <c r="P162" s="73">
        <f>IF(AND(J161=0,J162=0),0,INT(CHOOSE(IF(C162&gt;0,C162,$F$5),#REF!,#REF!,#REF!,#REF!,#REF!,#REF!,#REF!)))</f>
        <v>0</v>
      </c>
      <c r="Q162" s="74">
        <f t="shared" si="9"/>
        <v>0</v>
      </c>
      <c r="R162" s="73">
        <f>IF(AND(J161=0,J162=0),0,INT(CHOOSE(IF(C162&gt;0,C162,$F$5),#REF!,#REF!,#REF!,#REF!,#REF!,#REF!,#REF!)))</f>
        <v>0</v>
      </c>
      <c r="S162" s="74">
        <f t="shared" si="10"/>
        <v>0</v>
      </c>
      <c r="T162" s="74"/>
    </row>
    <row r="163" spans="3:20" ht="20.25" hidden="1" customHeight="1">
      <c r="C163" s="17"/>
      <c r="E163" t="str">
        <f>IF(OR(M163&gt;0,M164&gt;0),2,"")</f>
        <v/>
      </c>
      <c r="F163" s="62"/>
      <c r="G163" s="63"/>
      <c r="H163" s="64"/>
      <c r="I163" s="64"/>
      <c r="J163" s="75">
        <v>0</v>
      </c>
      <c r="K163" s="65"/>
      <c r="L163" s="66">
        <f t="shared" si="11"/>
        <v>0</v>
      </c>
      <c r="M163" s="64">
        <f t="shared" si="11"/>
        <v>0</v>
      </c>
      <c r="N163" s="66">
        <f>IF(J163=0,0,N164*$E$3)</f>
        <v>0</v>
      </c>
      <c r="O163" s="67">
        <f t="shared" si="8"/>
        <v>0</v>
      </c>
      <c r="P163" s="66">
        <f>IF(J163=0,0,P164*$E$3)</f>
        <v>0</v>
      </c>
      <c r="Q163" s="67">
        <f t="shared" si="9"/>
        <v>0</v>
      </c>
      <c r="R163" s="66">
        <f>IF(J163=0,0,R164*$E$3)</f>
        <v>0</v>
      </c>
      <c r="S163" s="67">
        <f t="shared" si="10"/>
        <v>0</v>
      </c>
      <c r="T163" s="67"/>
    </row>
    <row r="164" spans="3:20" ht="20.25" hidden="1" customHeight="1">
      <c r="C164" s="76">
        <v>2</v>
      </c>
      <c r="D164" s="68" t="str">
        <f>CHOOSE(IF(C164&gt;0,C164,$F$5),0,"(야)","(지세별)","(지+소)","(누.불)","(야+소)","(원내역)")</f>
        <v>(야)</v>
      </c>
      <c r="E164">
        <f>IF(OR(M163&gt;0,M164&gt;0),1,0)</f>
        <v>0</v>
      </c>
      <c r="F164" s="59"/>
      <c r="G164" s="70" t="str">
        <f>G162</f>
        <v xml:space="preserve">CON'C 포장싣기 </v>
      </c>
      <c r="H164" s="71" t="str">
        <f>H162</f>
        <v>BH 0.12 ( 90 )</v>
      </c>
      <c r="I164" s="71" t="str">
        <f>CHOOSE(IF(C164&gt;0,C164,$F$5),0,"(야간)","(지세별)","(지+소)","(누.불)","(야+소)","")</f>
        <v>(야간)</v>
      </c>
      <c r="J164" s="77">
        <v>0</v>
      </c>
      <c r="K164" s="72" t="s">
        <v>114</v>
      </c>
      <c r="L164" s="73">
        <f t="shared" si="11"/>
        <v>0</v>
      </c>
      <c r="M164" s="71">
        <f t="shared" si="11"/>
        <v>0</v>
      </c>
      <c r="N164" s="73">
        <f>IF(AND(J163=0,J164=0),0,INT(CHOOSE(IF(C164&gt;0,C164,$F$5),#REF!,#REF!,#REF!,#REF!,#REF!,#REF!,#REF!)))</f>
        <v>0</v>
      </c>
      <c r="O164" s="74">
        <f t="shared" si="8"/>
        <v>0</v>
      </c>
      <c r="P164" s="73">
        <f>IF(AND(J163=0,J164=0),0,INT(CHOOSE(IF(C164&gt;0,C164,$F$5),#REF!,#REF!,#REF!,#REF!,#REF!,#REF!,#REF!)))</f>
        <v>0</v>
      </c>
      <c r="Q164" s="74">
        <f t="shared" si="9"/>
        <v>0</v>
      </c>
      <c r="R164" s="73">
        <f>IF(AND(J163=0,J164=0),0,INT(CHOOSE(IF(C164&gt;0,C164,$F$5),#REF!,#REF!,#REF!,#REF!,#REF!,#REF!,#REF!)))</f>
        <v>0</v>
      </c>
      <c r="S164" s="74">
        <f t="shared" si="10"/>
        <v>0</v>
      </c>
      <c r="T164" s="74"/>
    </row>
    <row r="165" spans="3:20" ht="20.25" hidden="1" customHeight="1">
      <c r="C165" s="17"/>
      <c r="E165" t="str">
        <f>IF(OR(M165&gt;0,M166&gt;0),2,"")</f>
        <v/>
      </c>
      <c r="F165" s="62"/>
      <c r="G165" s="78"/>
      <c r="H165" s="79"/>
      <c r="I165" s="79"/>
      <c r="J165" s="80">
        <v>0</v>
      </c>
      <c r="K165" s="65"/>
      <c r="L165" s="66">
        <f t="shared" si="11"/>
        <v>0</v>
      </c>
      <c r="M165" s="64">
        <f t="shared" si="11"/>
        <v>0</v>
      </c>
      <c r="N165" s="66">
        <f>IF(J165=0,0,N166*$E$3)</f>
        <v>0</v>
      </c>
      <c r="O165" s="67">
        <f t="shared" si="8"/>
        <v>0</v>
      </c>
      <c r="P165" s="66">
        <f>IF(J165=0,0,P166*$E$3)</f>
        <v>0</v>
      </c>
      <c r="Q165" s="67">
        <f t="shared" si="9"/>
        <v>0</v>
      </c>
      <c r="R165" s="66">
        <f>IF(J165=0,0,R166*$E$3)</f>
        <v>0</v>
      </c>
      <c r="S165" s="67">
        <f t="shared" si="10"/>
        <v>0</v>
      </c>
      <c r="T165" s="67"/>
    </row>
    <row r="166" spans="3:20" ht="20.25" hidden="1" customHeight="1">
      <c r="C166" s="76"/>
      <c r="D166" s="68">
        <f>CHOOSE(IF(C166&gt;0,C166,$F$5),0,"(야)","(지세별)","(지+소)","(누.불)","(야+소)","(원내역)")</f>
        <v>0</v>
      </c>
      <c r="E166">
        <f>IF(OR(M165&gt;0,M166&gt;0),1,0)</f>
        <v>0</v>
      </c>
      <c r="F166" s="59"/>
      <c r="G166" s="84" t="str">
        <f>G164</f>
        <v xml:space="preserve">CON'C 포장싣기 </v>
      </c>
      <c r="H166" s="85" t="s">
        <v>128</v>
      </c>
      <c r="I166" s="85">
        <f>CHOOSE(IF(C166&gt;0,C166,$F$5),0,"(야간)","(지세별)","(지+소)","(누.불)","(야+소)","")</f>
        <v>0</v>
      </c>
      <c r="J166" s="86">
        <v>0</v>
      </c>
      <c r="K166" s="72" t="s">
        <v>114</v>
      </c>
      <c r="L166" s="73">
        <f t="shared" si="11"/>
        <v>0</v>
      </c>
      <c r="M166" s="71">
        <f t="shared" si="11"/>
        <v>0</v>
      </c>
      <c r="N166" s="73">
        <f>IF(AND(J165=0,J166=0),0,INT(CHOOSE(IF(C166&gt;0,C166,$F$5),#REF!,#REF!,#REF!,#REF!,#REF!,#REF!,#REF!)))</f>
        <v>0</v>
      </c>
      <c r="O166" s="74">
        <f t="shared" si="8"/>
        <v>0</v>
      </c>
      <c r="P166" s="73">
        <f>IF(AND(J165=0,J166=0),0,INT(CHOOSE(IF(C166&gt;0,C166,$F$5),#REF!,#REF!,#REF!,#REF!,#REF!,#REF!,#REF!)))</f>
        <v>0</v>
      </c>
      <c r="Q166" s="74">
        <f t="shared" si="9"/>
        <v>0</v>
      </c>
      <c r="R166" s="73">
        <f>IF(AND(J165=0,J166=0),0,INT(CHOOSE(IF(C166&gt;0,C166,$F$5),#REF!,#REF!,#REF!,#REF!,#REF!,#REF!,#REF!)))</f>
        <v>0</v>
      </c>
      <c r="S166" s="74">
        <f t="shared" si="10"/>
        <v>0</v>
      </c>
      <c r="T166" s="74"/>
    </row>
    <row r="167" spans="3:20" ht="20.25" hidden="1" customHeight="1">
      <c r="C167" s="17"/>
      <c r="E167" t="str">
        <f>IF(OR(M167&gt;0,M168&gt;0),2,"")</f>
        <v/>
      </c>
      <c r="F167" s="62"/>
      <c r="G167" s="78"/>
      <c r="H167" s="79"/>
      <c r="I167" s="79"/>
      <c r="J167" s="80">
        <v>0</v>
      </c>
      <c r="K167" s="65"/>
      <c r="L167" s="66">
        <f t="shared" si="11"/>
        <v>0</v>
      </c>
      <c r="M167" s="64">
        <f t="shared" si="11"/>
        <v>0</v>
      </c>
      <c r="N167" s="66">
        <f>IF(J167=0,0,N168*$E$3)</f>
        <v>0</v>
      </c>
      <c r="O167" s="67">
        <f t="shared" si="8"/>
        <v>0</v>
      </c>
      <c r="P167" s="66">
        <f>IF(J167=0,0,P168*$E$3)</f>
        <v>0</v>
      </c>
      <c r="Q167" s="67">
        <f t="shared" si="9"/>
        <v>0</v>
      </c>
      <c r="R167" s="66">
        <f>IF(J167=0,0,R168*$E$3)</f>
        <v>0</v>
      </c>
      <c r="S167" s="67">
        <f t="shared" si="10"/>
        <v>0</v>
      </c>
      <c r="T167" s="67"/>
    </row>
    <row r="168" spans="3:20" ht="20.25" hidden="1" customHeight="1">
      <c r="C168" s="76">
        <v>2</v>
      </c>
      <c r="D168" s="68" t="str">
        <f>CHOOSE(IF(C168&gt;0,C168,$F$5),0,"(야)","(지세별)","(지+소)","(누.불)","(야+소)","(원내역)")</f>
        <v>(야)</v>
      </c>
      <c r="E168">
        <f>IF(OR(M167&gt;0,M168&gt;0),1,0)</f>
        <v>0</v>
      </c>
      <c r="F168" s="59"/>
      <c r="G168" s="84" t="str">
        <f>G166</f>
        <v xml:space="preserve">CON'C 포장싣기 </v>
      </c>
      <c r="H168" s="85" t="str">
        <f>H166</f>
        <v>BH 0.12 ( 135 )</v>
      </c>
      <c r="I168" s="85" t="str">
        <f>CHOOSE(IF(C168&gt;0,C168,$F$5),0,"(야간)","(지세별)","(지+소)","(누.불)","(야+소)","")</f>
        <v>(야간)</v>
      </c>
      <c r="J168" s="86">
        <v>0</v>
      </c>
      <c r="K168" s="72" t="s">
        <v>114</v>
      </c>
      <c r="L168" s="73">
        <f t="shared" si="11"/>
        <v>0</v>
      </c>
      <c r="M168" s="71">
        <f t="shared" si="11"/>
        <v>0</v>
      </c>
      <c r="N168" s="73">
        <f>IF(AND(J167=0,J168=0),0,INT(CHOOSE(IF(C168&gt;0,C168,$F$5),#REF!,#REF!,#REF!,#REF!,#REF!,#REF!,#REF!)))</f>
        <v>0</v>
      </c>
      <c r="O168" s="74">
        <f t="shared" si="8"/>
        <v>0</v>
      </c>
      <c r="P168" s="73">
        <f>IF(AND(J167=0,J168=0),0,INT(CHOOSE(IF(C168&gt;0,C168,$F$5),#REF!,#REF!,#REF!,#REF!,#REF!,#REF!,#REF!)))</f>
        <v>0</v>
      </c>
      <c r="Q168" s="74">
        <f t="shared" si="9"/>
        <v>0</v>
      </c>
      <c r="R168" s="73">
        <f>IF(AND(J167=0,J168=0),0,INT(CHOOSE(IF(C168&gt;0,C168,$F$5),#REF!,#REF!,#REF!,#REF!,#REF!,#REF!,#REF!)))</f>
        <v>0</v>
      </c>
      <c r="S168" s="74">
        <f t="shared" si="10"/>
        <v>0</v>
      </c>
      <c r="T168" s="74"/>
    </row>
    <row r="169" spans="3:20" ht="20.25" hidden="1" customHeight="1">
      <c r="C169" s="17"/>
      <c r="E169" t="str">
        <f>IF(OR(M169&gt;0,M170&gt;0),2,"")</f>
        <v/>
      </c>
      <c r="F169" s="62"/>
      <c r="G169" s="63"/>
      <c r="H169" s="64"/>
      <c r="I169" s="64"/>
      <c r="J169" s="75">
        <v>0</v>
      </c>
      <c r="K169" s="65"/>
      <c r="L169" s="66">
        <f t="shared" si="11"/>
        <v>0</v>
      </c>
      <c r="M169" s="64">
        <f t="shared" si="11"/>
        <v>0</v>
      </c>
      <c r="N169" s="66">
        <f>IF(J169=0,0,N170*$E$3)</f>
        <v>0</v>
      </c>
      <c r="O169" s="67">
        <f t="shared" si="8"/>
        <v>0</v>
      </c>
      <c r="P169" s="66">
        <f>IF(J169=0,0,P170*$E$3)</f>
        <v>0</v>
      </c>
      <c r="Q169" s="67">
        <f t="shared" si="9"/>
        <v>0</v>
      </c>
      <c r="R169" s="66">
        <f>IF(J169=0,0,R170*$E$3)</f>
        <v>0</v>
      </c>
      <c r="S169" s="67">
        <f t="shared" si="10"/>
        <v>0</v>
      </c>
      <c r="T169" s="67"/>
    </row>
    <row r="170" spans="3:20" ht="20.25" hidden="1" customHeight="1">
      <c r="C170" s="76"/>
      <c r="D170" s="68">
        <f>CHOOSE(IF(C170&gt;0,C170,$F$5),0,"(야)","(지세별)","(지+소)","(누.불)","(야+소)","(원내역)")</f>
        <v>0</v>
      </c>
      <c r="E170">
        <f>IF(OR(M169&gt;0,M170&gt;0),1,0)</f>
        <v>0</v>
      </c>
      <c r="F170" s="59"/>
      <c r="G170" s="70" t="str">
        <f>G168</f>
        <v xml:space="preserve">CON'C 포장싣기 </v>
      </c>
      <c r="H170" s="71" t="s">
        <v>129</v>
      </c>
      <c r="I170" s="71">
        <f>CHOOSE(IF(C170&gt;0,C170,$F$5),0,"(야간)","(지세별)","(지+소)","(누.불)","(야+소)","")</f>
        <v>0</v>
      </c>
      <c r="J170" s="77">
        <v>0</v>
      </c>
      <c r="K170" s="72" t="s">
        <v>114</v>
      </c>
      <c r="L170" s="73">
        <f t="shared" si="11"/>
        <v>0</v>
      </c>
      <c r="M170" s="71">
        <f t="shared" si="11"/>
        <v>0</v>
      </c>
      <c r="N170" s="73">
        <f>IF(AND(J169=0,J170=0),0,INT(CHOOSE(IF(C170&gt;0,C170,$F$5),#REF!,#REF!,#REF!,#REF!,#REF!,#REF!,#REF!)))</f>
        <v>0</v>
      </c>
      <c r="O170" s="74">
        <f t="shared" si="8"/>
        <v>0</v>
      </c>
      <c r="P170" s="73">
        <f>IF(AND(J169=0,J170=0),0,INT(CHOOSE(IF(C170&gt;0,C170,$F$5),#REF!,#REF!,#REF!,#REF!,#REF!,#REF!,#REF!)))</f>
        <v>0</v>
      </c>
      <c r="Q170" s="74">
        <f t="shared" si="9"/>
        <v>0</v>
      </c>
      <c r="R170" s="73">
        <f>IF(AND(J169=0,J170=0),0,INT(CHOOSE(IF(C170&gt;0,C170,$F$5),#REF!,#REF!,#REF!,#REF!,#REF!,#REF!,#REF!)))</f>
        <v>0</v>
      </c>
      <c r="S170" s="74">
        <f t="shared" si="10"/>
        <v>0</v>
      </c>
      <c r="T170" s="74"/>
    </row>
    <row r="171" spans="3:20" ht="20.25" hidden="1" customHeight="1">
      <c r="C171" s="17"/>
      <c r="E171" t="str">
        <f>IF(OR(M171&gt;0,M172&gt;0),2,"")</f>
        <v/>
      </c>
      <c r="F171" s="62"/>
      <c r="G171" s="63"/>
      <c r="H171" s="64"/>
      <c r="I171" s="64"/>
      <c r="J171" s="75">
        <v>0</v>
      </c>
      <c r="K171" s="65"/>
      <c r="L171" s="66">
        <f t="shared" si="11"/>
        <v>0</v>
      </c>
      <c r="M171" s="64">
        <f t="shared" si="11"/>
        <v>0</v>
      </c>
      <c r="N171" s="66">
        <f>IF(J171=0,0,N172*$E$3)</f>
        <v>0</v>
      </c>
      <c r="O171" s="67">
        <f t="shared" si="8"/>
        <v>0</v>
      </c>
      <c r="P171" s="66">
        <f>IF(J171=0,0,P172*$E$3)</f>
        <v>0</v>
      </c>
      <c r="Q171" s="67">
        <f t="shared" si="9"/>
        <v>0</v>
      </c>
      <c r="R171" s="66">
        <f>IF(J171=0,0,R172*$E$3)</f>
        <v>0</v>
      </c>
      <c r="S171" s="67">
        <f t="shared" si="10"/>
        <v>0</v>
      </c>
      <c r="T171" s="67"/>
    </row>
    <row r="172" spans="3:20" ht="20.25" hidden="1" customHeight="1">
      <c r="C172" s="76">
        <v>2</v>
      </c>
      <c r="D172" s="68" t="str">
        <f>CHOOSE(IF(C172&gt;0,C172,$F$5),0,"(야)","(지세별)","(지+소)","(누.불)","(야+소)","(원내역)")</f>
        <v>(야)</v>
      </c>
      <c r="E172">
        <f>IF(OR(M171&gt;0,M172&gt;0),1,0)</f>
        <v>0</v>
      </c>
      <c r="F172" s="59"/>
      <c r="G172" s="70" t="str">
        <f>G170</f>
        <v xml:space="preserve">CON'C 포장싣기 </v>
      </c>
      <c r="H172" s="71" t="str">
        <f>H170</f>
        <v>BH 0.12 ( 180 )</v>
      </c>
      <c r="I172" s="71" t="str">
        <f>CHOOSE(IF(C172&gt;0,C172,$F$5),0,"(야간)","(지세별)","(지+소)","(누.불)","(야+소)","")</f>
        <v>(야간)</v>
      </c>
      <c r="J172" s="77">
        <v>0</v>
      </c>
      <c r="K172" s="72" t="s">
        <v>122</v>
      </c>
      <c r="L172" s="73">
        <f t="shared" si="11"/>
        <v>0</v>
      </c>
      <c r="M172" s="71">
        <f t="shared" si="11"/>
        <v>0</v>
      </c>
      <c r="N172" s="73">
        <f>IF(AND(J171=0,J172=0),0,INT(CHOOSE(IF(C172&gt;0,C172,$F$5),#REF!,#REF!,#REF!,#REF!,#REF!,#REF!,#REF!)))</f>
        <v>0</v>
      </c>
      <c r="O172" s="74">
        <f t="shared" si="8"/>
        <v>0</v>
      </c>
      <c r="P172" s="73">
        <f>IF(AND(J171=0,J172=0),0,INT(CHOOSE(IF(C172&gt;0,C172,$F$5),#REF!,#REF!,#REF!,#REF!,#REF!,#REF!,#REF!)))</f>
        <v>0</v>
      </c>
      <c r="Q172" s="74">
        <f t="shared" si="9"/>
        <v>0</v>
      </c>
      <c r="R172" s="73">
        <f>IF(AND(J171=0,J172=0),0,INT(CHOOSE(IF(C172&gt;0,C172,$F$5),#REF!,#REF!,#REF!,#REF!,#REF!,#REF!,#REF!)))</f>
        <v>0</v>
      </c>
      <c r="S172" s="74">
        <f t="shared" si="10"/>
        <v>0</v>
      </c>
      <c r="T172" s="74"/>
    </row>
    <row r="173" spans="3:20" ht="20.25" hidden="1" customHeight="1">
      <c r="C173" s="17"/>
      <c r="E173" t="str">
        <f>IF(OR(M173&gt;0,M174&gt;0),2,"")</f>
        <v/>
      </c>
      <c r="F173" s="62"/>
      <c r="G173" s="78"/>
      <c r="H173" s="79"/>
      <c r="I173" s="79"/>
      <c r="J173" s="80">
        <v>0</v>
      </c>
      <c r="K173" s="65"/>
      <c r="L173" s="66">
        <f t="shared" si="11"/>
        <v>0</v>
      </c>
      <c r="M173" s="64">
        <f t="shared" si="11"/>
        <v>0</v>
      </c>
      <c r="N173" s="66">
        <f>IF(J173=0,0,N174*$E$3)</f>
        <v>0</v>
      </c>
      <c r="O173" s="67">
        <f t="shared" si="8"/>
        <v>0</v>
      </c>
      <c r="P173" s="66">
        <f>IF(J173=0,0,P174*$E$3)</f>
        <v>0</v>
      </c>
      <c r="Q173" s="67">
        <f t="shared" si="9"/>
        <v>0</v>
      </c>
      <c r="R173" s="66">
        <f>IF(J173=0,0,R174*$E$3)</f>
        <v>0</v>
      </c>
      <c r="S173" s="67">
        <f t="shared" si="10"/>
        <v>0</v>
      </c>
      <c r="T173" s="67"/>
    </row>
    <row r="174" spans="3:20" ht="20.25" hidden="1" customHeight="1">
      <c r="C174" s="76"/>
      <c r="D174" s="68">
        <f>CHOOSE(IF(C174&gt;0,C174,$F$5),0,"(야)","(지세별)","(지+소)","(누.불)","(야+소)","(원내역)")</f>
        <v>0</v>
      </c>
      <c r="E174">
        <f>IF(OR(M173&gt;0,M174&gt;0),1,0)</f>
        <v>0</v>
      </c>
      <c r="F174" s="59"/>
      <c r="G174" s="84" t="str">
        <f>G172</f>
        <v xml:space="preserve">CON'C 포장싣기 </v>
      </c>
      <c r="H174" s="85" t="s">
        <v>130</v>
      </c>
      <c r="I174" s="85">
        <f>CHOOSE(IF(C174&gt;0,C174,$F$5),0,"(야간)","(지세별)","(지+소)","(누.불)","(야+소)","")</f>
        <v>0</v>
      </c>
      <c r="J174" s="86">
        <v>0</v>
      </c>
      <c r="K174" s="72" t="s">
        <v>114</v>
      </c>
      <c r="L174" s="73">
        <f t="shared" si="11"/>
        <v>0</v>
      </c>
      <c r="M174" s="71">
        <f t="shared" si="11"/>
        <v>0</v>
      </c>
      <c r="N174" s="73">
        <f>IF(AND(J173=0,J174=0),0,INT(CHOOSE(IF(C174&gt;0,C174,$F$5),#REF!,#REF!,#REF!,#REF!,#REF!,#REF!,#REF!)))</f>
        <v>0</v>
      </c>
      <c r="O174" s="74">
        <f t="shared" si="8"/>
        <v>0</v>
      </c>
      <c r="P174" s="73">
        <f>IF(AND(J173=0,J174=0),0,INT(CHOOSE(IF(C174&gt;0,C174,$F$5),#REF!,#REF!,#REF!,#REF!,#REF!,#REF!,#REF!)))</f>
        <v>0</v>
      </c>
      <c r="Q174" s="74">
        <f t="shared" si="9"/>
        <v>0</v>
      </c>
      <c r="R174" s="73">
        <f>IF(AND(J173=0,J174=0),0,INT(CHOOSE(IF(C174&gt;0,C174,$F$5),#REF!,#REF!,#REF!,#REF!,#REF!,#REF!,#REF!)))</f>
        <v>0</v>
      </c>
      <c r="S174" s="74">
        <f t="shared" si="10"/>
        <v>0</v>
      </c>
      <c r="T174" s="74"/>
    </row>
    <row r="175" spans="3:20" ht="20.25" hidden="1" customHeight="1">
      <c r="C175" s="17"/>
      <c r="E175" t="str">
        <f>IF(OR(M175&gt;0,M176&gt;0),2,"")</f>
        <v/>
      </c>
      <c r="F175" s="62"/>
      <c r="G175" s="78"/>
      <c r="H175" s="79"/>
      <c r="I175" s="79"/>
      <c r="J175" s="80">
        <v>0</v>
      </c>
      <c r="K175" s="65"/>
      <c r="L175" s="66">
        <f t="shared" si="11"/>
        <v>0</v>
      </c>
      <c r="M175" s="64">
        <f t="shared" si="11"/>
        <v>0</v>
      </c>
      <c r="N175" s="66">
        <f>IF(J175=0,0,N176*$E$3)</f>
        <v>0</v>
      </c>
      <c r="O175" s="67">
        <f t="shared" si="8"/>
        <v>0</v>
      </c>
      <c r="P175" s="66">
        <f>IF(J175=0,0,P176*$E$3)</f>
        <v>0</v>
      </c>
      <c r="Q175" s="67">
        <f t="shared" si="9"/>
        <v>0</v>
      </c>
      <c r="R175" s="66">
        <f>IF(J175=0,0,R176*$E$3)</f>
        <v>0</v>
      </c>
      <c r="S175" s="67">
        <f t="shared" si="10"/>
        <v>0</v>
      </c>
      <c r="T175" s="67"/>
    </row>
    <row r="176" spans="3:20" ht="20.25" hidden="1" customHeight="1">
      <c r="C176" s="76">
        <v>2</v>
      </c>
      <c r="D176" s="68" t="str">
        <f>CHOOSE(IF(C176&gt;0,C176,$F$5),0,"(야)","(지세별)","(지+소)","(누.불)","(야+소)","(원내역)")</f>
        <v>(야)</v>
      </c>
      <c r="E176">
        <f>IF(OR(M175&gt;0,M176&gt;0),1,0)</f>
        <v>0</v>
      </c>
      <c r="F176" s="59"/>
      <c r="G176" s="84" t="str">
        <f>G174</f>
        <v xml:space="preserve">CON'C 포장싣기 </v>
      </c>
      <c r="H176" s="85" t="str">
        <f>H174</f>
        <v>BH 0.18 ( 45 )</v>
      </c>
      <c r="I176" s="85" t="str">
        <f>CHOOSE(IF(C176&gt;0,C176,$F$5),0,"(야간)","(지세별)","(지+소)","(누.불)","(야+소)","")</f>
        <v>(야간)</v>
      </c>
      <c r="J176" s="86">
        <v>0</v>
      </c>
      <c r="K176" s="72" t="s">
        <v>114</v>
      </c>
      <c r="L176" s="73">
        <f t="shared" si="11"/>
        <v>0</v>
      </c>
      <c r="M176" s="71">
        <f t="shared" si="11"/>
        <v>0</v>
      </c>
      <c r="N176" s="73">
        <f>IF(AND(J175=0,J176=0),0,INT(CHOOSE(IF(C176&gt;0,C176,$F$5),#REF!,#REF!,#REF!,#REF!,#REF!,#REF!,#REF!)))</f>
        <v>0</v>
      </c>
      <c r="O176" s="74">
        <f t="shared" si="8"/>
        <v>0</v>
      </c>
      <c r="P176" s="73">
        <f>IF(AND(J175=0,J176=0),0,INT(CHOOSE(IF(C176&gt;0,C176,$F$5),#REF!,#REF!,#REF!,#REF!,#REF!,#REF!,#REF!)))</f>
        <v>0</v>
      </c>
      <c r="Q176" s="74">
        <f t="shared" si="9"/>
        <v>0</v>
      </c>
      <c r="R176" s="73">
        <f>IF(AND(J175=0,J176=0),0,INT(CHOOSE(IF(C176&gt;0,C176,$F$5),#REF!,#REF!,#REF!,#REF!,#REF!,#REF!,#REF!)))</f>
        <v>0</v>
      </c>
      <c r="S176" s="74">
        <f t="shared" si="10"/>
        <v>0</v>
      </c>
      <c r="T176" s="74"/>
    </row>
    <row r="177" spans="3:20" ht="20.25" hidden="1" customHeight="1">
      <c r="C177" s="17"/>
      <c r="E177" t="str">
        <f>IF(OR(M177&gt;0,M178&gt;0),2,"")</f>
        <v/>
      </c>
      <c r="F177" s="62"/>
      <c r="G177" s="63"/>
      <c r="H177" s="64"/>
      <c r="I177" s="64"/>
      <c r="J177" s="75">
        <v>0</v>
      </c>
      <c r="K177" s="65"/>
      <c r="L177" s="66">
        <f t="shared" si="11"/>
        <v>0</v>
      </c>
      <c r="M177" s="64">
        <f t="shared" si="11"/>
        <v>0</v>
      </c>
      <c r="N177" s="66">
        <f>IF(J177=0,0,N178*$E$3)</f>
        <v>0</v>
      </c>
      <c r="O177" s="67">
        <f t="shared" si="8"/>
        <v>0</v>
      </c>
      <c r="P177" s="66">
        <f>IF(J177=0,0,P178*$E$3)</f>
        <v>0</v>
      </c>
      <c r="Q177" s="67">
        <f t="shared" si="9"/>
        <v>0</v>
      </c>
      <c r="R177" s="66">
        <f>IF(J177=0,0,R178*$E$3)</f>
        <v>0</v>
      </c>
      <c r="S177" s="67">
        <f t="shared" si="10"/>
        <v>0</v>
      </c>
      <c r="T177" s="67"/>
    </row>
    <row r="178" spans="3:20" ht="20.25" hidden="1" customHeight="1">
      <c r="C178" s="76"/>
      <c r="D178" s="68">
        <f>CHOOSE(IF(C178&gt;0,C178,$F$5),0,"(야)","(지세별)","(지+소)","(누.불)","(야+소)","(원내역)")</f>
        <v>0</v>
      </c>
      <c r="E178">
        <f>IF(OR(M177&gt;0,M178&gt;0),1,0)</f>
        <v>0</v>
      </c>
      <c r="F178" s="59"/>
      <c r="G178" s="70" t="str">
        <f>G176</f>
        <v xml:space="preserve">CON'C 포장싣기 </v>
      </c>
      <c r="H178" s="71" t="s">
        <v>131</v>
      </c>
      <c r="I178" s="71">
        <f>CHOOSE(IF(C178&gt;0,C178,$F$5),0,"(야간)","(지세별)","(지+소)","(누.불)","(야+소)","")</f>
        <v>0</v>
      </c>
      <c r="J178" s="77">
        <v>0</v>
      </c>
      <c r="K178" s="72" t="s">
        <v>114</v>
      </c>
      <c r="L178" s="73">
        <f t="shared" si="11"/>
        <v>0</v>
      </c>
      <c r="M178" s="71">
        <f t="shared" si="11"/>
        <v>0</v>
      </c>
      <c r="N178" s="73">
        <f>IF(AND(J177=0,J178=0),0,INT(CHOOSE(IF(C178&gt;0,C178,$F$5),#REF!,#REF!,#REF!,#REF!,#REF!,#REF!,#REF!)))</f>
        <v>0</v>
      </c>
      <c r="O178" s="74">
        <f t="shared" si="8"/>
        <v>0</v>
      </c>
      <c r="P178" s="73">
        <f>IF(AND(J177=0,J178=0),0,INT(CHOOSE(IF(C178&gt;0,C178,$F$5),#REF!,#REF!,#REF!,#REF!,#REF!,#REF!,#REF!)))</f>
        <v>0</v>
      </c>
      <c r="Q178" s="74">
        <f t="shared" si="9"/>
        <v>0</v>
      </c>
      <c r="R178" s="73">
        <f>IF(AND(J177=0,J178=0),0,INT(CHOOSE(IF(C178&gt;0,C178,$F$5),#REF!,#REF!,#REF!,#REF!,#REF!,#REF!,#REF!)))</f>
        <v>0</v>
      </c>
      <c r="S178" s="74">
        <f t="shared" si="10"/>
        <v>0</v>
      </c>
      <c r="T178" s="74"/>
    </row>
    <row r="179" spans="3:20" ht="20.25" hidden="1" customHeight="1">
      <c r="C179" s="17"/>
      <c r="E179" t="str">
        <f>IF(OR(M179&gt;0,M180&gt;0),2,"")</f>
        <v/>
      </c>
      <c r="F179" s="62"/>
      <c r="G179" s="63"/>
      <c r="H179" s="64"/>
      <c r="I179" s="64"/>
      <c r="J179" s="75">
        <v>0</v>
      </c>
      <c r="K179" s="65"/>
      <c r="L179" s="66">
        <f t="shared" si="11"/>
        <v>0</v>
      </c>
      <c r="M179" s="64">
        <f t="shared" si="11"/>
        <v>0</v>
      </c>
      <c r="N179" s="66">
        <f>IF(J179=0,0,N180*$E$3)</f>
        <v>0</v>
      </c>
      <c r="O179" s="67">
        <f t="shared" si="8"/>
        <v>0</v>
      </c>
      <c r="P179" s="66">
        <f>IF(J179=0,0,P180*$E$3)</f>
        <v>0</v>
      </c>
      <c r="Q179" s="67">
        <f t="shared" si="9"/>
        <v>0</v>
      </c>
      <c r="R179" s="66">
        <f>IF(J179=0,0,R180*$E$3)</f>
        <v>0</v>
      </c>
      <c r="S179" s="67">
        <f t="shared" si="10"/>
        <v>0</v>
      </c>
      <c r="T179" s="67"/>
    </row>
    <row r="180" spans="3:20" ht="20.25" hidden="1" customHeight="1">
      <c r="C180" s="76">
        <v>2</v>
      </c>
      <c r="D180" s="68" t="str">
        <f>CHOOSE(IF(C180&gt;0,C180,$F$5),0,"(야)","(지세별)","(지+소)","(누.불)","(야+소)","(원내역)")</f>
        <v>(야)</v>
      </c>
      <c r="E180">
        <f>IF(OR(M179&gt;0,M180&gt;0),1,0)</f>
        <v>0</v>
      </c>
      <c r="F180" s="59"/>
      <c r="G180" s="70" t="str">
        <f>G178</f>
        <v xml:space="preserve">CON'C 포장싣기 </v>
      </c>
      <c r="H180" s="71" t="str">
        <f>H178</f>
        <v>BH 0.18 ( 90 )</v>
      </c>
      <c r="I180" s="71" t="str">
        <f>CHOOSE(IF(C180&gt;0,C180,$F$5),0,"(야간)","(지세별)","(지+소)","(누.불)","(야+소)","")</f>
        <v>(야간)</v>
      </c>
      <c r="J180" s="77">
        <v>0</v>
      </c>
      <c r="K180" s="72" t="s">
        <v>114</v>
      </c>
      <c r="L180" s="73">
        <f t="shared" si="11"/>
        <v>0</v>
      </c>
      <c r="M180" s="71">
        <f t="shared" si="11"/>
        <v>0</v>
      </c>
      <c r="N180" s="73">
        <f>IF(AND(J179=0,J180=0),0,INT(CHOOSE(IF(C180&gt;0,C180,$F$5),#REF!,#REF!,#REF!,#REF!,#REF!,#REF!,#REF!)))</f>
        <v>0</v>
      </c>
      <c r="O180" s="74">
        <f t="shared" si="8"/>
        <v>0</v>
      </c>
      <c r="P180" s="73">
        <f>IF(AND(J179=0,J180=0),0,INT(CHOOSE(IF(C180&gt;0,C180,$F$5),#REF!,#REF!,#REF!,#REF!,#REF!,#REF!,#REF!)))</f>
        <v>0</v>
      </c>
      <c r="Q180" s="74">
        <f t="shared" si="9"/>
        <v>0</v>
      </c>
      <c r="R180" s="73">
        <f>IF(AND(J179=0,J180=0),0,INT(CHOOSE(IF(C180&gt;0,C180,$F$5),#REF!,#REF!,#REF!,#REF!,#REF!,#REF!,#REF!)))</f>
        <v>0</v>
      </c>
      <c r="S180" s="74">
        <f t="shared" si="10"/>
        <v>0</v>
      </c>
      <c r="T180" s="74"/>
    </row>
    <row r="181" spans="3:20" ht="20.25" hidden="1" customHeight="1">
      <c r="C181" s="17"/>
      <c r="E181" t="str">
        <f>IF(OR(M181&gt;0,M182&gt;0),2,"")</f>
        <v/>
      </c>
      <c r="F181" s="62"/>
      <c r="G181" s="78"/>
      <c r="H181" s="79"/>
      <c r="I181" s="79"/>
      <c r="J181" s="80">
        <v>0</v>
      </c>
      <c r="K181" s="65"/>
      <c r="L181" s="66">
        <f t="shared" si="11"/>
        <v>0</v>
      </c>
      <c r="M181" s="64">
        <f t="shared" si="11"/>
        <v>0</v>
      </c>
      <c r="N181" s="66">
        <f>IF(J181=0,0,N182*$E$3)</f>
        <v>0</v>
      </c>
      <c r="O181" s="67">
        <f t="shared" si="8"/>
        <v>0</v>
      </c>
      <c r="P181" s="66">
        <f>IF(J181=0,0,P182*$E$3)</f>
        <v>0</v>
      </c>
      <c r="Q181" s="67">
        <f t="shared" si="9"/>
        <v>0</v>
      </c>
      <c r="R181" s="66">
        <f>IF(J181=0,0,R182*$E$3)</f>
        <v>0</v>
      </c>
      <c r="S181" s="67">
        <f t="shared" si="10"/>
        <v>0</v>
      </c>
      <c r="T181" s="67"/>
    </row>
    <row r="182" spans="3:20" ht="20.25" hidden="1" customHeight="1">
      <c r="C182" s="76"/>
      <c r="D182" s="68">
        <f>CHOOSE(IF(C182&gt;0,C182,$F$5),0,"(야)","(지세별)","(지+소)","(누.불)","(야+소)","(원내역)")</f>
        <v>0</v>
      </c>
      <c r="E182">
        <f>IF(OR(M181&gt;0,M182&gt;0),1,0)</f>
        <v>0</v>
      </c>
      <c r="F182" s="59"/>
      <c r="G182" s="84" t="str">
        <f>G180</f>
        <v xml:space="preserve">CON'C 포장싣기 </v>
      </c>
      <c r="H182" s="85" t="s">
        <v>132</v>
      </c>
      <c r="I182" s="85">
        <f>CHOOSE(IF(C182&gt;0,C182,$F$5),0,"(야간)","(지세별)","(지+소)","(누.불)","(야+소)","")</f>
        <v>0</v>
      </c>
      <c r="J182" s="86">
        <v>0</v>
      </c>
      <c r="K182" s="72" t="s">
        <v>122</v>
      </c>
      <c r="L182" s="73">
        <f t="shared" si="11"/>
        <v>0</v>
      </c>
      <c r="M182" s="71">
        <f t="shared" si="11"/>
        <v>0</v>
      </c>
      <c r="N182" s="73">
        <f>IF(AND(J181=0,J182=0),0,INT(CHOOSE(IF(C182&gt;0,C182,$F$5),#REF!,#REF!,#REF!,#REF!,#REF!,#REF!,#REF!)))</f>
        <v>0</v>
      </c>
      <c r="O182" s="74">
        <f t="shared" si="8"/>
        <v>0</v>
      </c>
      <c r="P182" s="73">
        <f>IF(AND(J181=0,J182=0),0,INT(CHOOSE(IF(C182&gt;0,C182,$F$5),#REF!,#REF!,#REF!,#REF!,#REF!,#REF!,#REF!)))</f>
        <v>0</v>
      </c>
      <c r="Q182" s="74">
        <f t="shared" si="9"/>
        <v>0</v>
      </c>
      <c r="R182" s="73">
        <f>IF(AND(J181=0,J182=0),0,INT(CHOOSE(IF(C182&gt;0,C182,$F$5),#REF!,#REF!,#REF!,#REF!,#REF!,#REF!,#REF!)))</f>
        <v>0</v>
      </c>
      <c r="S182" s="74">
        <f t="shared" si="10"/>
        <v>0</v>
      </c>
      <c r="T182" s="74"/>
    </row>
    <row r="183" spans="3:20" ht="20.25" hidden="1" customHeight="1">
      <c r="C183" s="17"/>
      <c r="E183" t="str">
        <f>IF(OR(M183&gt;0,M184&gt;0),2,"")</f>
        <v/>
      </c>
      <c r="F183" s="62"/>
      <c r="G183" s="78"/>
      <c r="H183" s="79"/>
      <c r="I183" s="79"/>
      <c r="J183" s="80">
        <v>0</v>
      </c>
      <c r="K183" s="65"/>
      <c r="L183" s="66">
        <f t="shared" si="11"/>
        <v>0</v>
      </c>
      <c r="M183" s="64">
        <f t="shared" si="11"/>
        <v>0</v>
      </c>
      <c r="N183" s="66">
        <f>IF(J183=0,0,N184*$E$3)</f>
        <v>0</v>
      </c>
      <c r="O183" s="67">
        <f t="shared" si="8"/>
        <v>0</v>
      </c>
      <c r="P183" s="66">
        <f>IF(J183=0,0,P184*$E$3)</f>
        <v>0</v>
      </c>
      <c r="Q183" s="67">
        <f t="shared" si="9"/>
        <v>0</v>
      </c>
      <c r="R183" s="66">
        <f>IF(J183=0,0,R184*$E$3)</f>
        <v>0</v>
      </c>
      <c r="S183" s="67">
        <f t="shared" si="10"/>
        <v>0</v>
      </c>
      <c r="T183" s="67"/>
    </row>
    <row r="184" spans="3:20" ht="20.25" hidden="1" customHeight="1">
      <c r="C184" s="76">
        <v>2</v>
      </c>
      <c r="D184" s="68" t="str">
        <f>CHOOSE(IF(C184&gt;0,C184,$F$5),0,"(야)","(지세별)","(지+소)","(누.불)","(야+소)","(원내역)")</f>
        <v>(야)</v>
      </c>
      <c r="E184">
        <f>IF(OR(M183&gt;0,M184&gt;0),1,0)</f>
        <v>0</v>
      </c>
      <c r="F184" s="59"/>
      <c r="G184" s="84" t="str">
        <f>G182</f>
        <v xml:space="preserve">CON'C 포장싣기 </v>
      </c>
      <c r="H184" s="85" t="str">
        <f>H182</f>
        <v>BH 0.18 ( 135 )</v>
      </c>
      <c r="I184" s="85" t="str">
        <f>CHOOSE(IF(C184&gt;0,C184,$F$5),0,"(야간)","(지세별)","(지+소)","(누.불)","(야+소)","")</f>
        <v>(야간)</v>
      </c>
      <c r="J184" s="86">
        <v>0</v>
      </c>
      <c r="K184" s="72" t="s">
        <v>78</v>
      </c>
      <c r="L184" s="73">
        <f t="shared" si="11"/>
        <v>0</v>
      </c>
      <c r="M184" s="71">
        <f t="shared" si="11"/>
        <v>0</v>
      </c>
      <c r="N184" s="73">
        <f>IF(AND(J183=0,J184=0),0,INT(CHOOSE(IF(C184&gt;0,C184,$F$5),#REF!,#REF!,#REF!,#REF!,#REF!,#REF!,#REF!)))</f>
        <v>0</v>
      </c>
      <c r="O184" s="74">
        <f t="shared" si="8"/>
        <v>0</v>
      </c>
      <c r="P184" s="73">
        <f>IF(AND(J183=0,J184=0),0,INT(CHOOSE(IF(C184&gt;0,C184,$F$5),#REF!,#REF!,#REF!,#REF!,#REF!,#REF!,#REF!)))</f>
        <v>0</v>
      </c>
      <c r="Q184" s="74">
        <f t="shared" si="9"/>
        <v>0</v>
      </c>
      <c r="R184" s="73">
        <f>IF(AND(J183=0,J184=0),0,INT(CHOOSE(IF(C184&gt;0,C184,$F$5),#REF!,#REF!,#REF!,#REF!,#REF!,#REF!,#REF!)))</f>
        <v>0</v>
      </c>
      <c r="S184" s="74">
        <f t="shared" si="10"/>
        <v>0</v>
      </c>
      <c r="T184" s="74"/>
    </row>
    <row r="185" spans="3:20" ht="20.25" hidden="1" customHeight="1">
      <c r="C185" s="17"/>
      <c r="E185" t="str">
        <f>IF(OR(M185&gt;0,M186&gt;0),2,"")</f>
        <v/>
      </c>
      <c r="F185" s="62"/>
      <c r="G185" s="63"/>
      <c r="H185" s="64"/>
      <c r="I185" s="64"/>
      <c r="J185" s="75">
        <v>0</v>
      </c>
      <c r="K185" s="65"/>
      <c r="L185" s="66">
        <f t="shared" si="11"/>
        <v>0</v>
      </c>
      <c r="M185" s="64">
        <f t="shared" si="11"/>
        <v>0</v>
      </c>
      <c r="N185" s="66">
        <f>IF(J185=0,0,N186*$E$3)</f>
        <v>0</v>
      </c>
      <c r="O185" s="67">
        <f t="shared" si="8"/>
        <v>0</v>
      </c>
      <c r="P185" s="66">
        <f>IF(J185=0,0,P186*$E$3)</f>
        <v>0</v>
      </c>
      <c r="Q185" s="67">
        <f t="shared" si="9"/>
        <v>0</v>
      </c>
      <c r="R185" s="66">
        <f>IF(J185=0,0,R186*$E$3)</f>
        <v>0</v>
      </c>
      <c r="S185" s="67">
        <f t="shared" si="10"/>
        <v>0</v>
      </c>
      <c r="T185" s="67"/>
    </row>
    <row r="186" spans="3:20" ht="20.25" customHeight="1">
      <c r="C186" s="76"/>
      <c r="D186" s="68">
        <f>CHOOSE(IF(C186&gt;0,C186,$F$5),0,"(야)","(지세별)","(지+소)","(누.불)","(야+소)","(원내역)")</f>
        <v>0</v>
      </c>
      <c r="E186">
        <f>IF(OR(M185&gt;0,M186&gt;0),1,0)</f>
        <v>0</v>
      </c>
      <c r="F186" s="59"/>
      <c r="G186" s="70" t="str">
        <f>G184</f>
        <v xml:space="preserve">CON'C 포장싣기 </v>
      </c>
      <c r="H186" s="71" t="s">
        <v>115</v>
      </c>
      <c r="I186" s="71">
        <f>CHOOSE(IF(C186&gt;0,C186,$F$5),0,"(야간)","(지세별)","(지+소)","(누.불)","(야+소)","")</f>
        <v>0</v>
      </c>
      <c r="J186" s="77">
        <v>4.83</v>
      </c>
      <c r="K186" s="72" t="s">
        <v>78</v>
      </c>
      <c r="L186" s="73"/>
      <c r="M186" s="71"/>
      <c r="N186" s="73"/>
      <c r="O186" s="74"/>
      <c r="P186" s="73"/>
      <c r="Q186" s="74"/>
      <c r="R186" s="73"/>
      <c r="S186" s="74"/>
      <c r="T186" s="74"/>
    </row>
    <row r="187" spans="3:20" ht="20.25" hidden="1" customHeight="1">
      <c r="C187" s="17"/>
      <c r="E187" t="str">
        <f>IF(OR(M187&gt;0,M188&gt;0),2,"")</f>
        <v/>
      </c>
      <c r="F187" s="62"/>
      <c r="G187" s="63"/>
      <c r="H187" s="64"/>
      <c r="I187" s="64"/>
      <c r="J187" s="75">
        <v>0</v>
      </c>
      <c r="K187" s="65"/>
      <c r="L187" s="66">
        <f t="shared" si="11"/>
        <v>0</v>
      </c>
      <c r="M187" s="64">
        <f t="shared" si="11"/>
        <v>0</v>
      </c>
      <c r="N187" s="66">
        <f>IF(J187=0,0,N188*$E$3)</f>
        <v>0</v>
      </c>
      <c r="O187" s="67">
        <f t="shared" si="8"/>
        <v>0</v>
      </c>
      <c r="P187" s="66">
        <f>IF(J187=0,0,P188*$E$3)</f>
        <v>0</v>
      </c>
      <c r="Q187" s="67">
        <f t="shared" si="9"/>
        <v>0</v>
      </c>
      <c r="R187" s="66">
        <f>IF(J187=0,0,R188*$E$3)</f>
        <v>0</v>
      </c>
      <c r="S187" s="67">
        <f t="shared" si="10"/>
        <v>0</v>
      </c>
      <c r="T187" s="67"/>
    </row>
    <row r="188" spans="3:20" ht="20.25" customHeight="1">
      <c r="C188" s="76">
        <v>2</v>
      </c>
      <c r="D188" s="68" t="str">
        <f>CHOOSE(IF(C188&gt;0,C188,$F$5),0,"(야)","(지세별)","(지+소)","(누.불)","(야+소)","(원내역)")</f>
        <v>(야)</v>
      </c>
      <c r="E188">
        <f>IF(OR(M187&gt;0,M188&gt;0),1,0)</f>
        <v>0</v>
      </c>
      <c r="F188" s="59"/>
      <c r="G188" s="70" t="str">
        <f>G186</f>
        <v xml:space="preserve">CON'C 포장싣기 </v>
      </c>
      <c r="H188" s="71" t="str">
        <f>H186</f>
        <v>BH 0.18 ( 180 )</v>
      </c>
      <c r="I188" s="71" t="str">
        <f>CHOOSE(IF(C188&gt;0,C188,$F$5),0,"(야간)","(지세별)","(지+소)","(누.불)","(야+소)","")</f>
        <v>(야간)</v>
      </c>
      <c r="J188" s="77">
        <v>3.74</v>
      </c>
      <c r="K188" s="72" t="s">
        <v>78</v>
      </c>
      <c r="L188" s="73"/>
      <c r="M188" s="71"/>
      <c r="N188" s="73"/>
      <c r="O188" s="74"/>
      <c r="P188" s="73"/>
      <c r="Q188" s="74"/>
      <c r="R188" s="73"/>
      <c r="S188" s="74"/>
      <c r="T188" s="74"/>
    </row>
    <row r="189" spans="3:20" ht="20.25" hidden="1" customHeight="1">
      <c r="C189" s="17"/>
      <c r="E189" t="str">
        <f>IF(OR(M189&gt;0,M190&gt;0),2,"")</f>
        <v/>
      </c>
      <c r="F189" s="62"/>
      <c r="G189" s="78"/>
      <c r="H189" s="79"/>
      <c r="I189" s="79"/>
      <c r="J189" s="80">
        <v>0</v>
      </c>
      <c r="K189" s="65"/>
      <c r="L189" s="66">
        <f t="shared" si="11"/>
        <v>0</v>
      </c>
      <c r="M189" s="64">
        <f t="shared" si="11"/>
        <v>0</v>
      </c>
      <c r="N189" s="66">
        <f>IF(J189=0,0,N190*$E$3)</f>
        <v>0</v>
      </c>
      <c r="O189" s="67">
        <f t="shared" si="8"/>
        <v>0</v>
      </c>
      <c r="P189" s="66">
        <f>IF(J189=0,0,P190*$E$3)</f>
        <v>0</v>
      </c>
      <c r="Q189" s="67">
        <f t="shared" si="9"/>
        <v>0</v>
      </c>
      <c r="R189" s="66">
        <f>IF(J189=0,0,R190*$E$3)</f>
        <v>0</v>
      </c>
      <c r="S189" s="67">
        <f t="shared" si="10"/>
        <v>0</v>
      </c>
      <c r="T189" s="67"/>
    </row>
    <row r="190" spans="3:20" ht="20.25" hidden="1" customHeight="1">
      <c r="C190" s="76"/>
      <c r="D190" s="68">
        <f>CHOOSE(IF(C190&gt;0,C190,$F$5),0,"(야)","(지세별)","(지+소)","(누.불)","(야+소)","(원내역)")</f>
        <v>0</v>
      </c>
      <c r="E190">
        <f>IF(OR(M189&gt;0,M190&gt;0),1,0)</f>
        <v>0</v>
      </c>
      <c r="F190" s="59"/>
      <c r="G190" s="84" t="str">
        <f>G188</f>
        <v xml:space="preserve">CON'C 포장싣기 </v>
      </c>
      <c r="H190" s="85" t="s">
        <v>133</v>
      </c>
      <c r="I190" s="85">
        <f>CHOOSE(IF(C190&gt;0,C190,$F$5),0,"(야간)","(지세별)","(지+소)","(누.불)","(야+소)","")</f>
        <v>0</v>
      </c>
      <c r="J190" s="86">
        <v>0</v>
      </c>
      <c r="K190" s="72" t="s">
        <v>82</v>
      </c>
      <c r="L190" s="73">
        <f t="shared" si="11"/>
        <v>0</v>
      </c>
      <c r="M190" s="71">
        <f t="shared" si="11"/>
        <v>0</v>
      </c>
      <c r="N190" s="73">
        <f>IF(AND(J189=0,J190=0),0,INT(CHOOSE(IF(C190&gt;0,C190,$F$5),#REF!,#REF!,#REF!,#REF!,#REF!,#REF!,#REF!)))</f>
        <v>0</v>
      </c>
      <c r="O190" s="74">
        <f t="shared" si="8"/>
        <v>0</v>
      </c>
      <c r="P190" s="73">
        <f>IF(AND(J189=0,J190=0),0,INT(CHOOSE(IF(C190&gt;0,C190,$F$5),#REF!,#REF!,#REF!,#REF!,#REF!,#REF!,#REF!)))</f>
        <v>0</v>
      </c>
      <c r="Q190" s="74">
        <f t="shared" si="9"/>
        <v>0</v>
      </c>
      <c r="R190" s="73">
        <f>IF(AND(J189=0,J190=0),0,INT(CHOOSE(IF(C190&gt;0,C190,$F$5),#REF!,#REF!,#REF!,#REF!,#REF!,#REF!,#REF!)))</f>
        <v>0</v>
      </c>
      <c r="S190" s="74">
        <f t="shared" si="10"/>
        <v>0</v>
      </c>
      <c r="T190" s="74"/>
    </row>
    <row r="191" spans="3:20" ht="20.25" hidden="1" customHeight="1">
      <c r="C191" s="17"/>
      <c r="E191" t="str">
        <f>IF(OR(M191&gt;0,M192&gt;0),2,"")</f>
        <v/>
      </c>
      <c r="F191" s="62"/>
      <c r="G191" s="78"/>
      <c r="H191" s="79"/>
      <c r="I191" s="79"/>
      <c r="J191" s="80">
        <v>0</v>
      </c>
      <c r="K191" s="65"/>
      <c r="L191" s="66">
        <f t="shared" si="11"/>
        <v>0</v>
      </c>
      <c r="M191" s="64">
        <f t="shared" si="11"/>
        <v>0</v>
      </c>
      <c r="N191" s="66">
        <f>IF(J191=0,0,N192*$E$3)</f>
        <v>0</v>
      </c>
      <c r="O191" s="67">
        <f t="shared" si="8"/>
        <v>0</v>
      </c>
      <c r="P191" s="66">
        <f>IF(J191=0,0,P192*$E$3)</f>
        <v>0</v>
      </c>
      <c r="Q191" s="67">
        <f t="shared" si="9"/>
        <v>0</v>
      </c>
      <c r="R191" s="66">
        <f>IF(J191=0,0,R192*$E$3)</f>
        <v>0</v>
      </c>
      <c r="S191" s="67">
        <f t="shared" si="10"/>
        <v>0</v>
      </c>
      <c r="T191" s="67"/>
    </row>
    <row r="192" spans="3:20" ht="20.25" hidden="1" customHeight="1">
      <c r="C192" s="76">
        <v>2</v>
      </c>
      <c r="D192" s="68" t="str">
        <f>CHOOSE(IF(C192&gt;0,C192,$F$5),0,"(야)","(지세별)","(지+소)","(누.불)","(야+소)","(원내역)")</f>
        <v>(야)</v>
      </c>
      <c r="E192">
        <f>IF(OR(M191&gt;0,M192&gt;0),1,0)</f>
        <v>0</v>
      </c>
      <c r="F192" s="59"/>
      <c r="G192" s="84" t="str">
        <f>G190</f>
        <v xml:space="preserve">CON'C 포장싣기 </v>
      </c>
      <c r="H192" s="85" t="str">
        <f>H190</f>
        <v>BH 0.4 ( 45 )</v>
      </c>
      <c r="I192" s="85" t="str">
        <f>CHOOSE(IF(C192&gt;0,C192,$F$5),0,"(야간)","(지세별)","(지+소)","(누.불)","(야+소)","")</f>
        <v>(야간)</v>
      </c>
      <c r="J192" s="86">
        <v>0</v>
      </c>
      <c r="K192" s="72" t="s">
        <v>82</v>
      </c>
      <c r="L192" s="73">
        <f t="shared" si="11"/>
        <v>0</v>
      </c>
      <c r="M192" s="71">
        <f t="shared" si="11"/>
        <v>0</v>
      </c>
      <c r="N192" s="73">
        <f>IF(AND(J191=0,J192=0),0,INT(CHOOSE(IF(C192&gt;0,C192,$F$5),#REF!,#REF!,#REF!,#REF!,#REF!,#REF!,#REF!)))</f>
        <v>0</v>
      </c>
      <c r="O192" s="74">
        <f t="shared" si="8"/>
        <v>0</v>
      </c>
      <c r="P192" s="73">
        <f>IF(AND(J191=0,J192=0),0,INT(CHOOSE(IF(C192&gt;0,C192,$F$5),#REF!,#REF!,#REF!,#REF!,#REF!,#REF!,#REF!)))</f>
        <v>0</v>
      </c>
      <c r="Q192" s="74">
        <f t="shared" si="9"/>
        <v>0</v>
      </c>
      <c r="R192" s="73">
        <f>IF(AND(J191=0,J192=0),0,INT(CHOOSE(IF(C192&gt;0,C192,$F$5),#REF!,#REF!,#REF!,#REF!,#REF!,#REF!,#REF!)))</f>
        <v>0</v>
      </c>
      <c r="S192" s="74">
        <f t="shared" si="10"/>
        <v>0</v>
      </c>
      <c r="T192" s="74"/>
    </row>
    <row r="193" spans="3:20" ht="20.25" hidden="1" customHeight="1">
      <c r="C193" s="17"/>
      <c r="E193" t="str">
        <f>IF(OR(M193&gt;0,M194&gt;0),2,"")</f>
        <v/>
      </c>
      <c r="F193" s="62"/>
      <c r="G193" s="78"/>
      <c r="H193" s="79"/>
      <c r="I193" s="79"/>
      <c r="J193" s="80">
        <v>0</v>
      </c>
      <c r="K193" s="65"/>
      <c r="L193" s="66">
        <f t="shared" si="11"/>
        <v>0</v>
      </c>
      <c r="M193" s="64">
        <f t="shared" si="11"/>
        <v>0</v>
      </c>
      <c r="N193" s="66">
        <f>IF(J193=0,0,N194*$E$3)</f>
        <v>0</v>
      </c>
      <c r="O193" s="67">
        <f t="shared" si="8"/>
        <v>0</v>
      </c>
      <c r="P193" s="66">
        <f>IF(J193=0,0,P194*$E$3)</f>
        <v>0</v>
      </c>
      <c r="Q193" s="67">
        <f t="shared" si="9"/>
        <v>0</v>
      </c>
      <c r="R193" s="66">
        <f>IF(J193=0,0,R194*$E$3)</f>
        <v>0</v>
      </c>
      <c r="S193" s="67">
        <f t="shared" si="10"/>
        <v>0</v>
      </c>
      <c r="T193" s="67"/>
    </row>
    <row r="194" spans="3:20" ht="20.25" hidden="1" customHeight="1">
      <c r="C194" s="76"/>
      <c r="D194" s="68">
        <f>CHOOSE(IF(C194&gt;0,C194,$F$5),0,"(야)","(지세별)","(지+소)","(누.불)","(야+소)","(원내역)")</f>
        <v>0</v>
      </c>
      <c r="E194">
        <f>IF(OR(M193&gt;0,M194&gt;0),1,0)</f>
        <v>0</v>
      </c>
      <c r="F194" s="59"/>
      <c r="G194" s="84" t="str">
        <f>G192</f>
        <v xml:space="preserve">CON'C 포장싣기 </v>
      </c>
      <c r="H194" s="85" t="s">
        <v>134</v>
      </c>
      <c r="I194" s="85">
        <f>CHOOSE(IF(C194&gt;0,C194,$F$5),0,"(야간)","(지세별)","(지+소)","(누.불)","(야+소)","")</f>
        <v>0</v>
      </c>
      <c r="J194" s="86">
        <v>0</v>
      </c>
      <c r="K194" s="72" t="s">
        <v>82</v>
      </c>
      <c r="L194" s="73">
        <f t="shared" si="11"/>
        <v>0</v>
      </c>
      <c r="M194" s="71">
        <f t="shared" si="11"/>
        <v>0</v>
      </c>
      <c r="N194" s="73">
        <f>IF(AND(J193=0,J194=0),0,INT(CHOOSE(IF(C194&gt;0,C194,$F$5),#REF!,#REF!,#REF!,#REF!,#REF!,#REF!,#REF!)))</f>
        <v>0</v>
      </c>
      <c r="O194" s="74">
        <f t="shared" si="8"/>
        <v>0</v>
      </c>
      <c r="P194" s="73">
        <f>IF(AND(J193=0,J194=0),0,INT(CHOOSE(IF(C194&gt;0,C194,$F$5),#REF!,#REF!,#REF!,#REF!,#REF!,#REF!,#REF!)))</f>
        <v>0</v>
      </c>
      <c r="Q194" s="74">
        <f t="shared" si="9"/>
        <v>0</v>
      </c>
      <c r="R194" s="73">
        <f>IF(AND(J193=0,J194=0),0,INT(CHOOSE(IF(C194&gt;0,C194,$F$5),#REF!,#REF!,#REF!,#REF!,#REF!,#REF!,#REF!)))</f>
        <v>0</v>
      </c>
      <c r="S194" s="74">
        <f t="shared" si="10"/>
        <v>0</v>
      </c>
      <c r="T194" s="74"/>
    </row>
    <row r="195" spans="3:20" ht="20.25" hidden="1" customHeight="1">
      <c r="C195" s="17"/>
      <c r="E195" t="str">
        <f>IF(OR(M195&gt;0,M196&gt;0),2,"")</f>
        <v/>
      </c>
      <c r="F195" s="62"/>
      <c r="G195" s="78"/>
      <c r="H195" s="79"/>
      <c r="I195" s="79"/>
      <c r="J195" s="80">
        <v>0</v>
      </c>
      <c r="K195" s="65"/>
      <c r="L195" s="66">
        <f t="shared" si="11"/>
        <v>0</v>
      </c>
      <c r="M195" s="64">
        <f t="shared" si="11"/>
        <v>0</v>
      </c>
      <c r="N195" s="66">
        <f>IF(J195=0,0,N196*$E$3)</f>
        <v>0</v>
      </c>
      <c r="O195" s="67">
        <f t="shared" si="8"/>
        <v>0</v>
      </c>
      <c r="P195" s="66">
        <f>IF(J195=0,0,P196*$E$3)</f>
        <v>0</v>
      </c>
      <c r="Q195" s="67">
        <f t="shared" si="9"/>
        <v>0</v>
      </c>
      <c r="R195" s="66">
        <f>IF(J195=0,0,R196*$E$3)</f>
        <v>0</v>
      </c>
      <c r="S195" s="67">
        <f t="shared" si="10"/>
        <v>0</v>
      </c>
      <c r="T195" s="67"/>
    </row>
    <row r="196" spans="3:20" ht="20.25" hidden="1" customHeight="1">
      <c r="C196" s="76">
        <v>2</v>
      </c>
      <c r="D196" s="68" t="str">
        <f>CHOOSE(IF(C196&gt;0,C196,$F$5),0,"(야)","(지세별)","(지+소)","(누.불)","(야+소)","(원내역)")</f>
        <v>(야)</v>
      </c>
      <c r="E196">
        <f>IF(OR(M195&gt;0,M196&gt;0),1,0)</f>
        <v>0</v>
      </c>
      <c r="F196" s="59"/>
      <c r="G196" s="84" t="str">
        <f>G194</f>
        <v xml:space="preserve">CON'C 포장싣기 </v>
      </c>
      <c r="H196" s="85" t="str">
        <f>H194</f>
        <v>BH 0.4 ( 90 )</v>
      </c>
      <c r="I196" s="85" t="str">
        <f>CHOOSE(IF(C196&gt;0,C196,$F$5),0,"(야간)","(지세별)","(지+소)","(누.불)","(야+소)","")</f>
        <v>(야간)</v>
      </c>
      <c r="J196" s="86">
        <v>0</v>
      </c>
      <c r="K196" s="72" t="s">
        <v>82</v>
      </c>
      <c r="L196" s="73">
        <f t="shared" si="11"/>
        <v>0</v>
      </c>
      <c r="M196" s="71">
        <f t="shared" si="11"/>
        <v>0</v>
      </c>
      <c r="N196" s="73">
        <f>IF(AND(J195=0,J196=0),0,INT(CHOOSE(IF(C196&gt;0,C196,$F$5),#REF!,#REF!,#REF!,#REF!,#REF!,#REF!,#REF!)))</f>
        <v>0</v>
      </c>
      <c r="O196" s="74">
        <f t="shared" si="8"/>
        <v>0</v>
      </c>
      <c r="P196" s="73">
        <f>IF(AND(J195=0,J196=0),0,INT(CHOOSE(IF(C196&gt;0,C196,$F$5),#REF!,#REF!,#REF!,#REF!,#REF!,#REF!,#REF!)))</f>
        <v>0</v>
      </c>
      <c r="Q196" s="74">
        <f t="shared" si="9"/>
        <v>0</v>
      </c>
      <c r="R196" s="73">
        <f>IF(AND(J195=0,J196=0),0,INT(CHOOSE(IF(C196&gt;0,C196,$F$5),#REF!,#REF!,#REF!,#REF!,#REF!,#REF!,#REF!)))</f>
        <v>0</v>
      </c>
      <c r="S196" s="74">
        <f t="shared" si="10"/>
        <v>0</v>
      </c>
      <c r="T196" s="74"/>
    </row>
    <row r="197" spans="3:20" ht="20.25" hidden="1" customHeight="1">
      <c r="C197" s="17"/>
      <c r="E197" t="str">
        <f>IF(OR(M197&gt;0,M198&gt;0),2,"")</f>
        <v/>
      </c>
      <c r="F197" s="62"/>
      <c r="G197" s="78"/>
      <c r="H197" s="79"/>
      <c r="I197" s="79"/>
      <c r="J197" s="80">
        <v>0</v>
      </c>
      <c r="K197" s="65"/>
      <c r="L197" s="66">
        <f t="shared" si="11"/>
        <v>0</v>
      </c>
      <c r="M197" s="64">
        <f t="shared" si="11"/>
        <v>0</v>
      </c>
      <c r="N197" s="66">
        <f>IF(J197=0,0,N198*$E$3)</f>
        <v>0</v>
      </c>
      <c r="O197" s="67">
        <f t="shared" si="8"/>
        <v>0</v>
      </c>
      <c r="P197" s="66">
        <f>IF(J197=0,0,P198*$E$3)</f>
        <v>0</v>
      </c>
      <c r="Q197" s="67">
        <f t="shared" si="9"/>
        <v>0</v>
      </c>
      <c r="R197" s="66">
        <f>IF(J197=0,0,R198*$E$3)</f>
        <v>0</v>
      </c>
      <c r="S197" s="67">
        <f t="shared" si="10"/>
        <v>0</v>
      </c>
      <c r="T197" s="67"/>
    </row>
    <row r="198" spans="3:20" ht="20.25" hidden="1" customHeight="1">
      <c r="C198" s="76"/>
      <c r="D198" s="68">
        <f>CHOOSE(IF(C198&gt;0,C198,$F$5),0,"(야)","(지세별)","(지+소)","(누.불)","(야+소)","(원내역)")</f>
        <v>0</v>
      </c>
      <c r="E198">
        <f>IF(OR(M197&gt;0,M198&gt;0),1,0)</f>
        <v>0</v>
      </c>
      <c r="F198" s="59"/>
      <c r="G198" s="84" t="str">
        <f>G196</f>
        <v xml:space="preserve">CON'C 포장싣기 </v>
      </c>
      <c r="H198" s="85" t="s">
        <v>135</v>
      </c>
      <c r="I198" s="85">
        <f>CHOOSE(IF(C198&gt;0,C198,$F$5),0,"(야간)","(지세별)","(지+소)","(누.불)","(야+소)","")</f>
        <v>0</v>
      </c>
      <c r="J198" s="86">
        <v>0</v>
      </c>
      <c r="K198" s="72" t="s">
        <v>82</v>
      </c>
      <c r="L198" s="73">
        <f t="shared" si="11"/>
        <v>0</v>
      </c>
      <c r="M198" s="71">
        <f t="shared" si="11"/>
        <v>0</v>
      </c>
      <c r="N198" s="73">
        <f>IF(AND(J197=0,J198=0),0,INT(CHOOSE(IF(C198&gt;0,C198,$F$5),#REF!,#REF!,#REF!,#REF!,#REF!,#REF!,#REF!)))</f>
        <v>0</v>
      </c>
      <c r="O198" s="74">
        <f t="shared" si="8"/>
        <v>0</v>
      </c>
      <c r="P198" s="73">
        <f>IF(AND(J197=0,J198=0),0,INT(CHOOSE(IF(C198&gt;0,C198,$F$5),#REF!,#REF!,#REF!,#REF!,#REF!,#REF!,#REF!)))</f>
        <v>0</v>
      </c>
      <c r="Q198" s="74">
        <f t="shared" si="9"/>
        <v>0</v>
      </c>
      <c r="R198" s="73">
        <f>IF(AND(J197=0,J198=0),0,INT(CHOOSE(IF(C198&gt;0,C198,$F$5),#REF!,#REF!,#REF!,#REF!,#REF!,#REF!,#REF!)))</f>
        <v>0</v>
      </c>
      <c r="S198" s="74">
        <f t="shared" si="10"/>
        <v>0</v>
      </c>
      <c r="T198" s="74"/>
    </row>
    <row r="199" spans="3:20" ht="20.25" hidden="1" customHeight="1">
      <c r="C199" s="17"/>
      <c r="E199" t="str">
        <f>IF(OR(M199&gt;0,M200&gt;0),2,"")</f>
        <v/>
      </c>
      <c r="F199" s="62"/>
      <c r="G199" s="78"/>
      <c r="H199" s="79"/>
      <c r="I199" s="79"/>
      <c r="J199" s="80">
        <v>0</v>
      </c>
      <c r="K199" s="65"/>
      <c r="L199" s="66">
        <f t="shared" si="11"/>
        <v>0</v>
      </c>
      <c r="M199" s="64">
        <f t="shared" si="11"/>
        <v>0</v>
      </c>
      <c r="N199" s="66">
        <f>IF(J199=0,0,N200*$E$3)</f>
        <v>0</v>
      </c>
      <c r="O199" s="67">
        <f t="shared" si="8"/>
        <v>0</v>
      </c>
      <c r="P199" s="66">
        <f>IF(J199=0,0,P200*$E$3)</f>
        <v>0</v>
      </c>
      <c r="Q199" s="67">
        <f t="shared" si="9"/>
        <v>0</v>
      </c>
      <c r="R199" s="66">
        <f>IF(J199=0,0,R200*$E$3)</f>
        <v>0</v>
      </c>
      <c r="S199" s="67">
        <f t="shared" si="10"/>
        <v>0</v>
      </c>
      <c r="T199" s="67"/>
    </row>
    <row r="200" spans="3:20" ht="20.25" hidden="1" customHeight="1">
      <c r="C200" s="76">
        <v>2</v>
      </c>
      <c r="D200" s="68" t="str">
        <f>CHOOSE(IF(C200&gt;0,C200,$F$5),0,"(야)","(지세별)","(지+소)","(누.불)","(야+소)","(원내역)")</f>
        <v>(야)</v>
      </c>
      <c r="E200">
        <f>IF(OR(M199&gt;0,M200&gt;0),1,0)</f>
        <v>0</v>
      </c>
      <c r="F200" s="59"/>
      <c r="G200" s="84" t="str">
        <f>G198</f>
        <v xml:space="preserve">CON'C 포장싣기 </v>
      </c>
      <c r="H200" s="85" t="str">
        <f>H198</f>
        <v>BH 0.4 ( 135 )</v>
      </c>
      <c r="I200" s="85" t="str">
        <f>CHOOSE(IF(C200&gt;0,C200,$F$5),0,"(야간)","(지세별)","(지+소)","(누.불)","(야+소)","")</f>
        <v>(야간)</v>
      </c>
      <c r="J200" s="86">
        <v>0</v>
      </c>
      <c r="K200" s="72" t="s">
        <v>82</v>
      </c>
      <c r="L200" s="73">
        <f t="shared" si="11"/>
        <v>0</v>
      </c>
      <c r="M200" s="71">
        <f t="shared" si="11"/>
        <v>0</v>
      </c>
      <c r="N200" s="73">
        <f>IF(AND(J199=0,J200=0),0,INT(CHOOSE(IF(C200&gt;0,C200,$F$5),#REF!,#REF!,#REF!,#REF!,#REF!,#REF!,#REF!)))</f>
        <v>0</v>
      </c>
      <c r="O200" s="74">
        <f t="shared" si="8"/>
        <v>0</v>
      </c>
      <c r="P200" s="73">
        <f>IF(AND(J199=0,J200=0),0,INT(CHOOSE(IF(C200&gt;0,C200,$F$5),#REF!,#REF!,#REF!,#REF!,#REF!,#REF!,#REF!)))</f>
        <v>0</v>
      </c>
      <c r="Q200" s="74">
        <f t="shared" si="9"/>
        <v>0</v>
      </c>
      <c r="R200" s="73">
        <f>IF(AND(J199=0,J200=0),0,INT(CHOOSE(IF(C200&gt;0,C200,$F$5),#REF!,#REF!,#REF!,#REF!,#REF!,#REF!,#REF!)))</f>
        <v>0</v>
      </c>
      <c r="S200" s="74">
        <f t="shared" si="10"/>
        <v>0</v>
      </c>
      <c r="T200" s="74"/>
    </row>
    <row r="201" spans="3:20" ht="20.25" hidden="1" customHeight="1">
      <c r="C201" s="17"/>
      <c r="E201" t="str">
        <f>IF(OR(M201&gt;0,M202&gt;0),2,"")</f>
        <v/>
      </c>
      <c r="F201" s="62"/>
      <c r="G201" s="78"/>
      <c r="H201" s="79"/>
      <c r="I201" s="79"/>
      <c r="J201" s="80">
        <v>0</v>
      </c>
      <c r="K201" s="65"/>
      <c r="L201" s="66">
        <f t="shared" si="11"/>
        <v>0</v>
      </c>
      <c r="M201" s="64">
        <f t="shared" si="11"/>
        <v>0</v>
      </c>
      <c r="N201" s="66">
        <f>IF(J201=0,0,N202*$E$3)</f>
        <v>0</v>
      </c>
      <c r="O201" s="67">
        <f t="shared" si="8"/>
        <v>0</v>
      </c>
      <c r="P201" s="66">
        <f>IF(J201=0,0,P202*$E$3)</f>
        <v>0</v>
      </c>
      <c r="Q201" s="67">
        <f t="shared" si="9"/>
        <v>0</v>
      </c>
      <c r="R201" s="66">
        <f>IF(J201=0,0,R202*$E$3)</f>
        <v>0</v>
      </c>
      <c r="S201" s="67">
        <f t="shared" si="10"/>
        <v>0</v>
      </c>
      <c r="T201" s="67"/>
    </row>
    <row r="202" spans="3:20" ht="20.25" hidden="1" customHeight="1">
      <c r="C202" s="76"/>
      <c r="D202" s="68">
        <f>CHOOSE(IF(C202&gt;0,C202,$F$5),0,"(야)","(지세별)","(지+소)","(누.불)","(야+소)","(원내역)")</f>
        <v>0</v>
      </c>
      <c r="E202">
        <f>IF(OR(M201&gt;0,M202&gt;0),1,0)</f>
        <v>0</v>
      </c>
      <c r="F202" s="59"/>
      <c r="G202" s="84" t="str">
        <f>G200</f>
        <v xml:space="preserve">CON'C 포장싣기 </v>
      </c>
      <c r="H202" s="85" t="s">
        <v>136</v>
      </c>
      <c r="I202" s="85">
        <f>CHOOSE(IF(C202&gt;0,C202,$F$5),0,"(야간)","(지세별)","(지+소)","(누.불)","(야+소)","")</f>
        <v>0</v>
      </c>
      <c r="J202" s="86">
        <v>0</v>
      </c>
      <c r="K202" s="72" t="s">
        <v>82</v>
      </c>
      <c r="L202" s="73">
        <f t="shared" si="11"/>
        <v>0</v>
      </c>
      <c r="M202" s="71">
        <f t="shared" si="11"/>
        <v>0</v>
      </c>
      <c r="N202" s="73">
        <f>IF(AND(J201=0,J202=0),0,INT(CHOOSE(IF(C202&gt;0,C202,$F$5),#REF!,#REF!,#REF!,#REF!,#REF!,#REF!,#REF!)))</f>
        <v>0</v>
      </c>
      <c r="O202" s="74">
        <f t="shared" si="8"/>
        <v>0</v>
      </c>
      <c r="P202" s="73">
        <f>IF(AND(J201=0,J202=0),0,INT(CHOOSE(IF(C202&gt;0,C202,$F$5),#REF!,#REF!,#REF!,#REF!,#REF!,#REF!,#REF!)))</f>
        <v>0</v>
      </c>
      <c r="Q202" s="74">
        <f t="shared" si="9"/>
        <v>0</v>
      </c>
      <c r="R202" s="73">
        <f>IF(AND(J201=0,J202=0),0,INT(CHOOSE(IF(C202&gt;0,C202,$F$5),#REF!,#REF!,#REF!,#REF!,#REF!,#REF!,#REF!)))</f>
        <v>0</v>
      </c>
      <c r="S202" s="74">
        <f t="shared" si="10"/>
        <v>0</v>
      </c>
      <c r="T202" s="74"/>
    </row>
    <row r="203" spans="3:20" ht="20.25" hidden="1" customHeight="1">
      <c r="C203" s="17"/>
      <c r="E203" t="str">
        <f>IF(OR(M203&gt;0,M204&gt;0),2,"")</f>
        <v/>
      </c>
      <c r="F203" s="62"/>
      <c r="G203" s="78"/>
      <c r="H203" s="79"/>
      <c r="I203" s="79"/>
      <c r="J203" s="80">
        <v>0</v>
      </c>
      <c r="K203" s="65"/>
      <c r="L203" s="66">
        <f t="shared" si="11"/>
        <v>0</v>
      </c>
      <c r="M203" s="64">
        <f t="shared" si="11"/>
        <v>0</v>
      </c>
      <c r="N203" s="66">
        <f>IF(J203=0,0,N204*$E$3)</f>
        <v>0</v>
      </c>
      <c r="O203" s="67">
        <f t="shared" ref="O203:O266" si="12">INT($J203*N203)</f>
        <v>0</v>
      </c>
      <c r="P203" s="66">
        <f>IF(J203=0,0,P204*$E$3)</f>
        <v>0</v>
      </c>
      <c r="Q203" s="67">
        <f t="shared" ref="Q203:Q266" si="13">INT($J203*P203)</f>
        <v>0</v>
      </c>
      <c r="R203" s="66">
        <f>IF(J203=0,0,R204*$E$3)</f>
        <v>0</v>
      </c>
      <c r="S203" s="67">
        <f t="shared" ref="S203:S266" si="14">INT($J203*R203)</f>
        <v>0</v>
      </c>
      <c r="T203" s="67"/>
    </row>
    <row r="204" spans="3:20" ht="20.25" hidden="1" customHeight="1">
      <c r="C204" s="76">
        <v>2</v>
      </c>
      <c r="D204" s="68" t="str">
        <f>CHOOSE(IF(C204&gt;0,C204,$F$5),0,"(야)","(지세별)","(지+소)","(누.불)","(야+소)","(원내역)")</f>
        <v>(야)</v>
      </c>
      <c r="E204">
        <f>IF(OR(M203&gt;0,M204&gt;0),1,0)</f>
        <v>0</v>
      </c>
      <c r="F204" s="59"/>
      <c r="G204" s="84" t="str">
        <f>G202</f>
        <v xml:space="preserve">CON'C 포장싣기 </v>
      </c>
      <c r="H204" s="85" t="str">
        <f>H202</f>
        <v>BH 0.4 ( 180 )</v>
      </c>
      <c r="I204" s="85" t="str">
        <f>CHOOSE(IF(C204&gt;0,C204,$F$5),0,"(야간)","(지세별)","(지+소)","(누.불)","(야+소)","")</f>
        <v>(야간)</v>
      </c>
      <c r="J204" s="86">
        <v>0</v>
      </c>
      <c r="K204" s="72" t="s">
        <v>82</v>
      </c>
      <c r="L204" s="73">
        <f t="shared" si="11"/>
        <v>0</v>
      </c>
      <c r="M204" s="71">
        <f t="shared" si="11"/>
        <v>0</v>
      </c>
      <c r="N204" s="73">
        <f>IF(AND(J203=0,J204=0),0,INT(CHOOSE(IF(C204&gt;0,C204,$F$5),#REF!,#REF!,#REF!,#REF!,#REF!,#REF!,#REF!)))</f>
        <v>0</v>
      </c>
      <c r="O204" s="74">
        <f t="shared" si="12"/>
        <v>0</v>
      </c>
      <c r="P204" s="73">
        <f>IF(AND(J203=0,J204=0),0,INT(CHOOSE(IF(C204&gt;0,C204,$F$5),#REF!,#REF!,#REF!,#REF!,#REF!,#REF!,#REF!)))</f>
        <v>0</v>
      </c>
      <c r="Q204" s="74">
        <f t="shared" si="13"/>
        <v>0</v>
      </c>
      <c r="R204" s="73">
        <f>IF(AND(J203=0,J204=0),0,INT(CHOOSE(IF(C204&gt;0,C204,$F$5),#REF!,#REF!,#REF!,#REF!,#REF!,#REF!,#REF!)))</f>
        <v>0</v>
      </c>
      <c r="S204" s="74">
        <f t="shared" si="14"/>
        <v>0</v>
      </c>
      <c r="T204" s="74"/>
    </row>
    <row r="205" spans="3:20" ht="20.25" hidden="1" customHeight="1">
      <c r="C205" s="17"/>
      <c r="E205" t="str">
        <f>IF(OR(M205&gt;0,M206&gt;0),2,"")</f>
        <v/>
      </c>
      <c r="F205" s="62"/>
      <c r="G205" s="78"/>
      <c r="H205" s="79"/>
      <c r="I205" s="79"/>
      <c r="J205" s="80">
        <v>0</v>
      </c>
      <c r="K205" s="65"/>
      <c r="L205" s="66">
        <f t="shared" si="11"/>
        <v>0</v>
      </c>
      <c r="M205" s="64">
        <f t="shared" si="11"/>
        <v>0</v>
      </c>
      <c r="N205" s="66">
        <f>IF(J205=0,0,N206*$E$3)</f>
        <v>0</v>
      </c>
      <c r="O205" s="67">
        <f t="shared" si="12"/>
        <v>0</v>
      </c>
      <c r="P205" s="66">
        <f>IF(J205=0,0,P206*$E$3)</f>
        <v>0</v>
      </c>
      <c r="Q205" s="67">
        <f t="shared" si="13"/>
        <v>0</v>
      </c>
      <c r="R205" s="66">
        <f>IF(J205=0,0,R206*$E$3)</f>
        <v>0</v>
      </c>
      <c r="S205" s="67">
        <f t="shared" si="14"/>
        <v>0</v>
      </c>
      <c r="T205" s="67"/>
    </row>
    <row r="206" spans="3:20" ht="20.25" hidden="1" customHeight="1">
      <c r="C206" s="76"/>
      <c r="D206" s="68">
        <f>CHOOSE(IF(C206&gt;0,C206,$F$5),0,"(야)","(지세별)","(지+소)","(누.불)","(야+소)","(원내역)")</f>
        <v>0</v>
      </c>
      <c r="E206">
        <f>IF(OR(M205&gt;0,M206&gt;0),1,0)</f>
        <v>0</v>
      </c>
      <c r="F206" s="59"/>
      <c r="G206" s="84" t="str">
        <f>G204</f>
        <v xml:space="preserve">CON'C 포장싣기 </v>
      </c>
      <c r="H206" s="85" t="s">
        <v>137</v>
      </c>
      <c r="I206" s="85">
        <f>CHOOSE(IF(C206&gt;0,C206,$F$5),0,"(야간)","(지세별)","(지+소)","(누.불)","(야+소)","")</f>
        <v>0</v>
      </c>
      <c r="J206" s="86">
        <v>0</v>
      </c>
      <c r="K206" s="72" t="s">
        <v>82</v>
      </c>
      <c r="L206" s="73">
        <f t="shared" si="11"/>
        <v>0</v>
      </c>
      <c r="M206" s="71">
        <f t="shared" si="11"/>
        <v>0</v>
      </c>
      <c r="N206" s="73">
        <f>IF(AND(J205=0,J206=0),0,INT(CHOOSE(IF(C206&gt;0,C206,$F$5),#REF!,#REF!,#REF!,#REF!,#REF!,#REF!,#REF!)))</f>
        <v>0</v>
      </c>
      <c r="O206" s="74">
        <f t="shared" si="12"/>
        <v>0</v>
      </c>
      <c r="P206" s="73">
        <f>IF(AND(J205=0,J206=0),0,INT(CHOOSE(IF(C206&gt;0,C206,$F$5),#REF!,#REF!,#REF!,#REF!,#REF!,#REF!,#REF!)))</f>
        <v>0</v>
      </c>
      <c r="Q206" s="74">
        <f t="shared" si="13"/>
        <v>0</v>
      </c>
      <c r="R206" s="73">
        <f>IF(AND(J205=0,J206=0),0,INT(CHOOSE(IF(C206&gt;0,C206,$F$5),#REF!,#REF!,#REF!,#REF!,#REF!,#REF!,#REF!)))</f>
        <v>0</v>
      </c>
      <c r="S206" s="74">
        <f t="shared" si="14"/>
        <v>0</v>
      </c>
      <c r="T206" s="74"/>
    </row>
    <row r="207" spans="3:20" ht="20.25" hidden="1" customHeight="1">
      <c r="C207" s="17"/>
      <c r="E207" t="str">
        <f>IF(OR(M207&gt;0,M208&gt;0),2,"")</f>
        <v/>
      </c>
      <c r="F207" s="62"/>
      <c r="G207" s="78"/>
      <c r="H207" s="79"/>
      <c r="I207" s="79"/>
      <c r="J207" s="80">
        <v>0</v>
      </c>
      <c r="K207" s="65"/>
      <c r="L207" s="66">
        <f t="shared" si="11"/>
        <v>0</v>
      </c>
      <c r="M207" s="64">
        <f t="shared" si="11"/>
        <v>0</v>
      </c>
      <c r="N207" s="66">
        <f>IF(J207=0,0,N208*$E$3)</f>
        <v>0</v>
      </c>
      <c r="O207" s="67">
        <f t="shared" si="12"/>
        <v>0</v>
      </c>
      <c r="P207" s="66">
        <f>IF(J207=0,0,P208*$E$3)</f>
        <v>0</v>
      </c>
      <c r="Q207" s="67">
        <f t="shared" si="13"/>
        <v>0</v>
      </c>
      <c r="R207" s="66">
        <f>IF(J207=0,0,R208*$E$3)</f>
        <v>0</v>
      </c>
      <c r="S207" s="67">
        <f t="shared" si="14"/>
        <v>0</v>
      </c>
      <c r="T207" s="67"/>
    </row>
    <row r="208" spans="3:20" ht="20.25" hidden="1" customHeight="1">
      <c r="C208" s="76">
        <v>2</v>
      </c>
      <c r="D208" s="68" t="str">
        <f>CHOOSE(IF(C208&gt;0,C208,$F$5),0,"(야)","(지세별)","(지+소)","(누.불)","(야+소)","(원내역)")</f>
        <v>(야)</v>
      </c>
      <c r="E208">
        <f>IF(OR(M207&gt;0,M208&gt;0),1,0)</f>
        <v>0</v>
      </c>
      <c r="F208" s="59"/>
      <c r="G208" s="84" t="str">
        <f>G206</f>
        <v xml:space="preserve">CON'C 포장싣기 </v>
      </c>
      <c r="H208" s="85" t="str">
        <f>H206</f>
        <v>BH 0.7 ( 45 )</v>
      </c>
      <c r="I208" s="85" t="str">
        <f>CHOOSE(IF(C208&gt;0,C208,$F$5),0,"(야간)","(지세별)","(지+소)","(누.불)","(야+소)","")</f>
        <v>(야간)</v>
      </c>
      <c r="J208" s="86">
        <v>0</v>
      </c>
      <c r="K208" s="72" t="s">
        <v>82</v>
      </c>
      <c r="L208" s="73">
        <f t="shared" si="11"/>
        <v>0</v>
      </c>
      <c r="M208" s="71">
        <f t="shared" si="11"/>
        <v>0</v>
      </c>
      <c r="N208" s="73">
        <f>IF(AND(J207=0,J208=0),0,INT(CHOOSE(IF(C208&gt;0,C208,$F$5),#REF!,#REF!,#REF!,#REF!,#REF!,#REF!,#REF!)))</f>
        <v>0</v>
      </c>
      <c r="O208" s="74">
        <f t="shared" si="12"/>
        <v>0</v>
      </c>
      <c r="P208" s="73">
        <f>IF(AND(J207=0,J208=0),0,INT(CHOOSE(IF(C208&gt;0,C208,$F$5),#REF!,#REF!,#REF!,#REF!,#REF!,#REF!,#REF!)))</f>
        <v>0</v>
      </c>
      <c r="Q208" s="74">
        <f t="shared" si="13"/>
        <v>0</v>
      </c>
      <c r="R208" s="73">
        <f>IF(AND(J207=0,J208=0),0,INT(CHOOSE(IF(C208&gt;0,C208,$F$5),#REF!,#REF!,#REF!,#REF!,#REF!,#REF!,#REF!)))</f>
        <v>0</v>
      </c>
      <c r="S208" s="74">
        <f t="shared" si="14"/>
        <v>0</v>
      </c>
      <c r="T208" s="74"/>
    </row>
    <row r="209" spans="3:20" ht="20.25" hidden="1" customHeight="1">
      <c r="C209" s="17"/>
      <c r="E209" t="str">
        <f>IF(OR(M209&gt;0,M210&gt;0),2,"")</f>
        <v/>
      </c>
      <c r="F209" s="62"/>
      <c r="G209" s="78"/>
      <c r="H209" s="79"/>
      <c r="I209" s="79"/>
      <c r="J209" s="80">
        <v>0</v>
      </c>
      <c r="K209" s="65"/>
      <c r="L209" s="66">
        <f t="shared" si="11"/>
        <v>0</v>
      </c>
      <c r="M209" s="64">
        <f t="shared" si="11"/>
        <v>0</v>
      </c>
      <c r="N209" s="66">
        <f>IF(J209=0,0,N210*$E$3)</f>
        <v>0</v>
      </c>
      <c r="O209" s="67">
        <f t="shared" si="12"/>
        <v>0</v>
      </c>
      <c r="P209" s="66">
        <f>IF(J209=0,0,P210*$E$3)</f>
        <v>0</v>
      </c>
      <c r="Q209" s="67">
        <f t="shared" si="13"/>
        <v>0</v>
      </c>
      <c r="R209" s="66">
        <f>IF(J209=0,0,R210*$E$3)</f>
        <v>0</v>
      </c>
      <c r="S209" s="67">
        <f t="shared" si="14"/>
        <v>0</v>
      </c>
      <c r="T209" s="67"/>
    </row>
    <row r="210" spans="3:20" ht="20.25" hidden="1" customHeight="1">
      <c r="C210" s="76"/>
      <c r="D210" s="68">
        <f>CHOOSE(IF(C210&gt;0,C210,$F$5),0,"(야)","(지세별)","(지+소)","(누.불)","(야+소)","(원내역)")</f>
        <v>0</v>
      </c>
      <c r="E210">
        <f>IF(OR(M209&gt;0,M210&gt;0),1,0)</f>
        <v>0</v>
      </c>
      <c r="F210" s="59"/>
      <c r="G210" s="84" t="str">
        <f>G208</f>
        <v xml:space="preserve">CON'C 포장싣기 </v>
      </c>
      <c r="H210" s="85" t="s">
        <v>138</v>
      </c>
      <c r="I210" s="85">
        <f>CHOOSE(IF(C210&gt;0,C210,$F$5),0,"(야간)","(지세별)","(지+소)","(누.불)","(야+소)","")</f>
        <v>0</v>
      </c>
      <c r="J210" s="86">
        <v>0</v>
      </c>
      <c r="K210" s="72" t="s">
        <v>82</v>
      </c>
      <c r="L210" s="73">
        <f t="shared" si="11"/>
        <v>0</v>
      </c>
      <c r="M210" s="71">
        <f t="shared" si="11"/>
        <v>0</v>
      </c>
      <c r="N210" s="73">
        <f>IF(AND(J209=0,J210=0),0,INT(CHOOSE(IF(C210&gt;0,C210,$F$5),#REF!,#REF!,#REF!,#REF!,#REF!,#REF!,#REF!)))</f>
        <v>0</v>
      </c>
      <c r="O210" s="74">
        <f t="shared" si="12"/>
        <v>0</v>
      </c>
      <c r="P210" s="73">
        <f>IF(AND(J209=0,J210=0),0,INT(CHOOSE(IF(C210&gt;0,C210,$F$5),#REF!,#REF!,#REF!,#REF!,#REF!,#REF!,#REF!)))</f>
        <v>0</v>
      </c>
      <c r="Q210" s="74">
        <f t="shared" si="13"/>
        <v>0</v>
      </c>
      <c r="R210" s="73">
        <f>IF(AND(J209=0,J210=0),0,INT(CHOOSE(IF(C210&gt;0,C210,$F$5),#REF!,#REF!,#REF!,#REF!,#REF!,#REF!,#REF!)))</f>
        <v>0</v>
      </c>
      <c r="S210" s="74">
        <f t="shared" si="14"/>
        <v>0</v>
      </c>
      <c r="T210" s="74"/>
    </row>
    <row r="211" spans="3:20" ht="20.25" hidden="1" customHeight="1">
      <c r="C211" s="17"/>
      <c r="E211" t="str">
        <f>IF(OR(M211&gt;0,M212&gt;0),2,"")</f>
        <v/>
      </c>
      <c r="F211" s="62"/>
      <c r="G211" s="78"/>
      <c r="H211" s="79"/>
      <c r="I211" s="79"/>
      <c r="J211" s="80">
        <v>0</v>
      </c>
      <c r="K211" s="65"/>
      <c r="L211" s="66">
        <f t="shared" ref="L211:M274" si="15">SUM(N211,P211,R211)</f>
        <v>0</v>
      </c>
      <c r="M211" s="64">
        <f t="shared" si="15"/>
        <v>0</v>
      </c>
      <c r="N211" s="66">
        <f>IF(J211=0,0,N212*$E$3)</f>
        <v>0</v>
      </c>
      <c r="O211" s="67">
        <f t="shared" si="12"/>
        <v>0</v>
      </c>
      <c r="P211" s="66">
        <f>IF(J211=0,0,P212*$E$3)</f>
        <v>0</v>
      </c>
      <c r="Q211" s="67">
        <f t="shared" si="13"/>
        <v>0</v>
      </c>
      <c r="R211" s="66">
        <f>IF(J211=0,0,R212*$E$3)</f>
        <v>0</v>
      </c>
      <c r="S211" s="67">
        <f t="shared" si="14"/>
        <v>0</v>
      </c>
      <c r="T211" s="67"/>
    </row>
    <row r="212" spans="3:20" ht="20.25" hidden="1" customHeight="1">
      <c r="C212" s="76">
        <v>2</v>
      </c>
      <c r="D212" s="68" t="str">
        <f>CHOOSE(IF(C212&gt;0,C212,$F$5),0,"(야)","(지세별)","(지+소)","(누.불)","(야+소)","(원내역)")</f>
        <v>(야)</v>
      </c>
      <c r="E212">
        <f>IF(OR(M211&gt;0,M212&gt;0),1,0)</f>
        <v>0</v>
      </c>
      <c r="F212" s="59"/>
      <c r="G212" s="84" t="str">
        <f>G210</f>
        <v xml:space="preserve">CON'C 포장싣기 </v>
      </c>
      <c r="H212" s="85" t="str">
        <f>H210</f>
        <v>BH 0.7 ( 90 )</v>
      </c>
      <c r="I212" s="85" t="str">
        <f>CHOOSE(IF(C212&gt;0,C212,$F$5),0,"(야간)","(지세별)","(지+소)","(누.불)","(야+소)","")</f>
        <v>(야간)</v>
      </c>
      <c r="J212" s="86">
        <v>0</v>
      </c>
      <c r="K212" s="72" t="s">
        <v>82</v>
      </c>
      <c r="L212" s="73">
        <f t="shared" si="15"/>
        <v>0</v>
      </c>
      <c r="M212" s="71">
        <f t="shared" si="15"/>
        <v>0</v>
      </c>
      <c r="N212" s="73">
        <f>IF(AND(J211=0,J212=0),0,INT(CHOOSE(IF(C212&gt;0,C212,$F$5),#REF!,#REF!,#REF!,#REF!,#REF!,#REF!,#REF!)))</f>
        <v>0</v>
      </c>
      <c r="O212" s="74">
        <f t="shared" si="12"/>
        <v>0</v>
      </c>
      <c r="P212" s="73">
        <f>IF(AND(J211=0,J212=0),0,INT(CHOOSE(IF(C212&gt;0,C212,$F$5),#REF!,#REF!,#REF!,#REF!,#REF!,#REF!,#REF!)))</f>
        <v>0</v>
      </c>
      <c r="Q212" s="74">
        <f t="shared" si="13"/>
        <v>0</v>
      </c>
      <c r="R212" s="73">
        <f>IF(AND(J211=0,J212=0),0,INT(CHOOSE(IF(C212&gt;0,C212,$F$5),#REF!,#REF!,#REF!,#REF!,#REF!,#REF!,#REF!)))</f>
        <v>0</v>
      </c>
      <c r="S212" s="74">
        <f t="shared" si="14"/>
        <v>0</v>
      </c>
      <c r="T212" s="74"/>
    </row>
    <row r="213" spans="3:20" ht="20.25" hidden="1" customHeight="1">
      <c r="C213" s="17"/>
      <c r="E213" t="str">
        <f>IF(OR(M213&gt;0,M214&gt;0),2,"")</f>
        <v/>
      </c>
      <c r="F213" s="62"/>
      <c r="G213" s="78"/>
      <c r="H213" s="79"/>
      <c r="I213" s="79"/>
      <c r="J213" s="80">
        <v>0</v>
      </c>
      <c r="K213" s="65"/>
      <c r="L213" s="66">
        <f t="shared" si="15"/>
        <v>0</v>
      </c>
      <c r="M213" s="64">
        <f t="shared" si="15"/>
        <v>0</v>
      </c>
      <c r="N213" s="66">
        <f>IF(J213=0,0,N214*$E$3)</f>
        <v>0</v>
      </c>
      <c r="O213" s="67">
        <f t="shared" si="12"/>
        <v>0</v>
      </c>
      <c r="P213" s="66">
        <f>IF(J213=0,0,P214*$E$3)</f>
        <v>0</v>
      </c>
      <c r="Q213" s="67">
        <f t="shared" si="13"/>
        <v>0</v>
      </c>
      <c r="R213" s="66">
        <f>IF(J213=0,0,R214*$E$3)</f>
        <v>0</v>
      </c>
      <c r="S213" s="67">
        <f t="shared" si="14"/>
        <v>0</v>
      </c>
      <c r="T213" s="67"/>
    </row>
    <row r="214" spans="3:20" ht="20.25" hidden="1" customHeight="1">
      <c r="C214" s="76"/>
      <c r="D214" s="68">
        <f>CHOOSE(IF(C214&gt;0,C214,$F$5),0,"(야)","(지세별)","(지+소)","(누.불)","(야+소)","(원내역)")</f>
        <v>0</v>
      </c>
      <c r="E214">
        <f>IF(OR(M213&gt;0,M214&gt;0),1,0)</f>
        <v>0</v>
      </c>
      <c r="F214" s="59"/>
      <c r="G214" s="84" t="str">
        <f>G212</f>
        <v xml:space="preserve">CON'C 포장싣기 </v>
      </c>
      <c r="H214" s="85" t="s">
        <v>139</v>
      </c>
      <c r="I214" s="85">
        <f>CHOOSE(IF(C214&gt;0,C214,$F$5),0,"(야간)","(지세별)","(지+소)","(누.불)","(야+소)","")</f>
        <v>0</v>
      </c>
      <c r="J214" s="86">
        <v>0</v>
      </c>
      <c r="K214" s="72" t="s">
        <v>82</v>
      </c>
      <c r="L214" s="73">
        <f t="shared" si="15"/>
        <v>0</v>
      </c>
      <c r="M214" s="71">
        <f t="shared" si="15"/>
        <v>0</v>
      </c>
      <c r="N214" s="73">
        <f>IF(AND(J213=0,J214=0),0,INT(CHOOSE(IF(C214&gt;0,C214,$F$5),#REF!,#REF!,#REF!,#REF!,#REF!,#REF!,#REF!)))</f>
        <v>0</v>
      </c>
      <c r="O214" s="74">
        <f t="shared" si="12"/>
        <v>0</v>
      </c>
      <c r="P214" s="73">
        <f>IF(AND(J213=0,J214=0),0,INT(CHOOSE(IF(C214&gt;0,C214,$F$5),#REF!,#REF!,#REF!,#REF!,#REF!,#REF!,#REF!)))</f>
        <v>0</v>
      </c>
      <c r="Q214" s="74">
        <f t="shared" si="13"/>
        <v>0</v>
      </c>
      <c r="R214" s="73">
        <f>IF(AND(J213=0,J214=0),0,INT(CHOOSE(IF(C214&gt;0,C214,$F$5),#REF!,#REF!,#REF!,#REF!,#REF!,#REF!,#REF!)))</f>
        <v>0</v>
      </c>
      <c r="S214" s="74">
        <f t="shared" si="14"/>
        <v>0</v>
      </c>
      <c r="T214" s="74"/>
    </row>
    <row r="215" spans="3:20" ht="20.25" hidden="1" customHeight="1">
      <c r="C215" s="17"/>
      <c r="E215" t="str">
        <f>IF(OR(M215&gt;0,M216&gt;0),2,"")</f>
        <v/>
      </c>
      <c r="F215" s="62"/>
      <c r="G215" s="78"/>
      <c r="H215" s="79"/>
      <c r="I215" s="79"/>
      <c r="J215" s="80">
        <v>0</v>
      </c>
      <c r="K215" s="65"/>
      <c r="L215" s="66">
        <f t="shared" si="15"/>
        <v>0</v>
      </c>
      <c r="M215" s="64">
        <f t="shared" si="15"/>
        <v>0</v>
      </c>
      <c r="N215" s="66">
        <f>IF(J215=0,0,N216*$E$3)</f>
        <v>0</v>
      </c>
      <c r="O215" s="67">
        <f t="shared" si="12"/>
        <v>0</v>
      </c>
      <c r="P215" s="66">
        <f>IF(J215=0,0,P216*$E$3)</f>
        <v>0</v>
      </c>
      <c r="Q215" s="67">
        <f t="shared" si="13"/>
        <v>0</v>
      </c>
      <c r="R215" s="66">
        <f>IF(J215=0,0,R216*$E$3)</f>
        <v>0</v>
      </c>
      <c r="S215" s="67">
        <f t="shared" si="14"/>
        <v>0</v>
      </c>
      <c r="T215" s="67"/>
    </row>
    <row r="216" spans="3:20" ht="20.25" hidden="1" customHeight="1">
      <c r="C216" s="76">
        <v>2</v>
      </c>
      <c r="D216" s="68" t="str">
        <f>CHOOSE(IF(C216&gt;0,C216,$F$5),0,"(야)","(지세별)","(지+소)","(누.불)","(야+소)","(원내역)")</f>
        <v>(야)</v>
      </c>
      <c r="E216">
        <f>IF(OR(M215&gt;0,M216&gt;0),1,0)</f>
        <v>0</v>
      </c>
      <c r="F216" s="59"/>
      <c r="G216" s="84" t="str">
        <f>G214</f>
        <v xml:space="preserve">CON'C 포장싣기 </v>
      </c>
      <c r="H216" s="85" t="str">
        <f>H214</f>
        <v>BH 0.7 ( 135 )</v>
      </c>
      <c r="I216" s="85" t="str">
        <f>CHOOSE(IF(C216&gt;0,C216,$F$5),0,"(야간)","(지세별)","(지+소)","(누.불)","(야+소)","")</f>
        <v>(야간)</v>
      </c>
      <c r="J216" s="86">
        <v>0</v>
      </c>
      <c r="K216" s="72" t="s">
        <v>82</v>
      </c>
      <c r="L216" s="73">
        <f t="shared" si="15"/>
        <v>0</v>
      </c>
      <c r="M216" s="71">
        <f t="shared" si="15"/>
        <v>0</v>
      </c>
      <c r="N216" s="73">
        <f>IF(AND(J215=0,J216=0),0,INT(CHOOSE(IF(C216&gt;0,C216,$F$5),#REF!,#REF!,#REF!,#REF!,#REF!,#REF!,#REF!)))</f>
        <v>0</v>
      </c>
      <c r="O216" s="74">
        <f t="shared" si="12"/>
        <v>0</v>
      </c>
      <c r="P216" s="73">
        <f>IF(AND(J215=0,J216=0),0,INT(CHOOSE(IF(C216&gt;0,C216,$F$5),#REF!,#REF!,#REF!,#REF!,#REF!,#REF!,#REF!)))</f>
        <v>0</v>
      </c>
      <c r="Q216" s="74">
        <f t="shared" si="13"/>
        <v>0</v>
      </c>
      <c r="R216" s="73">
        <f>IF(AND(J215=0,J216=0),0,INT(CHOOSE(IF(C216&gt;0,C216,$F$5),#REF!,#REF!,#REF!,#REF!,#REF!,#REF!,#REF!)))</f>
        <v>0</v>
      </c>
      <c r="S216" s="74">
        <f t="shared" si="14"/>
        <v>0</v>
      </c>
      <c r="T216" s="74"/>
    </row>
    <row r="217" spans="3:20" ht="20.25" hidden="1" customHeight="1">
      <c r="C217" s="17"/>
      <c r="E217" t="str">
        <f>IF(OR(M217&gt;0,M218&gt;0),2,"")</f>
        <v/>
      </c>
      <c r="F217" s="62"/>
      <c r="G217" s="78"/>
      <c r="H217" s="79"/>
      <c r="I217" s="79"/>
      <c r="J217" s="80">
        <v>0</v>
      </c>
      <c r="K217" s="65"/>
      <c r="L217" s="66">
        <f t="shared" si="15"/>
        <v>0</v>
      </c>
      <c r="M217" s="64">
        <f t="shared" si="15"/>
        <v>0</v>
      </c>
      <c r="N217" s="66">
        <f>IF(J217=0,0,N218*$E$3)</f>
        <v>0</v>
      </c>
      <c r="O217" s="67">
        <f t="shared" si="12"/>
        <v>0</v>
      </c>
      <c r="P217" s="66">
        <f>IF(J217=0,0,P218*$E$3)</f>
        <v>0</v>
      </c>
      <c r="Q217" s="67">
        <f t="shared" si="13"/>
        <v>0</v>
      </c>
      <c r="R217" s="66">
        <f>IF(J217=0,0,R218*$E$3)</f>
        <v>0</v>
      </c>
      <c r="S217" s="67">
        <f t="shared" si="14"/>
        <v>0</v>
      </c>
      <c r="T217" s="67"/>
    </row>
    <row r="218" spans="3:20" ht="20.25" hidden="1" customHeight="1">
      <c r="C218" s="76"/>
      <c r="D218" s="68">
        <f>CHOOSE(IF(C218&gt;0,C218,$F$5),0,"(야)","(지세별)","(지+소)","(누.불)","(야+소)","(원내역)")</f>
        <v>0</v>
      </c>
      <c r="E218">
        <f>IF(OR(M217&gt;0,M218&gt;0),1,0)</f>
        <v>0</v>
      </c>
      <c r="F218" s="59"/>
      <c r="G218" s="84" t="str">
        <f>G216</f>
        <v xml:space="preserve">CON'C 포장싣기 </v>
      </c>
      <c r="H218" s="85" t="s">
        <v>140</v>
      </c>
      <c r="I218" s="85">
        <f>CHOOSE(IF(C218&gt;0,C218,$F$5),0,"(야간)","(지세별)","(지+소)","(누.불)","(야+소)","")</f>
        <v>0</v>
      </c>
      <c r="J218" s="86">
        <v>0</v>
      </c>
      <c r="K218" s="72" t="s">
        <v>82</v>
      </c>
      <c r="L218" s="73">
        <f t="shared" si="15"/>
        <v>0</v>
      </c>
      <c r="M218" s="71">
        <f t="shared" si="15"/>
        <v>0</v>
      </c>
      <c r="N218" s="73">
        <f>IF(AND(J217=0,J218=0),0,INT(CHOOSE(IF(C218&gt;0,C218,$F$5),#REF!,#REF!,#REF!,#REF!,#REF!,#REF!,#REF!)))</f>
        <v>0</v>
      </c>
      <c r="O218" s="74">
        <f t="shared" si="12"/>
        <v>0</v>
      </c>
      <c r="P218" s="73">
        <f>IF(AND(J217=0,J218=0),0,INT(CHOOSE(IF(C218&gt;0,C218,$F$5),#REF!,#REF!,#REF!,#REF!,#REF!,#REF!,#REF!)))</f>
        <v>0</v>
      </c>
      <c r="Q218" s="74">
        <f t="shared" si="13"/>
        <v>0</v>
      </c>
      <c r="R218" s="73">
        <f>IF(AND(J217=0,J218=0),0,INT(CHOOSE(IF(C218&gt;0,C218,$F$5),#REF!,#REF!,#REF!,#REF!,#REF!,#REF!,#REF!)))</f>
        <v>0</v>
      </c>
      <c r="S218" s="74">
        <f t="shared" si="14"/>
        <v>0</v>
      </c>
      <c r="T218" s="74"/>
    </row>
    <row r="219" spans="3:20" ht="20.25" hidden="1" customHeight="1">
      <c r="C219" s="17"/>
      <c r="E219" t="str">
        <f>IF(OR(M219&gt;0,M220&gt;0),2,"")</f>
        <v/>
      </c>
      <c r="F219" s="62"/>
      <c r="G219" s="78"/>
      <c r="H219" s="79"/>
      <c r="I219" s="79"/>
      <c r="J219" s="80">
        <v>0</v>
      </c>
      <c r="K219" s="65"/>
      <c r="L219" s="66">
        <f t="shared" si="15"/>
        <v>0</v>
      </c>
      <c r="M219" s="64">
        <f t="shared" si="15"/>
        <v>0</v>
      </c>
      <c r="N219" s="66">
        <f>IF(J219=0,0,N220*$E$3)</f>
        <v>0</v>
      </c>
      <c r="O219" s="67">
        <f t="shared" si="12"/>
        <v>0</v>
      </c>
      <c r="P219" s="66">
        <f>IF(J219=0,0,P220*$E$3)</f>
        <v>0</v>
      </c>
      <c r="Q219" s="67">
        <f t="shared" si="13"/>
        <v>0</v>
      </c>
      <c r="R219" s="66">
        <f>IF(J219=0,0,R220*$E$3)</f>
        <v>0</v>
      </c>
      <c r="S219" s="67">
        <f t="shared" si="14"/>
        <v>0</v>
      </c>
      <c r="T219" s="67"/>
    </row>
    <row r="220" spans="3:20" ht="20.25" hidden="1" customHeight="1">
      <c r="C220" s="76">
        <v>2</v>
      </c>
      <c r="D220" s="68" t="str">
        <f>CHOOSE(IF(C220&gt;0,C220,$F$5),0,"(야)","(지세별)","(지+소)","(누.불)","(야+소)","(원내역)")</f>
        <v>(야)</v>
      </c>
      <c r="E220">
        <f>IF(OR(M219&gt;0,M220&gt;0),1,0)</f>
        <v>0</v>
      </c>
      <c r="F220" s="59"/>
      <c r="G220" s="84" t="str">
        <f>G218</f>
        <v xml:space="preserve">CON'C 포장싣기 </v>
      </c>
      <c r="H220" s="85" t="str">
        <f>H218</f>
        <v>BH 0.7 ( 180 )</v>
      </c>
      <c r="I220" s="85" t="str">
        <f>CHOOSE(IF(C220&gt;0,C220,$F$5),0,"(야간)","(지세별)","(지+소)","(누.불)","(야+소)","")</f>
        <v>(야간)</v>
      </c>
      <c r="J220" s="86">
        <v>0</v>
      </c>
      <c r="K220" s="72" t="s">
        <v>82</v>
      </c>
      <c r="L220" s="73">
        <f t="shared" si="15"/>
        <v>0</v>
      </c>
      <c r="M220" s="71">
        <f t="shared" si="15"/>
        <v>0</v>
      </c>
      <c r="N220" s="73">
        <f>IF(AND(J219=0,J220=0),0,INT(CHOOSE(IF(C220&gt;0,C220,$F$5),#REF!,#REF!,#REF!,#REF!,#REF!,#REF!,#REF!)))</f>
        <v>0</v>
      </c>
      <c r="O220" s="74">
        <f t="shared" si="12"/>
        <v>0</v>
      </c>
      <c r="P220" s="73">
        <f>IF(AND(J219=0,J220=0),0,INT(CHOOSE(IF(C220&gt;0,C220,$F$5),#REF!,#REF!,#REF!,#REF!,#REF!,#REF!,#REF!)))</f>
        <v>0</v>
      </c>
      <c r="Q220" s="74">
        <f t="shared" si="13"/>
        <v>0</v>
      </c>
      <c r="R220" s="73">
        <f>IF(AND(J219=0,J220=0),0,INT(CHOOSE(IF(C220&gt;0,C220,$F$5),#REF!,#REF!,#REF!,#REF!,#REF!,#REF!,#REF!)))</f>
        <v>0</v>
      </c>
      <c r="S220" s="74">
        <f t="shared" si="14"/>
        <v>0</v>
      </c>
      <c r="T220" s="74"/>
    </row>
    <row r="221" spans="3:20" ht="20.25" hidden="1" customHeight="1">
      <c r="C221" s="17"/>
      <c r="E221" t="str">
        <f>IF(OR(M221&gt;0,M222&gt;0),2,"")</f>
        <v/>
      </c>
      <c r="F221" s="62"/>
      <c r="G221" s="78"/>
      <c r="H221" s="79"/>
      <c r="I221" s="79"/>
      <c r="J221" s="80">
        <v>0</v>
      </c>
      <c r="K221" s="65"/>
      <c r="L221" s="66">
        <f t="shared" si="15"/>
        <v>0</v>
      </c>
      <c r="M221" s="64">
        <f t="shared" si="15"/>
        <v>0</v>
      </c>
      <c r="N221" s="66">
        <f>IF(J221=0,0,N222*$E$3)</f>
        <v>0</v>
      </c>
      <c r="O221" s="67">
        <f t="shared" si="12"/>
        <v>0</v>
      </c>
      <c r="P221" s="66">
        <f>IF(J221=0,0,P222*$E$3)</f>
        <v>0</v>
      </c>
      <c r="Q221" s="67">
        <f t="shared" si="13"/>
        <v>0</v>
      </c>
      <c r="R221" s="66">
        <f>IF(J221=0,0,R222*$E$3)</f>
        <v>0</v>
      </c>
      <c r="S221" s="67">
        <f t="shared" si="14"/>
        <v>0</v>
      </c>
      <c r="T221" s="67"/>
    </row>
    <row r="222" spans="3:20" ht="20.25" hidden="1" customHeight="1">
      <c r="C222" s="76"/>
      <c r="D222" s="68">
        <f>CHOOSE(IF(C222&gt;0,C222,$F$5),0,"(야)","(지세별)","(지+소)","(누.불)","(야+소)","(원내역)")</f>
        <v>0</v>
      </c>
      <c r="E222">
        <f>IF(OR(M221&gt;0,M222&gt;0),1,0)</f>
        <v>0</v>
      </c>
      <c r="F222" s="59"/>
      <c r="G222" s="84" t="s">
        <v>141</v>
      </c>
      <c r="H222" s="85" t="s">
        <v>142</v>
      </c>
      <c r="I222" s="85">
        <f>CHOOSE(IF(C222&gt;0,C222,$F$5),0,"(야간)","(지세별)","(지+소)","(누.불)","(야+소)","")</f>
        <v>0</v>
      </c>
      <c r="J222" s="86">
        <v>0</v>
      </c>
      <c r="K222" s="72" t="s">
        <v>82</v>
      </c>
      <c r="L222" s="73">
        <f t="shared" si="15"/>
        <v>0</v>
      </c>
      <c r="M222" s="71">
        <f t="shared" si="15"/>
        <v>0</v>
      </c>
      <c r="N222" s="73">
        <f>IF(AND(J221=0,J222=0),0,INT(CHOOSE(IF(C222&gt;0,C222,$F$5),#REF!,#REF!,#REF!,#REF!,#REF!,#REF!,#REF!)))</f>
        <v>0</v>
      </c>
      <c r="O222" s="74">
        <f t="shared" si="12"/>
        <v>0</v>
      </c>
      <c r="P222" s="73">
        <f>IF(AND(J221=0,J222=0),0,INT(CHOOSE(IF(C222&gt;0,C222,$F$5),#REF!,#REF!,#REF!,#REF!,#REF!,#REF!,#REF!)))</f>
        <v>0</v>
      </c>
      <c r="Q222" s="74">
        <f t="shared" si="13"/>
        <v>0</v>
      </c>
      <c r="R222" s="73">
        <f>IF(AND(J221=0,J222=0),0,INT(CHOOSE(IF(C222&gt;0,C222,$F$5),#REF!,#REF!,#REF!,#REF!,#REF!,#REF!,#REF!)))</f>
        <v>0</v>
      </c>
      <c r="S222" s="74">
        <f t="shared" si="14"/>
        <v>0</v>
      </c>
      <c r="T222" s="74"/>
    </row>
    <row r="223" spans="3:20" ht="20.25" hidden="1" customHeight="1">
      <c r="C223" s="17"/>
      <c r="E223" t="str">
        <f>IF(OR(M223&gt;0,M224&gt;0),2,"")</f>
        <v/>
      </c>
      <c r="F223" s="62"/>
      <c r="G223" s="78"/>
      <c r="H223" s="79"/>
      <c r="I223" s="79"/>
      <c r="J223" s="80">
        <v>0</v>
      </c>
      <c r="K223" s="65"/>
      <c r="L223" s="66">
        <f t="shared" si="15"/>
        <v>0</v>
      </c>
      <c r="M223" s="64">
        <f t="shared" si="15"/>
        <v>0</v>
      </c>
      <c r="N223" s="66">
        <f>IF(J223=0,0,N224*$E$3)</f>
        <v>0</v>
      </c>
      <c r="O223" s="67">
        <f t="shared" si="12"/>
        <v>0</v>
      </c>
      <c r="P223" s="66">
        <f>IF(J223=0,0,P224*$E$3)</f>
        <v>0</v>
      </c>
      <c r="Q223" s="67">
        <f t="shared" si="13"/>
        <v>0</v>
      </c>
      <c r="R223" s="66">
        <f>IF(J223=0,0,R224*$E$3)</f>
        <v>0</v>
      </c>
      <c r="S223" s="67">
        <f t="shared" si="14"/>
        <v>0</v>
      </c>
      <c r="T223" s="67"/>
    </row>
    <row r="224" spans="3:20" ht="20.25" hidden="1" customHeight="1">
      <c r="C224" s="76">
        <v>2</v>
      </c>
      <c r="D224" s="68" t="str">
        <f>CHOOSE(IF(C224&gt;0,C224,$F$5),0,"(야)","(지세별)","(지+소)","(누.불)","(야+소)","(원내역)")</f>
        <v>(야)</v>
      </c>
      <c r="E224">
        <f>IF(OR(M223&gt;0,M224&gt;0),1,0)</f>
        <v>0</v>
      </c>
      <c r="F224" s="59"/>
      <c r="G224" s="84" t="str">
        <f>G222</f>
        <v xml:space="preserve">터파기 </v>
      </c>
      <c r="H224" s="85" t="str">
        <f>H222</f>
        <v>BH 0.12 ( 45 )</v>
      </c>
      <c r="I224" s="85" t="str">
        <f>CHOOSE(IF(C224&gt;0,C224,$F$5),0,"(야간)","(지세별)","(지+소)","(누.불)","(야+소)","")</f>
        <v>(야간)</v>
      </c>
      <c r="J224" s="86">
        <v>0</v>
      </c>
      <c r="K224" s="72" t="s">
        <v>82</v>
      </c>
      <c r="L224" s="73">
        <f t="shared" si="15"/>
        <v>0</v>
      </c>
      <c r="M224" s="71">
        <f t="shared" si="15"/>
        <v>0</v>
      </c>
      <c r="N224" s="73">
        <f>IF(AND(J223=0,J224=0),0,INT(CHOOSE(IF(C224&gt;0,C224,$F$5),#REF!,#REF!,#REF!,#REF!,#REF!,#REF!,#REF!)))</f>
        <v>0</v>
      </c>
      <c r="O224" s="74">
        <f t="shared" si="12"/>
        <v>0</v>
      </c>
      <c r="P224" s="73">
        <f>IF(AND(J223=0,J224=0),0,INT(CHOOSE(IF(C224&gt;0,C224,$F$5),#REF!,#REF!,#REF!,#REF!,#REF!,#REF!,#REF!)))</f>
        <v>0</v>
      </c>
      <c r="Q224" s="74">
        <f t="shared" si="13"/>
        <v>0</v>
      </c>
      <c r="R224" s="73">
        <f>IF(AND(J223=0,J224=0),0,INT(CHOOSE(IF(C224&gt;0,C224,$F$5),#REF!,#REF!,#REF!,#REF!,#REF!,#REF!,#REF!)))</f>
        <v>0</v>
      </c>
      <c r="S224" s="74">
        <f t="shared" si="14"/>
        <v>0</v>
      </c>
      <c r="T224" s="74"/>
    </row>
    <row r="225" spans="3:20" ht="20.25" hidden="1" customHeight="1">
      <c r="C225" s="17"/>
      <c r="E225" t="str">
        <f>IF(OR(M225&gt;0,M226&gt;0),2,"")</f>
        <v/>
      </c>
      <c r="F225" s="62"/>
      <c r="G225" s="63"/>
      <c r="H225" s="64"/>
      <c r="I225" s="64"/>
      <c r="J225" s="75">
        <v>0</v>
      </c>
      <c r="K225" s="65"/>
      <c r="L225" s="66">
        <f t="shared" si="15"/>
        <v>0</v>
      </c>
      <c r="M225" s="64">
        <f t="shared" si="15"/>
        <v>0</v>
      </c>
      <c r="N225" s="66">
        <f>IF(J225=0,0,N226*$E$3)</f>
        <v>0</v>
      </c>
      <c r="O225" s="67">
        <f t="shared" si="12"/>
        <v>0</v>
      </c>
      <c r="P225" s="66">
        <f>IF(J225=0,0,P226*$E$3)</f>
        <v>0</v>
      </c>
      <c r="Q225" s="67">
        <f t="shared" si="13"/>
        <v>0</v>
      </c>
      <c r="R225" s="66">
        <f>IF(J225=0,0,R226*$E$3)</f>
        <v>0</v>
      </c>
      <c r="S225" s="67">
        <f t="shared" si="14"/>
        <v>0</v>
      </c>
      <c r="T225" s="67"/>
    </row>
    <row r="226" spans="3:20" ht="20.25" hidden="1" customHeight="1">
      <c r="C226" s="76">
        <v>1</v>
      </c>
      <c r="D226" s="68">
        <f>CHOOSE(IF(C226&gt;0,C226,$F$5),0,"(야)","(지세별)","(지+소)","(누.불)","(야+소)","(원내역)")</f>
        <v>0</v>
      </c>
      <c r="E226">
        <f>IF(OR(M225&gt;0,M226&gt;0),1,0)</f>
        <v>0</v>
      </c>
      <c r="F226" s="59"/>
      <c r="G226" s="81" t="s">
        <v>141</v>
      </c>
      <c r="H226" s="82" t="s">
        <v>143</v>
      </c>
      <c r="I226" s="82">
        <f>CHOOSE(IF(C226&gt;0,C226,$F$5),0,"(야간)","(지세별)","(지+소)","(누.불)","(야+소)","")</f>
        <v>0</v>
      </c>
      <c r="J226" s="83">
        <v>0</v>
      </c>
      <c r="K226" s="72" t="s">
        <v>82</v>
      </c>
      <c r="L226" s="73">
        <f t="shared" si="15"/>
        <v>0</v>
      </c>
      <c r="M226" s="71">
        <f t="shared" si="15"/>
        <v>0</v>
      </c>
      <c r="N226" s="73">
        <f>IF(AND(J225=0,J226=0),0,INT(CHOOSE(IF(C226&gt;0,C226,$F$5),#REF!,#REF!,#REF!,#REF!,#REF!,#REF!,#REF!)))</f>
        <v>0</v>
      </c>
      <c r="O226" s="74">
        <f t="shared" si="12"/>
        <v>0</v>
      </c>
      <c r="P226" s="73">
        <f>IF(AND(J225=0,J226=0),0,INT(CHOOSE(IF(C226&gt;0,C226,$F$5),#REF!,#REF!,#REF!,#REF!,#REF!,#REF!,#REF!)))</f>
        <v>0</v>
      </c>
      <c r="Q226" s="74">
        <f t="shared" si="13"/>
        <v>0</v>
      </c>
      <c r="R226" s="73">
        <f>IF(AND(J225=0,J226=0),0,INT(CHOOSE(IF(C226&gt;0,C226,$F$5),#REF!,#REF!,#REF!,#REF!,#REF!,#REF!,#REF!)))</f>
        <v>0</v>
      </c>
      <c r="S226" s="74">
        <f t="shared" si="14"/>
        <v>0</v>
      </c>
      <c r="T226" s="74"/>
    </row>
    <row r="227" spans="3:20" ht="20.25" hidden="1" customHeight="1">
      <c r="C227" s="17"/>
      <c r="E227" t="str">
        <f>IF(OR(M227&gt;0,M228&gt;0),2,"")</f>
        <v/>
      </c>
      <c r="F227" s="62"/>
      <c r="G227" s="63"/>
      <c r="H227" s="64"/>
      <c r="I227" s="64"/>
      <c r="J227" s="75">
        <v>0</v>
      </c>
      <c r="K227" s="65"/>
      <c r="L227" s="66">
        <f t="shared" si="15"/>
        <v>0</v>
      </c>
      <c r="M227" s="64">
        <f t="shared" si="15"/>
        <v>0</v>
      </c>
      <c r="N227" s="66">
        <f>IF(J227=0,0,N228*$E$3)</f>
        <v>0</v>
      </c>
      <c r="O227" s="67">
        <f t="shared" si="12"/>
        <v>0</v>
      </c>
      <c r="P227" s="66">
        <f>IF(J227=0,0,P228*$E$3)</f>
        <v>0</v>
      </c>
      <c r="Q227" s="67">
        <f t="shared" si="13"/>
        <v>0</v>
      </c>
      <c r="R227" s="66">
        <f>IF(J227=0,0,R228*$E$3)</f>
        <v>0</v>
      </c>
      <c r="S227" s="67">
        <f t="shared" si="14"/>
        <v>0</v>
      </c>
      <c r="T227" s="67"/>
    </row>
    <row r="228" spans="3:20" ht="20.25" hidden="1" customHeight="1">
      <c r="C228" s="76">
        <v>2</v>
      </c>
      <c r="D228" s="68" t="str">
        <f>CHOOSE(IF(C228&gt;0,C228,$F$5),0,"(야)","(지세별)","(지+소)","(누.불)","(야+소)","(원내역)")</f>
        <v>(야)</v>
      </c>
      <c r="E228">
        <f>IF(OR(M227&gt;0,M228&gt;0),1,0)</f>
        <v>0</v>
      </c>
      <c r="F228" s="59"/>
      <c r="G228" s="70" t="str">
        <f>G226</f>
        <v xml:space="preserve">터파기 </v>
      </c>
      <c r="H228" s="71" t="str">
        <f>H226</f>
        <v>BH 0.12 ( 90 )</v>
      </c>
      <c r="I228" s="71" t="str">
        <f>CHOOSE(IF(C228&gt;0,C228,$F$5),0,"(야간)","(지세별)","(지+소)","(누.불)","(야+소)","")</f>
        <v>(야간)</v>
      </c>
      <c r="J228" s="77">
        <v>0</v>
      </c>
      <c r="K228" s="72" t="s">
        <v>82</v>
      </c>
      <c r="L228" s="73">
        <f t="shared" si="15"/>
        <v>0</v>
      </c>
      <c r="M228" s="71">
        <f t="shared" si="15"/>
        <v>0</v>
      </c>
      <c r="N228" s="73">
        <f>IF(AND(J227=0,J228=0),0,INT(CHOOSE(IF(C228&gt;0,C228,$F$5),#REF!,#REF!,#REF!,#REF!,#REF!,#REF!,#REF!)))</f>
        <v>0</v>
      </c>
      <c r="O228" s="74">
        <f t="shared" si="12"/>
        <v>0</v>
      </c>
      <c r="P228" s="73">
        <f>IF(AND(J227=0,J228=0),0,INT(CHOOSE(IF(C228&gt;0,C228,$F$5),#REF!,#REF!,#REF!,#REF!,#REF!,#REF!,#REF!)))</f>
        <v>0</v>
      </c>
      <c r="Q228" s="74">
        <f t="shared" si="13"/>
        <v>0</v>
      </c>
      <c r="R228" s="73">
        <f>IF(AND(J227=0,J228=0),0,INT(CHOOSE(IF(C228&gt;0,C228,$F$5),#REF!,#REF!,#REF!,#REF!,#REF!,#REF!,#REF!)))</f>
        <v>0</v>
      </c>
      <c r="S228" s="74">
        <f t="shared" si="14"/>
        <v>0</v>
      </c>
      <c r="T228" s="74"/>
    </row>
    <row r="229" spans="3:20" ht="20.25" hidden="1" customHeight="1">
      <c r="C229" s="17"/>
      <c r="E229" t="str">
        <f>IF(OR(M229&gt;0,M230&gt;0),2,"")</f>
        <v/>
      </c>
      <c r="F229" s="62"/>
      <c r="G229" s="78"/>
      <c r="H229" s="79"/>
      <c r="I229" s="79"/>
      <c r="J229" s="80">
        <v>0</v>
      </c>
      <c r="K229" s="65"/>
      <c r="L229" s="66">
        <f t="shared" si="15"/>
        <v>0</v>
      </c>
      <c r="M229" s="64">
        <f t="shared" si="15"/>
        <v>0</v>
      </c>
      <c r="N229" s="66">
        <f>IF(J229=0,0,N230*$E$3)</f>
        <v>0</v>
      </c>
      <c r="O229" s="67">
        <f t="shared" si="12"/>
        <v>0</v>
      </c>
      <c r="P229" s="66">
        <f>IF(J229=0,0,P230*$E$3)</f>
        <v>0</v>
      </c>
      <c r="Q229" s="67">
        <f t="shared" si="13"/>
        <v>0</v>
      </c>
      <c r="R229" s="66">
        <f>IF(J229=0,0,R230*$E$3)</f>
        <v>0</v>
      </c>
      <c r="S229" s="67">
        <f t="shared" si="14"/>
        <v>0</v>
      </c>
      <c r="T229" s="67"/>
    </row>
    <row r="230" spans="3:20" ht="20.25" hidden="1" customHeight="1">
      <c r="C230" s="76"/>
      <c r="D230" s="68">
        <f>CHOOSE(IF(C230&gt;0,C230,$F$5),0,"(야)","(지세별)","(지+소)","(누.불)","(야+소)","(원내역)")</f>
        <v>0</v>
      </c>
      <c r="E230">
        <f>IF(OR(M229&gt;0,M230&gt;0),1,0)</f>
        <v>0</v>
      </c>
      <c r="F230" s="59"/>
      <c r="G230" s="84" t="s">
        <v>141</v>
      </c>
      <c r="H230" s="85" t="s">
        <v>144</v>
      </c>
      <c r="I230" s="85">
        <f>CHOOSE(IF(C230&gt;0,C230,$F$5),0,"(야간)","(지세별)","(지+소)","(누.불)","(야+소)","")</f>
        <v>0</v>
      </c>
      <c r="J230" s="86">
        <v>0</v>
      </c>
      <c r="K230" s="72" t="s">
        <v>82</v>
      </c>
      <c r="L230" s="73">
        <f t="shared" si="15"/>
        <v>0</v>
      </c>
      <c r="M230" s="71">
        <f t="shared" si="15"/>
        <v>0</v>
      </c>
      <c r="N230" s="73">
        <f>IF(AND(J229=0,J230=0),0,INT(CHOOSE(IF(C230&gt;0,C230,$F$5),#REF!,#REF!,#REF!,#REF!,#REF!,#REF!,#REF!)))</f>
        <v>0</v>
      </c>
      <c r="O230" s="74">
        <f t="shared" si="12"/>
        <v>0</v>
      </c>
      <c r="P230" s="73">
        <f>IF(AND(J229=0,J230=0),0,INT(CHOOSE(IF(C230&gt;0,C230,$F$5),#REF!,#REF!,#REF!,#REF!,#REF!,#REF!,#REF!)))</f>
        <v>0</v>
      </c>
      <c r="Q230" s="74">
        <f t="shared" si="13"/>
        <v>0</v>
      </c>
      <c r="R230" s="73">
        <f>IF(AND(J229=0,J230=0),0,INT(CHOOSE(IF(C230&gt;0,C230,$F$5),#REF!,#REF!,#REF!,#REF!,#REF!,#REF!,#REF!)))</f>
        <v>0</v>
      </c>
      <c r="S230" s="74">
        <f t="shared" si="14"/>
        <v>0</v>
      </c>
      <c r="T230" s="74"/>
    </row>
    <row r="231" spans="3:20" ht="20.25" hidden="1" customHeight="1">
      <c r="C231" s="17"/>
      <c r="E231" t="str">
        <f>IF(OR(M231&gt;0,M232&gt;0),2,"")</f>
        <v/>
      </c>
      <c r="F231" s="62"/>
      <c r="G231" s="78"/>
      <c r="H231" s="79"/>
      <c r="I231" s="79"/>
      <c r="J231" s="80">
        <v>0</v>
      </c>
      <c r="K231" s="65"/>
      <c r="L231" s="66">
        <f t="shared" si="15"/>
        <v>0</v>
      </c>
      <c r="M231" s="64">
        <f t="shared" si="15"/>
        <v>0</v>
      </c>
      <c r="N231" s="66">
        <f>IF(J231=0,0,N232*$E$3)</f>
        <v>0</v>
      </c>
      <c r="O231" s="67">
        <f t="shared" si="12"/>
        <v>0</v>
      </c>
      <c r="P231" s="66">
        <f>IF(J231=0,0,P232*$E$3)</f>
        <v>0</v>
      </c>
      <c r="Q231" s="67">
        <f t="shared" si="13"/>
        <v>0</v>
      </c>
      <c r="R231" s="66">
        <f>IF(J231=0,0,R232*$E$3)</f>
        <v>0</v>
      </c>
      <c r="S231" s="67">
        <f t="shared" si="14"/>
        <v>0</v>
      </c>
      <c r="T231" s="67"/>
    </row>
    <row r="232" spans="3:20" ht="20.25" hidden="1" customHeight="1">
      <c r="C232" s="76">
        <v>2</v>
      </c>
      <c r="D232" s="68" t="str">
        <f>CHOOSE(IF(C232&gt;0,C232,$F$5),0,"(야)","(지세별)","(지+소)","(누.불)","(야+소)","(원내역)")</f>
        <v>(야)</v>
      </c>
      <c r="E232">
        <f>IF(OR(M231&gt;0,M232&gt;0),1,0)</f>
        <v>0</v>
      </c>
      <c r="F232" s="59"/>
      <c r="G232" s="84" t="str">
        <f>G230</f>
        <v xml:space="preserve">터파기 </v>
      </c>
      <c r="H232" s="85" t="str">
        <f>H230</f>
        <v>BH 0.12 ( 135 )</v>
      </c>
      <c r="I232" s="85" t="str">
        <f>CHOOSE(IF(C232&gt;0,C232,$F$5),0,"(야간)","(지세별)","(지+소)","(누.불)","(야+소)","")</f>
        <v>(야간)</v>
      </c>
      <c r="J232" s="86">
        <v>0</v>
      </c>
      <c r="K232" s="72" t="s">
        <v>82</v>
      </c>
      <c r="L232" s="73">
        <f t="shared" si="15"/>
        <v>0</v>
      </c>
      <c r="M232" s="71">
        <f t="shared" si="15"/>
        <v>0</v>
      </c>
      <c r="N232" s="73">
        <f>IF(AND(J231=0,J232=0),0,INT(CHOOSE(IF(C232&gt;0,C232,$F$5),#REF!,#REF!,#REF!,#REF!,#REF!,#REF!,#REF!)))</f>
        <v>0</v>
      </c>
      <c r="O232" s="74">
        <f t="shared" si="12"/>
        <v>0</v>
      </c>
      <c r="P232" s="73">
        <f>IF(AND(J231=0,J232=0),0,INT(CHOOSE(IF(C232&gt;0,C232,$F$5),#REF!,#REF!,#REF!,#REF!,#REF!,#REF!,#REF!)))</f>
        <v>0</v>
      </c>
      <c r="Q232" s="74">
        <f t="shared" si="13"/>
        <v>0</v>
      </c>
      <c r="R232" s="73">
        <f>IF(AND(J231=0,J232=0),0,INT(CHOOSE(IF(C232&gt;0,C232,$F$5),#REF!,#REF!,#REF!,#REF!,#REF!,#REF!,#REF!)))</f>
        <v>0</v>
      </c>
      <c r="S232" s="74">
        <f t="shared" si="14"/>
        <v>0</v>
      </c>
      <c r="T232" s="74"/>
    </row>
    <row r="233" spans="3:20" ht="20.25" hidden="1" customHeight="1">
      <c r="C233" s="17"/>
      <c r="E233" t="str">
        <f>IF(OR(M233&gt;0,M234&gt;0),2,"")</f>
        <v/>
      </c>
      <c r="F233" s="62"/>
      <c r="G233" s="63"/>
      <c r="H233" s="64"/>
      <c r="I233" s="64"/>
      <c r="J233" s="75">
        <v>0</v>
      </c>
      <c r="K233" s="65"/>
      <c r="L233" s="66">
        <f t="shared" si="15"/>
        <v>0</v>
      </c>
      <c r="M233" s="64">
        <f t="shared" si="15"/>
        <v>0</v>
      </c>
      <c r="N233" s="66">
        <f>IF(J233=0,0,N234*$E$3)</f>
        <v>0</v>
      </c>
      <c r="O233" s="67">
        <f t="shared" si="12"/>
        <v>0</v>
      </c>
      <c r="P233" s="66">
        <f>IF(J233=0,0,P234*$E$3)</f>
        <v>0</v>
      </c>
      <c r="Q233" s="67">
        <f t="shared" si="13"/>
        <v>0</v>
      </c>
      <c r="R233" s="66">
        <f>IF(J233=0,0,R234*$E$3)</f>
        <v>0</v>
      </c>
      <c r="S233" s="67">
        <f t="shared" si="14"/>
        <v>0</v>
      </c>
      <c r="T233" s="67"/>
    </row>
    <row r="234" spans="3:20" ht="20.25" hidden="1" customHeight="1">
      <c r="C234" s="76"/>
      <c r="D234" s="68">
        <f>CHOOSE(IF(C234&gt;0,C234,$F$5),0,"(야)","(지세별)","(지+소)","(누.불)","(야+소)","(원내역)")</f>
        <v>0</v>
      </c>
      <c r="E234">
        <f>IF(OR(M233&gt;0,M234&gt;0),1,0)</f>
        <v>0</v>
      </c>
      <c r="F234" s="59"/>
      <c r="G234" s="70" t="s">
        <v>145</v>
      </c>
      <c r="H234" s="71" t="s">
        <v>146</v>
      </c>
      <c r="I234" s="71">
        <f>CHOOSE(IF(C234&gt;0,C234,$F$5),0,"(야간)","(지세별)","(지+소)","(누.불)","(야+소)","")</f>
        <v>0</v>
      </c>
      <c r="J234" s="77">
        <v>0</v>
      </c>
      <c r="K234" s="72" t="s">
        <v>82</v>
      </c>
      <c r="L234" s="73">
        <f t="shared" si="15"/>
        <v>0</v>
      </c>
      <c r="M234" s="71">
        <f t="shared" si="15"/>
        <v>0</v>
      </c>
      <c r="N234" s="73">
        <f>IF(AND(J233=0,J234=0),0,INT(CHOOSE(IF(C234&gt;0,C234,$F$5),#REF!,#REF!,#REF!,#REF!,#REF!,#REF!,#REF!)))</f>
        <v>0</v>
      </c>
      <c r="O234" s="74">
        <f t="shared" si="12"/>
        <v>0</v>
      </c>
      <c r="P234" s="73">
        <f>IF(AND(J233=0,J234=0),0,INT(CHOOSE(IF(C234&gt;0,C234,$F$5),#REF!,#REF!,#REF!,#REF!,#REF!,#REF!,#REF!)))</f>
        <v>0</v>
      </c>
      <c r="Q234" s="74">
        <f t="shared" si="13"/>
        <v>0</v>
      </c>
      <c r="R234" s="73">
        <f>IF(AND(J233=0,J234=0),0,INT(CHOOSE(IF(C234&gt;0,C234,$F$5),#REF!,#REF!,#REF!,#REF!,#REF!,#REF!,#REF!)))</f>
        <v>0</v>
      </c>
      <c r="S234" s="74">
        <f t="shared" si="14"/>
        <v>0</v>
      </c>
      <c r="T234" s="74"/>
    </row>
    <row r="235" spans="3:20" ht="20.25" hidden="1" customHeight="1">
      <c r="C235" s="17"/>
      <c r="E235" t="str">
        <f>IF(OR(M235&gt;0,M236&gt;0),2,"")</f>
        <v/>
      </c>
      <c r="F235" s="62"/>
      <c r="G235" s="63"/>
      <c r="H235" s="64"/>
      <c r="I235" s="64"/>
      <c r="J235" s="75">
        <v>0</v>
      </c>
      <c r="K235" s="65"/>
      <c r="L235" s="66">
        <f t="shared" si="15"/>
        <v>0</v>
      </c>
      <c r="M235" s="64">
        <f t="shared" si="15"/>
        <v>0</v>
      </c>
      <c r="N235" s="66">
        <f>IF(J235=0,0,N236*$E$3)</f>
        <v>0</v>
      </c>
      <c r="O235" s="67">
        <f t="shared" si="12"/>
        <v>0</v>
      </c>
      <c r="P235" s="66">
        <f>IF(J235=0,0,P236*$E$3)</f>
        <v>0</v>
      </c>
      <c r="Q235" s="67">
        <f t="shared" si="13"/>
        <v>0</v>
      </c>
      <c r="R235" s="66">
        <f>IF(J235=0,0,R236*$E$3)</f>
        <v>0</v>
      </c>
      <c r="S235" s="67">
        <f t="shared" si="14"/>
        <v>0</v>
      </c>
      <c r="T235" s="67"/>
    </row>
    <row r="236" spans="3:20" ht="20.25" hidden="1" customHeight="1">
      <c r="C236" s="76">
        <v>2</v>
      </c>
      <c r="D236" s="68" t="str">
        <f>CHOOSE(IF(C236&gt;0,C236,$F$5),0,"(야)","(지세별)","(지+소)","(누.불)","(야+소)","(원내역)")</f>
        <v>(야)</v>
      </c>
      <c r="E236">
        <f>IF(OR(M235&gt;0,M236&gt;0),1,0)</f>
        <v>0</v>
      </c>
      <c r="F236" s="59"/>
      <c r="G236" s="70" t="str">
        <f>G234</f>
        <v>터파기</v>
      </c>
      <c r="H236" s="71" t="str">
        <f>H234</f>
        <v>BH 0.12 ( 180 )</v>
      </c>
      <c r="I236" s="71" t="str">
        <f>CHOOSE(IF(C236&gt;0,C236,$F$5),0,"(야간)","(지세별)","(지+소)","(누.불)","(야+소)","")</f>
        <v>(야간)</v>
      </c>
      <c r="J236" s="77">
        <v>0</v>
      </c>
      <c r="K236" s="72" t="s">
        <v>82</v>
      </c>
      <c r="L236" s="73">
        <f t="shared" si="15"/>
        <v>0</v>
      </c>
      <c r="M236" s="71">
        <f t="shared" si="15"/>
        <v>0</v>
      </c>
      <c r="N236" s="73">
        <f>IF(AND(J235=0,J236=0),0,INT(CHOOSE(IF(C236&gt;0,C236,$F$5),#REF!,#REF!,#REF!,#REF!,#REF!,#REF!,#REF!)))</f>
        <v>0</v>
      </c>
      <c r="O236" s="74">
        <f t="shared" si="12"/>
        <v>0</v>
      </c>
      <c r="P236" s="73">
        <f>IF(AND(J235=0,J236=0),0,INT(CHOOSE(IF(C236&gt;0,C236,$F$5),#REF!,#REF!,#REF!,#REF!,#REF!,#REF!,#REF!)))</f>
        <v>0</v>
      </c>
      <c r="Q236" s="74">
        <f t="shared" si="13"/>
        <v>0</v>
      </c>
      <c r="R236" s="73">
        <f>IF(AND(J235=0,J236=0),0,INT(CHOOSE(IF(C236&gt;0,C236,$F$5),#REF!,#REF!,#REF!,#REF!,#REF!,#REF!,#REF!)))</f>
        <v>0</v>
      </c>
      <c r="S236" s="74">
        <f t="shared" si="14"/>
        <v>0</v>
      </c>
      <c r="T236" s="74"/>
    </row>
    <row r="237" spans="3:20" ht="20.25" hidden="1" customHeight="1">
      <c r="C237" s="17"/>
      <c r="E237" t="str">
        <f>IF(OR(M237&gt;0,M238&gt;0),2,"")</f>
        <v/>
      </c>
      <c r="F237" s="62"/>
      <c r="G237" s="78"/>
      <c r="H237" s="79"/>
      <c r="I237" s="79"/>
      <c r="J237" s="80">
        <v>0</v>
      </c>
      <c r="K237" s="65"/>
      <c r="L237" s="66">
        <f t="shared" si="15"/>
        <v>0</v>
      </c>
      <c r="M237" s="64">
        <f t="shared" si="15"/>
        <v>0</v>
      </c>
      <c r="N237" s="66">
        <f>IF(J237=0,0,N238*$E$3)</f>
        <v>0</v>
      </c>
      <c r="O237" s="67">
        <f t="shared" si="12"/>
        <v>0</v>
      </c>
      <c r="P237" s="66">
        <f>IF(J237=0,0,P238*$E$3)</f>
        <v>0</v>
      </c>
      <c r="Q237" s="67">
        <f t="shared" si="13"/>
        <v>0</v>
      </c>
      <c r="R237" s="66">
        <f>IF(J237=0,0,R238*$E$3)</f>
        <v>0</v>
      </c>
      <c r="S237" s="67">
        <f t="shared" si="14"/>
        <v>0</v>
      </c>
      <c r="T237" s="67"/>
    </row>
    <row r="238" spans="3:20" ht="20.25" hidden="1" customHeight="1">
      <c r="C238" s="76"/>
      <c r="D238" s="68">
        <f>CHOOSE(IF(C238&gt;0,C238,$F$5),0,"(야)","(지세별)","(지+소)","(누.불)","(야+소)","(원내역)")</f>
        <v>0</v>
      </c>
      <c r="E238">
        <f>IF(OR(M237&gt;0,M238&gt;0),1,0)</f>
        <v>0</v>
      </c>
      <c r="F238" s="59"/>
      <c r="G238" s="84" t="s">
        <v>145</v>
      </c>
      <c r="H238" s="85" t="s">
        <v>147</v>
      </c>
      <c r="I238" s="85">
        <f>CHOOSE(IF(C238&gt;0,C238,$F$5),0,"(야간)","(지세별)","(지+소)","(누.불)","(야+소)","")</f>
        <v>0</v>
      </c>
      <c r="J238" s="86">
        <v>0</v>
      </c>
      <c r="K238" s="72" t="s">
        <v>82</v>
      </c>
      <c r="L238" s="73">
        <f t="shared" si="15"/>
        <v>0</v>
      </c>
      <c r="M238" s="71">
        <f t="shared" si="15"/>
        <v>0</v>
      </c>
      <c r="N238" s="73">
        <f>IF(AND(J237=0,J238=0),0,INT(CHOOSE(IF(C238&gt;0,C238,$F$5),#REF!,#REF!,#REF!,#REF!,#REF!,#REF!,#REF!)))</f>
        <v>0</v>
      </c>
      <c r="O238" s="74">
        <f t="shared" si="12"/>
        <v>0</v>
      </c>
      <c r="P238" s="73">
        <f>IF(AND(J237=0,J238=0),0,INT(CHOOSE(IF(C238&gt;0,C238,$F$5),#REF!,#REF!,#REF!,#REF!,#REF!,#REF!,#REF!)))</f>
        <v>0</v>
      </c>
      <c r="Q238" s="74">
        <f t="shared" si="13"/>
        <v>0</v>
      </c>
      <c r="R238" s="73">
        <f>IF(AND(J237=0,J238=0),0,INT(CHOOSE(IF(C238&gt;0,C238,$F$5),#REF!,#REF!,#REF!,#REF!,#REF!,#REF!,#REF!)))</f>
        <v>0</v>
      </c>
      <c r="S238" s="74">
        <f t="shared" si="14"/>
        <v>0</v>
      </c>
      <c r="T238" s="74"/>
    </row>
    <row r="239" spans="3:20" ht="20.25" hidden="1" customHeight="1">
      <c r="C239" s="17"/>
      <c r="E239" t="str">
        <f>IF(OR(M239&gt;0,M240&gt;0),2,"")</f>
        <v/>
      </c>
      <c r="F239" s="62"/>
      <c r="G239" s="78"/>
      <c r="H239" s="79"/>
      <c r="I239" s="79"/>
      <c r="J239" s="80">
        <v>0</v>
      </c>
      <c r="K239" s="65"/>
      <c r="L239" s="66">
        <f t="shared" si="15"/>
        <v>0</v>
      </c>
      <c r="M239" s="64">
        <f t="shared" si="15"/>
        <v>0</v>
      </c>
      <c r="N239" s="66">
        <f>IF(J239=0,0,N240*$E$3)</f>
        <v>0</v>
      </c>
      <c r="O239" s="67">
        <f t="shared" si="12"/>
        <v>0</v>
      </c>
      <c r="P239" s="66">
        <f>IF(J239=0,0,P240*$E$3)</f>
        <v>0</v>
      </c>
      <c r="Q239" s="67">
        <f t="shared" si="13"/>
        <v>0</v>
      </c>
      <c r="R239" s="66">
        <f>IF(J239=0,0,R240*$E$3)</f>
        <v>0</v>
      </c>
      <c r="S239" s="67">
        <f t="shared" si="14"/>
        <v>0</v>
      </c>
      <c r="T239" s="67"/>
    </row>
    <row r="240" spans="3:20" ht="20.25" hidden="1" customHeight="1">
      <c r="C240" s="76">
        <v>2</v>
      </c>
      <c r="D240" s="68" t="str">
        <f>CHOOSE(IF(C240&gt;0,C240,$F$5),0,"(야)","(지세별)","(지+소)","(누.불)","(야+소)","(원내역)")</f>
        <v>(야)</v>
      </c>
      <c r="E240">
        <f>IF(OR(M239&gt;0,M240&gt;0),1,0)</f>
        <v>0</v>
      </c>
      <c r="F240" s="59"/>
      <c r="G240" s="84" t="str">
        <f>G238</f>
        <v>터파기</v>
      </c>
      <c r="H240" s="85" t="str">
        <f>H238</f>
        <v>BH 0.18 ( 45 )</v>
      </c>
      <c r="I240" s="85" t="str">
        <f>CHOOSE(IF(C240&gt;0,C240,$F$5),0,"(야간)","(지세별)","(지+소)","(누.불)","(야+소)","")</f>
        <v>(야간)</v>
      </c>
      <c r="J240" s="86">
        <v>0</v>
      </c>
      <c r="K240" s="72" t="s">
        <v>82</v>
      </c>
      <c r="L240" s="73">
        <f t="shared" si="15"/>
        <v>0</v>
      </c>
      <c r="M240" s="71">
        <f t="shared" si="15"/>
        <v>0</v>
      </c>
      <c r="N240" s="73">
        <f>IF(AND(J239=0,J240=0),0,INT(CHOOSE(IF(C240&gt;0,C240,$F$5),#REF!,#REF!,#REF!,#REF!,#REF!,#REF!,#REF!)))</f>
        <v>0</v>
      </c>
      <c r="O240" s="74">
        <f t="shared" si="12"/>
        <v>0</v>
      </c>
      <c r="P240" s="73">
        <f>IF(AND(J239=0,J240=0),0,INT(CHOOSE(IF(C240&gt;0,C240,$F$5),#REF!,#REF!,#REF!,#REF!,#REF!,#REF!,#REF!)))</f>
        <v>0</v>
      </c>
      <c r="Q240" s="74">
        <f t="shared" si="13"/>
        <v>0</v>
      </c>
      <c r="R240" s="73">
        <f>IF(AND(J239=0,J240=0),0,INT(CHOOSE(IF(C240&gt;0,C240,$F$5),#REF!,#REF!,#REF!,#REF!,#REF!,#REF!,#REF!)))</f>
        <v>0</v>
      </c>
      <c r="S240" s="74">
        <f t="shared" si="14"/>
        <v>0</v>
      </c>
      <c r="T240" s="74"/>
    </row>
    <row r="241" spans="3:20" ht="20.25" hidden="1" customHeight="1">
      <c r="C241" s="17"/>
      <c r="E241" t="str">
        <f>IF(OR(M241&gt;0,M242&gt;0),2,"")</f>
        <v/>
      </c>
      <c r="F241" s="62"/>
      <c r="G241" s="63"/>
      <c r="H241" s="64"/>
      <c r="I241" s="64"/>
      <c r="J241" s="75">
        <v>0</v>
      </c>
      <c r="K241" s="65"/>
      <c r="L241" s="66">
        <f t="shared" si="15"/>
        <v>0</v>
      </c>
      <c r="M241" s="64">
        <f t="shared" si="15"/>
        <v>0</v>
      </c>
      <c r="N241" s="66">
        <f>IF(J241=0,0,N242*$E$3)</f>
        <v>0</v>
      </c>
      <c r="O241" s="67">
        <f t="shared" si="12"/>
        <v>0</v>
      </c>
      <c r="P241" s="66">
        <f>IF(J241=0,0,P242*$E$3)</f>
        <v>0</v>
      </c>
      <c r="Q241" s="67">
        <f t="shared" si="13"/>
        <v>0</v>
      </c>
      <c r="R241" s="66">
        <f>IF(J241=0,0,R242*$E$3)</f>
        <v>0</v>
      </c>
      <c r="S241" s="67">
        <f t="shared" si="14"/>
        <v>0</v>
      </c>
      <c r="T241" s="67"/>
    </row>
    <row r="242" spans="3:20" ht="20.25" hidden="1" customHeight="1">
      <c r="C242" s="76"/>
      <c r="D242" s="68">
        <f>CHOOSE(IF(C242&gt;0,C242,$F$5),0,"(야)","(지세별)","(지+소)","(누.불)","(야+소)","(원내역)")</f>
        <v>0</v>
      </c>
      <c r="E242">
        <f>IF(OR(M241&gt;0,M242&gt;0),1,0)</f>
        <v>0</v>
      </c>
      <c r="F242" s="59"/>
      <c r="G242" s="70" t="s">
        <v>141</v>
      </c>
      <c r="H242" s="71" t="s">
        <v>148</v>
      </c>
      <c r="I242" s="71">
        <f>CHOOSE(IF(C242&gt;0,C242,$F$5),0,"(야간)","(지세별)","(지+소)","(누.불)","(야+소)","")</f>
        <v>0</v>
      </c>
      <c r="J242" s="77">
        <v>0</v>
      </c>
      <c r="K242" s="72" t="s">
        <v>82</v>
      </c>
      <c r="L242" s="73">
        <f t="shared" si="15"/>
        <v>0</v>
      </c>
      <c r="M242" s="71">
        <f t="shared" si="15"/>
        <v>0</v>
      </c>
      <c r="N242" s="73">
        <f>IF(AND(J241=0,J242=0),0,INT(CHOOSE(IF(C242&gt;0,C242,$F$5),#REF!,#REF!,#REF!,#REF!,#REF!,#REF!,#REF!)))</f>
        <v>0</v>
      </c>
      <c r="O242" s="74">
        <f t="shared" si="12"/>
        <v>0</v>
      </c>
      <c r="P242" s="73">
        <f>IF(AND(J241=0,J242=0),0,INT(CHOOSE(IF(C242&gt;0,C242,$F$5),#REF!,#REF!,#REF!,#REF!,#REF!,#REF!,#REF!)))</f>
        <v>0</v>
      </c>
      <c r="Q242" s="74">
        <f t="shared" si="13"/>
        <v>0</v>
      </c>
      <c r="R242" s="73">
        <f>IF(AND(J241=0,J242=0),0,INT(CHOOSE(IF(C242&gt;0,C242,$F$5),#REF!,#REF!,#REF!,#REF!,#REF!,#REF!,#REF!)))</f>
        <v>0</v>
      </c>
      <c r="S242" s="74">
        <f t="shared" si="14"/>
        <v>0</v>
      </c>
      <c r="T242" s="74"/>
    </row>
    <row r="243" spans="3:20" ht="20.25" hidden="1" customHeight="1">
      <c r="C243" s="17"/>
      <c r="E243" t="str">
        <f>IF(OR(M243&gt;0,M244&gt;0),2,"")</f>
        <v/>
      </c>
      <c r="F243" s="62"/>
      <c r="G243" s="63"/>
      <c r="H243" s="64"/>
      <c r="I243" s="64"/>
      <c r="J243" s="75">
        <v>0</v>
      </c>
      <c r="K243" s="65"/>
      <c r="L243" s="66">
        <f t="shared" si="15"/>
        <v>0</v>
      </c>
      <c r="M243" s="64">
        <f t="shared" si="15"/>
        <v>0</v>
      </c>
      <c r="N243" s="66">
        <f>IF(J243=0,0,N244*$E$3)</f>
        <v>0</v>
      </c>
      <c r="O243" s="67">
        <f t="shared" si="12"/>
        <v>0</v>
      </c>
      <c r="P243" s="66">
        <f>IF(J243=0,0,P244*$E$3)</f>
        <v>0</v>
      </c>
      <c r="Q243" s="67">
        <f t="shared" si="13"/>
        <v>0</v>
      </c>
      <c r="R243" s="66">
        <f>IF(J243=0,0,R244*$E$3)</f>
        <v>0</v>
      </c>
      <c r="S243" s="67">
        <f t="shared" si="14"/>
        <v>0</v>
      </c>
      <c r="T243" s="67"/>
    </row>
    <row r="244" spans="3:20" ht="20.25" hidden="1" customHeight="1">
      <c r="C244" s="76">
        <v>2</v>
      </c>
      <c r="D244" s="68" t="str">
        <f>CHOOSE(IF(C244&gt;0,C244,$F$5),0,"(야)","(지세별)","(지+소)","(누.불)","(야+소)","(원내역)")</f>
        <v>(야)</v>
      </c>
      <c r="E244">
        <f>IF(OR(M243&gt;0,M244&gt;0),1,0)</f>
        <v>0</v>
      </c>
      <c r="F244" s="59"/>
      <c r="G244" s="70" t="str">
        <f>G242</f>
        <v xml:space="preserve">터파기 </v>
      </c>
      <c r="H244" s="71" t="str">
        <f>H242</f>
        <v>BH 0.18 ( 90 )</v>
      </c>
      <c r="I244" s="71" t="str">
        <f>CHOOSE(IF(C244&gt;0,C244,$F$5),0,"(야간)","(지세별)","(지+소)","(누.불)","(야+소)","")</f>
        <v>(야간)</v>
      </c>
      <c r="J244" s="77">
        <v>0</v>
      </c>
      <c r="K244" s="72" t="s">
        <v>82</v>
      </c>
      <c r="L244" s="73">
        <f t="shared" si="15"/>
        <v>0</v>
      </c>
      <c r="M244" s="71">
        <f t="shared" si="15"/>
        <v>0</v>
      </c>
      <c r="N244" s="73">
        <f>IF(AND(J243=0,J244=0),0,INT(CHOOSE(IF(C244&gt;0,C244,$F$5),#REF!,#REF!,#REF!,#REF!,#REF!,#REF!,#REF!)))</f>
        <v>0</v>
      </c>
      <c r="O244" s="74">
        <f t="shared" si="12"/>
        <v>0</v>
      </c>
      <c r="P244" s="73">
        <f>IF(AND(J243=0,J244=0),0,INT(CHOOSE(IF(C244&gt;0,C244,$F$5),#REF!,#REF!,#REF!,#REF!,#REF!,#REF!,#REF!)))</f>
        <v>0</v>
      </c>
      <c r="Q244" s="74">
        <f t="shared" si="13"/>
        <v>0</v>
      </c>
      <c r="R244" s="73">
        <f>IF(AND(J243=0,J244=0),0,INT(CHOOSE(IF(C244&gt;0,C244,$F$5),#REF!,#REF!,#REF!,#REF!,#REF!,#REF!,#REF!)))</f>
        <v>0</v>
      </c>
      <c r="S244" s="74">
        <f t="shared" si="14"/>
        <v>0</v>
      </c>
      <c r="T244" s="74"/>
    </row>
    <row r="245" spans="3:20" ht="20.25" hidden="1" customHeight="1">
      <c r="C245" s="17"/>
      <c r="E245" t="str">
        <f>IF(OR(M245&gt;0,M246&gt;0),2,"")</f>
        <v/>
      </c>
      <c r="F245" s="62"/>
      <c r="G245" s="78"/>
      <c r="H245" s="79"/>
      <c r="I245" s="79"/>
      <c r="J245" s="80">
        <v>0</v>
      </c>
      <c r="K245" s="65"/>
      <c r="L245" s="66">
        <f t="shared" si="15"/>
        <v>0</v>
      </c>
      <c r="M245" s="64">
        <f t="shared" si="15"/>
        <v>0</v>
      </c>
      <c r="N245" s="66">
        <f>IF(J245=0,0,N246*$E$3)</f>
        <v>0</v>
      </c>
      <c r="O245" s="67">
        <f t="shared" si="12"/>
        <v>0</v>
      </c>
      <c r="P245" s="66">
        <f>IF(J245=0,0,P246*$E$3)</f>
        <v>0</v>
      </c>
      <c r="Q245" s="67">
        <f t="shared" si="13"/>
        <v>0</v>
      </c>
      <c r="R245" s="66">
        <f>IF(J245=0,0,R246*$E$3)</f>
        <v>0</v>
      </c>
      <c r="S245" s="67">
        <f t="shared" si="14"/>
        <v>0</v>
      </c>
      <c r="T245" s="67"/>
    </row>
    <row r="246" spans="3:20" ht="20.25" hidden="1" customHeight="1">
      <c r="C246" s="76"/>
      <c r="D246" s="68">
        <f>CHOOSE(IF(C246&gt;0,C246,$F$5),0,"(야)","(지세별)","(지+소)","(누.불)","(야+소)","(원내역)")</f>
        <v>0</v>
      </c>
      <c r="E246">
        <f>IF(OR(M245&gt;0,M246&gt;0),1,0)</f>
        <v>0</v>
      </c>
      <c r="F246" s="59"/>
      <c r="G246" s="84" t="s">
        <v>145</v>
      </c>
      <c r="H246" s="85" t="s">
        <v>149</v>
      </c>
      <c r="I246" s="85">
        <f>CHOOSE(IF(C246&gt;0,C246,$F$5),0,"(야간)","(지세별)","(지+소)","(누.불)","(야+소)","")</f>
        <v>0</v>
      </c>
      <c r="J246" s="86">
        <v>0</v>
      </c>
      <c r="K246" s="72" t="s">
        <v>82</v>
      </c>
      <c r="L246" s="73">
        <f t="shared" si="15"/>
        <v>0</v>
      </c>
      <c r="M246" s="71">
        <f t="shared" si="15"/>
        <v>0</v>
      </c>
      <c r="N246" s="73">
        <f>IF(AND(J245=0,J246=0),0,INT(CHOOSE(IF(C246&gt;0,C246,$F$5),#REF!,#REF!,#REF!,#REF!,#REF!,#REF!,#REF!)))</f>
        <v>0</v>
      </c>
      <c r="O246" s="74">
        <f t="shared" si="12"/>
        <v>0</v>
      </c>
      <c r="P246" s="73">
        <f>IF(AND(J245=0,J246=0),0,INT(CHOOSE(IF(C246&gt;0,C246,$F$5),#REF!,#REF!,#REF!,#REF!,#REF!,#REF!,#REF!)))</f>
        <v>0</v>
      </c>
      <c r="Q246" s="74">
        <f t="shared" si="13"/>
        <v>0</v>
      </c>
      <c r="R246" s="73">
        <f>IF(AND(J245=0,J246=0),0,INT(CHOOSE(IF(C246&gt;0,C246,$F$5),#REF!,#REF!,#REF!,#REF!,#REF!,#REF!,#REF!)))</f>
        <v>0</v>
      </c>
      <c r="S246" s="74">
        <f t="shared" si="14"/>
        <v>0</v>
      </c>
      <c r="T246" s="74"/>
    </row>
    <row r="247" spans="3:20" ht="20.25" hidden="1" customHeight="1">
      <c r="C247" s="17"/>
      <c r="E247" t="str">
        <f>IF(OR(M247&gt;0,M248&gt;0),2,"")</f>
        <v/>
      </c>
      <c r="F247" s="62"/>
      <c r="G247" s="78"/>
      <c r="H247" s="79"/>
      <c r="I247" s="79"/>
      <c r="J247" s="80">
        <v>0</v>
      </c>
      <c r="K247" s="65"/>
      <c r="L247" s="66">
        <f t="shared" si="15"/>
        <v>0</v>
      </c>
      <c r="M247" s="64">
        <f t="shared" si="15"/>
        <v>0</v>
      </c>
      <c r="N247" s="66">
        <f>IF(J247=0,0,N248*$E$3)</f>
        <v>0</v>
      </c>
      <c r="O247" s="67">
        <f t="shared" si="12"/>
        <v>0</v>
      </c>
      <c r="P247" s="66">
        <f>IF(J247=0,0,P248*$E$3)</f>
        <v>0</v>
      </c>
      <c r="Q247" s="67">
        <f t="shared" si="13"/>
        <v>0</v>
      </c>
      <c r="R247" s="66">
        <f>IF(J247=0,0,R248*$E$3)</f>
        <v>0</v>
      </c>
      <c r="S247" s="67">
        <f t="shared" si="14"/>
        <v>0</v>
      </c>
      <c r="T247" s="67"/>
    </row>
    <row r="248" spans="3:20" ht="20.25" hidden="1" customHeight="1">
      <c r="C248" s="76">
        <v>2</v>
      </c>
      <c r="D248" s="68" t="str">
        <f>CHOOSE(IF(C248&gt;0,C248,$F$5),0,"(야)","(지세별)","(지+소)","(누.불)","(야+소)","(원내역)")</f>
        <v>(야)</v>
      </c>
      <c r="E248">
        <f>IF(OR(M247&gt;0,M248&gt;0),1,0)</f>
        <v>0</v>
      </c>
      <c r="F248" s="59"/>
      <c r="G248" s="84" t="str">
        <f>G246</f>
        <v>터파기</v>
      </c>
      <c r="H248" s="85" t="str">
        <f>H246</f>
        <v>BH 0.18 ( 135 )</v>
      </c>
      <c r="I248" s="85" t="str">
        <f>CHOOSE(IF(C248&gt;0,C248,$F$5),0,"(야간)","(지세별)","(지+소)","(누.불)","(야+소)","")</f>
        <v>(야간)</v>
      </c>
      <c r="J248" s="86">
        <v>0</v>
      </c>
      <c r="K248" s="72" t="s">
        <v>82</v>
      </c>
      <c r="L248" s="73">
        <f t="shared" si="15"/>
        <v>0</v>
      </c>
      <c r="M248" s="71">
        <f t="shared" si="15"/>
        <v>0</v>
      </c>
      <c r="N248" s="73">
        <f>IF(AND(J247=0,J248=0),0,INT(CHOOSE(IF(C248&gt;0,C248,$F$5),#REF!,#REF!,#REF!,#REF!,#REF!,#REF!,#REF!)))</f>
        <v>0</v>
      </c>
      <c r="O248" s="74">
        <f t="shared" si="12"/>
        <v>0</v>
      </c>
      <c r="P248" s="73">
        <f>IF(AND(J247=0,J248=0),0,INT(CHOOSE(IF(C248&gt;0,C248,$F$5),#REF!,#REF!,#REF!,#REF!,#REF!,#REF!,#REF!)))</f>
        <v>0</v>
      </c>
      <c r="Q248" s="74">
        <f t="shared" si="13"/>
        <v>0</v>
      </c>
      <c r="R248" s="73">
        <f>IF(AND(J247=0,J248=0),0,INT(CHOOSE(IF(C248&gt;0,C248,$F$5),#REF!,#REF!,#REF!,#REF!,#REF!,#REF!,#REF!)))</f>
        <v>0</v>
      </c>
      <c r="S248" s="74">
        <f t="shared" si="14"/>
        <v>0</v>
      </c>
      <c r="T248" s="74"/>
    </row>
    <row r="249" spans="3:20" ht="20.25" hidden="1" customHeight="1">
      <c r="C249" s="17"/>
      <c r="E249" t="str">
        <f>IF(OR(M249&gt;0,M250&gt;0),2,"")</f>
        <v/>
      </c>
      <c r="F249" s="62"/>
      <c r="G249" s="63"/>
      <c r="H249" s="64"/>
      <c r="I249" s="64"/>
      <c r="J249" s="75">
        <v>0</v>
      </c>
      <c r="K249" s="65"/>
      <c r="L249" s="66">
        <f t="shared" si="15"/>
        <v>0</v>
      </c>
      <c r="M249" s="64">
        <f t="shared" si="15"/>
        <v>0</v>
      </c>
      <c r="N249" s="66">
        <f>IF(J249=0,0,N250*$E$3)</f>
        <v>0</v>
      </c>
      <c r="O249" s="67">
        <f t="shared" si="12"/>
        <v>0</v>
      </c>
      <c r="P249" s="66">
        <f>IF(J249=0,0,P250*$E$3)</f>
        <v>0</v>
      </c>
      <c r="Q249" s="67">
        <f t="shared" si="13"/>
        <v>0</v>
      </c>
      <c r="R249" s="66">
        <f>IF(J249=0,0,R250*$E$3)</f>
        <v>0</v>
      </c>
      <c r="S249" s="67">
        <f t="shared" si="14"/>
        <v>0</v>
      </c>
      <c r="T249" s="67"/>
    </row>
    <row r="250" spans="3:20" ht="20.25" customHeight="1">
      <c r="C250" s="76"/>
      <c r="D250" s="68">
        <f>CHOOSE(IF(C250&gt;0,C250,$F$5),0,"(야)","(지세별)","(지+소)","(누.불)","(야+소)","(원내역)")</f>
        <v>0</v>
      </c>
      <c r="E250">
        <f>IF(OR(M249&gt;0,M250&gt;0),1,0)</f>
        <v>0</v>
      </c>
      <c r="F250" s="59"/>
      <c r="G250" s="70" t="s">
        <v>141</v>
      </c>
      <c r="H250" s="71" t="s">
        <v>150</v>
      </c>
      <c r="I250" s="71">
        <f>CHOOSE(IF(C250&gt;0,C250,$F$5),0,"(야간)","(지세별)","(지+소)","(누.불)","(야+소)","")</f>
        <v>0</v>
      </c>
      <c r="J250" s="77">
        <v>381.88</v>
      </c>
      <c r="K250" s="72" t="s">
        <v>82</v>
      </c>
      <c r="L250" s="73"/>
      <c r="M250" s="71"/>
      <c r="N250" s="73"/>
      <c r="O250" s="74"/>
      <c r="P250" s="73"/>
      <c r="Q250" s="74"/>
      <c r="R250" s="73"/>
      <c r="S250" s="74"/>
      <c r="T250" s="74"/>
    </row>
    <row r="251" spans="3:20" ht="20.25" hidden="1" customHeight="1">
      <c r="C251" s="17"/>
      <c r="E251" t="str">
        <f>IF(OR(M251&gt;0,M252&gt;0),2,"")</f>
        <v/>
      </c>
      <c r="F251" s="62"/>
      <c r="G251" s="63"/>
      <c r="H251" s="64"/>
      <c r="I251" s="64"/>
      <c r="J251" s="75">
        <v>0</v>
      </c>
      <c r="K251" s="65"/>
      <c r="L251" s="66">
        <f t="shared" si="15"/>
        <v>0</v>
      </c>
      <c r="M251" s="64">
        <f t="shared" si="15"/>
        <v>0</v>
      </c>
      <c r="N251" s="66">
        <f>IF(J251=0,0,N252*$E$3)</f>
        <v>0</v>
      </c>
      <c r="O251" s="67">
        <f t="shared" si="12"/>
        <v>0</v>
      </c>
      <c r="P251" s="66">
        <f>IF(J251=0,0,P252*$E$3)</f>
        <v>0</v>
      </c>
      <c r="Q251" s="67">
        <f t="shared" si="13"/>
        <v>0</v>
      </c>
      <c r="R251" s="66">
        <f>IF(J251=0,0,R252*$E$3)</f>
        <v>0</v>
      </c>
      <c r="S251" s="67">
        <f t="shared" si="14"/>
        <v>0</v>
      </c>
      <c r="T251" s="67"/>
    </row>
    <row r="252" spans="3:20" ht="20.25" customHeight="1">
      <c r="C252" s="76">
        <v>2</v>
      </c>
      <c r="D252" s="68" t="str">
        <f>CHOOSE(IF(C252&gt;0,C252,$F$5),0,"(야)","(지세별)","(지+소)","(누.불)","(야+소)","(원내역)")</f>
        <v>(야)</v>
      </c>
      <c r="E252">
        <f>IF(OR(M251&gt;0,M252&gt;0),1,0)</f>
        <v>0</v>
      </c>
      <c r="F252" s="59"/>
      <c r="G252" s="70" t="str">
        <f>G250</f>
        <v xml:space="preserve">터파기 </v>
      </c>
      <c r="H252" s="71" t="str">
        <f>H250</f>
        <v>BH 0.18 ( 180 )</v>
      </c>
      <c r="I252" s="71" t="str">
        <f>CHOOSE(IF(C252&gt;0,C252,$F$5),0,"(야간)","(지세별)","(지+소)","(누.불)","(야+소)","")</f>
        <v>(야간)</v>
      </c>
      <c r="J252" s="77">
        <v>83.65</v>
      </c>
      <c r="K252" s="72" t="s">
        <v>82</v>
      </c>
      <c r="L252" s="73"/>
      <c r="M252" s="71"/>
      <c r="N252" s="73"/>
      <c r="O252" s="74"/>
      <c r="P252" s="73"/>
      <c r="Q252" s="74"/>
      <c r="R252" s="73"/>
      <c r="S252" s="74"/>
      <c r="T252" s="74"/>
    </row>
    <row r="253" spans="3:20" ht="20.25" hidden="1" customHeight="1">
      <c r="C253" s="17"/>
      <c r="E253" t="str">
        <f>IF(OR(M253&gt;0,M254&gt;0),2,"")</f>
        <v/>
      </c>
      <c r="F253" s="62"/>
      <c r="G253" s="78"/>
      <c r="H253" s="79"/>
      <c r="I253" s="79"/>
      <c r="J253" s="80">
        <v>0</v>
      </c>
      <c r="K253" s="65"/>
      <c r="L253" s="66">
        <f t="shared" si="15"/>
        <v>0</v>
      </c>
      <c r="M253" s="64">
        <f t="shared" si="15"/>
        <v>0</v>
      </c>
      <c r="N253" s="66">
        <f>IF(J253=0,0,N254*$E$3)</f>
        <v>0</v>
      </c>
      <c r="O253" s="67">
        <f t="shared" si="12"/>
        <v>0</v>
      </c>
      <c r="P253" s="66">
        <f>IF(J253=0,0,P254*$E$3)</f>
        <v>0</v>
      </c>
      <c r="Q253" s="67">
        <f t="shared" si="13"/>
        <v>0</v>
      </c>
      <c r="R253" s="66">
        <f>IF(J253=0,0,R254*$E$3)</f>
        <v>0</v>
      </c>
      <c r="S253" s="67">
        <f t="shared" si="14"/>
        <v>0</v>
      </c>
      <c r="T253" s="67"/>
    </row>
    <row r="254" spans="3:20" ht="20.25" hidden="1" customHeight="1">
      <c r="C254" s="76"/>
      <c r="D254" s="68">
        <f>CHOOSE(IF(C254&gt;0,C254,$F$5),0,"(야)","(지세별)","(지+소)","(누.불)","(야+소)","(원내역)")</f>
        <v>0</v>
      </c>
      <c r="E254">
        <f>IF(OR(M253&gt;0,M254&gt;0),1,0)</f>
        <v>0</v>
      </c>
      <c r="F254" s="59"/>
      <c r="G254" s="84" t="s">
        <v>151</v>
      </c>
      <c r="H254" s="85" t="s">
        <v>152</v>
      </c>
      <c r="I254" s="85">
        <f>CHOOSE(IF(C254&gt;0,C254,$F$5),0,"(야간)","(지세별)","(지+소)","(누.불)","(야+소)","")</f>
        <v>0</v>
      </c>
      <c r="J254" s="86">
        <v>0</v>
      </c>
      <c r="K254" s="72" t="s">
        <v>78</v>
      </c>
      <c r="L254" s="73">
        <f t="shared" si="15"/>
        <v>0</v>
      </c>
      <c r="M254" s="71">
        <f t="shared" si="15"/>
        <v>0</v>
      </c>
      <c r="N254" s="73">
        <f>IF(AND(J253=0,J254=0),0,INT(CHOOSE(IF(C254&gt;0,C254,$F$5),#REF!,#REF!,#REF!,#REF!,#REF!,#REF!,#REF!)))</f>
        <v>0</v>
      </c>
      <c r="O254" s="74">
        <f t="shared" si="12"/>
        <v>0</v>
      </c>
      <c r="P254" s="73">
        <f>IF(AND(J253=0,J254=0),0,INT(CHOOSE(IF(C254&gt;0,C254,$F$5),#REF!,#REF!,#REF!,#REF!,#REF!,#REF!,#REF!)))</f>
        <v>0</v>
      </c>
      <c r="Q254" s="74">
        <f t="shared" si="13"/>
        <v>0</v>
      </c>
      <c r="R254" s="73">
        <f>IF(AND(J253=0,J254=0),0,INT(CHOOSE(IF(C254&gt;0,C254,$F$5),#REF!,#REF!,#REF!,#REF!,#REF!,#REF!,#REF!)))</f>
        <v>0</v>
      </c>
      <c r="S254" s="74">
        <f t="shared" si="14"/>
        <v>0</v>
      </c>
      <c r="T254" s="74"/>
    </row>
    <row r="255" spans="3:20" ht="20.25" hidden="1" customHeight="1">
      <c r="C255" s="17"/>
      <c r="E255" t="str">
        <f>IF(OR(M255&gt;0,M256&gt;0),2,"")</f>
        <v/>
      </c>
      <c r="F255" s="62"/>
      <c r="G255" s="78"/>
      <c r="H255" s="79"/>
      <c r="I255" s="79"/>
      <c r="J255" s="80">
        <v>0</v>
      </c>
      <c r="K255" s="65"/>
      <c r="L255" s="66">
        <f t="shared" si="15"/>
        <v>0</v>
      </c>
      <c r="M255" s="64">
        <f t="shared" si="15"/>
        <v>0</v>
      </c>
      <c r="N255" s="66">
        <f>IF(J255=0,0,N256*$E$3)</f>
        <v>0</v>
      </c>
      <c r="O255" s="67">
        <f t="shared" si="12"/>
        <v>0</v>
      </c>
      <c r="P255" s="66">
        <f>IF(J255=0,0,P256*$E$3)</f>
        <v>0</v>
      </c>
      <c r="Q255" s="67">
        <f t="shared" si="13"/>
        <v>0</v>
      </c>
      <c r="R255" s="66">
        <f>IF(J255=0,0,R256*$E$3)</f>
        <v>0</v>
      </c>
      <c r="S255" s="67">
        <f t="shared" si="14"/>
        <v>0</v>
      </c>
      <c r="T255" s="67"/>
    </row>
    <row r="256" spans="3:20" ht="20.25" hidden="1" customHeight="1">
      <c r="C256" s="76">
        <v>2</v>
      </c>
      <c r="D256" s="68" t="str">
        <f>CHOOSE(IF(C256&gt;0,C256,$F$5),0,"(야)","(지세별)","(지+소)","(누.불)","(야+소)","(원내역)")</f>
        <v>(야)</v>
      </c>
      <c r="E256">
        <f>IF(OR(M255&gt;0,M256&gt;0),1,0)</f>
        <v>0</v>
      </c>
      <c r="F256" s="59"/>
      <c r="G256" s="84" t="str">
        <f>G254</f>
        <v>터파기</v>
      </c>
      <c r="H256" s="85" t="str">
        <f>H254</f>
        <v xml:space="preserve"> BH 0.4 ( 45 )</v>
      </c>
      <c r="I256" s="85" t="str">
        <f>CHOOSE(IF(C256&gt;0,C256,$F$5),0,"(야간)","(지세별)","(지+소)","(누.불)","(야+소)","")</f>
        <v>(야간)</v>
      </c>
      <c r="J256" s="86">
        <v>0</v>
      </c>
      <c r="K256" s="72" t="s">
        <v>78</v>
      </c>
      <c r="L256" s="73">
        <f t="shared" si="15"/>
        <v>0</v>
      </c>
      <c r="M256" s="71">
        <f t="shared" si="15"/>
        <v>0</v>
      </c>
      <c r="N256" s="73">
        <f>IF(AND(J255=0,J256=0),0,INT(CHOOSE(IF(C256&gt;0,C256,$F$5),#REF!,#REF!,#REF!,#REF!,#REF!,#REF!,#REF!)))</f>
        <v>0</v>
      </c>
      <c r="O256" s="74">
        <f t="shared" si="12"/>
        <v>0</v>
      </c>
      <c r="P256" s="73">
        <f>IF(AND(J255=0,J256=0),0,INT(CHOOSE(IF(C256&gt;0,C256,$F$5),#REF!,#REF!,#REF!,#REF!,#REF!,#REF!,#REF!)))</f>
        <v>0</v>
      </c>
      <c r="Q256" s="74">
        <f t="shared" si="13"/>
        <v>0</v>
      </c>
      <c r="R256" s="73">
        <f>IF(AND(J255=0,J256=0),0,INT(CHOOSE(IF(C256&gt;0,C256,$F$5),#REF!,#REF!,#REF!,#REF!,#REF!,#REF!,#REF!)))</f>
        <v>0</v>
      </c>
      <c r="S256" s="74">
        <f t="shared" si="14"/>
        <v>0</v>
      </c>
      <c r="T256" s="74"/>
    </row>
    <row r="257" spans="3:20" ht="20.25" hidden="1" customHeight="1">
      <c r="C257" s="17"/>
      <c r="E257" t="str">
        <f>IF(OR(M257&gt;0,M258&gt;0),2,"")</f>
        <v/>
      </c>
      <c r="F257" s="62"/>
      <c r="G257" s="78"/>
      <c r="H257" s="79"/>
      <c r="I257" s="79"/>
      <c r="J257" s="80">
        <v>0</v>
      </c>
      <c r="K257" s="65"/>
      <c r="L257" s="66">
        <f t="shared" si="15"/>
        <v>0</v>
      </c>
      <c r="M257" s="64">
        <f t="shared" si="15"/>
        <v>0</v>
      </c>
      <c r="N257" s="66">
        <f>IF(J257=0,0,N258*$E$3)</f>
        <v>0</v>
      </c>
      <c r="O257" s="67">
        <f t="shared" si="12"/>
        <v>0</v>
      </c>
      <c r="P257" s="66">
        <f>IF(J257=0,0,P258*$E$3)</f>
        <v>0</v>
      </c>
      <c r="Q257" s="67">
        <f t="shared" si="13"/>
        <v>0</v>
      </c>
      <c r="R257" s="66">
        <f>IF(J257=0,0,R258*$E$3)</f>
        <v>0</v>
      </c>
      <c r="S257" s="67">
        <f t="shared" si="14"/>
        <v>0</v>
      </c>
      <c r="T257" s="67"/>
    </row>
    <row r="258" spans="3:20" ht="20.25" hidden="1" customHeight="1">
      <c r="C258" s="76"/>
      <c r="D258" s="68">
        <f>CHOOSE(IF(C258&gt;0,C258,$F$5),0,"(야)","(지세별)","(지+소)","(누.불)","(야+소)","(원내역)")</f>
        <v>0</v>
      </c>
      <c r="E258">
        <f>IF(OR(M257&gt;0,M258&gt;0),1,0)</f>
        <v>0</v>
      </c>
      <c r="F258" s="59"/>
      <c r="G258" s="84" t="s">
        <v>151</v>
      </c>
      <c r="H258" s="85" t="s">
        <v>153</v>
      </c>
      <c r="I258" s="85">
        <f>CHOOSE(IF(C258&gt;0,C258,$F$5),0,"(야간)","(지세별)","(지+소)","(누.불)","(야+소)","")</f>
        <v>0</v>
      </c>
      <c r="J258" s="86">
        <v>0</v>
      </c>
      <c r="K258" s="72" t="s">
        <v>78</v>
      </c>
      <c r="L258" s="73">
        <f t="shared" si="15"/>
        <v>0</v>
      </c>
      <c r="M258" s="71">
        <f t="shared" si="15"/>
        <v>0</v>
      </c>
      <c r="N258" s="73">
        <f>IF(AND(J257=0,J258=0),0,INT(CHOOSE(IF(C258&gt;0,C258,$F$5),#REF!,#REF!,#REF!,#REF!,#REF!,#REF!,#REF!)))</f>
        <v>0</v>
      </c>
      <c r="O258" s="74">
        <f t="shared" si="12"/>
        <v>0</v>
      </c>
      <c r="P258" s="73">
        <f>IF(AND(J257=0,J258=0),0,INT(CHOOSE(IF(C258&gt;0,C258,$F$5),#REF!,#REF!,#REF!,#REF!,#REF!,#REF!,#REF!)))</f>
        <v>0</v>
      </c>
      <c r="Q258" s="74">
        <f t="shared" si="13"/>
        <v>0</v>
      </c>
      <c r="R258" s="73">
        <f>IF(AND(J257=0,J258=0),0,INT(CHOOSE(IF(C258&gt;0,C258,$F$5),#REF!,#REF!,#REF!,#REF!,#REF!,#REF!,#REF!)))</f>
        <v>0</v>
      </c>
      <c r="S258" s="74">
        <f t="shared" si="14"/>
        <v>0</v>
      </c>
      <c r="T258" s="74"/>
    </row>
    <row r="259" spans="3:20" ht="20.25" hidden="1" customHeight="1">
      <c r="C259" s="17"/>
      <c r="E259" t="str">
        <f>IF(OR(M259&gt;0,M260&gt;0),2,"")</f>
        <v/>
      </c>
      <c r="F259" s="62"/>
      <c r="G259" s="78"/>
      <c r="H259" s="79"/>
      <c r="I259" s="79"/>
      <c r="J259" s="80">
        <v>0</v>
      </c>
      <c r="K259" s="65"/>
      <c r="L259" s="66">
        <f t="shared" si="15"/>
        <v>0</v>
      </c>
      <c r="M259" s="64">
        <f t="shared" si="15"/>
        <v>0</v>
      </c>
      <c r="N259" s="66">
        <f>IF(J259=0,0,N260*$E$3)</f>
        <v>0</v>
      </c>
      <c r="O259" s="67">
        <f t="shared" si="12"/>
        <v>0</v>
      </c>
      <c r="P259" s="66">
        <f>IF(J259=0,0,P260*$E$3)</f>
        <v>0</v>
      </c>
      <c r="Q259" s="67">
        <f t="shared" si="13"/>
        <v>0</v>
      </c>
      <c r="R259" s="66">
        <f>IF(J259=0,0,R260*$E$3)</f>
        <v>0</v>
      </c>
      <c r="S259" s="67">
        <f t="shared" si="14"/>
        <v>0</v>
      </c>
      <c r="T259" s="67"/>
    </row>
    <row r="260" spans="3:20" ht="20.25" hidden="1" customHeight="1">
      <c r="C260" s="76">
        <v>2</v>
      </c>
      <c r="D260" s="68" t="str">
        <f>CHOOSE(IF(C260&gt;0,C260,$F$5),0,"(야)","(지세별)","(지+소)","(누.불)","(야+소)","(원내역)")</f>
        <v>(야)</v>
      </c>
      <c r="E260">
        <f>IF(OR(M259&gt;0,M260&gt;0),1,0)</f>
        <v>0</v>
      </c>
      <c r="F260" s="59"/>
      <c r="G260" s="84" t="str">
        <f>G258</f>
        <v>터파기</v>
      </c>
      <c r="H260" s="85" t="str">
        <f>H258</f>
        <v xml:space="preserve"> BH 0.4 ( 90 )</v>
      </c>
      <c r="I260" s="85" t="str">
        <f>CHOOSE(IF(C260&gt;0,C260,$F$5),0,"(야간)","(지세별)","(지+소)","(누.불)","(야+소)","")</f>
        <v>(야간)</v>
      </c>
      <c r="J260" s="86">
        <v>0</v>
      </c>
      <c r="K260" s="72" t="s">
        <v>78</v>
      </c>
      <c r="L260" s="73">
        <f t="shared" si="15"/>
        <v>0</v>
      </c>
      <c r="M260" s="71">
        <f t="shared" si="15"/>
        <v>0</v>
      </c>
      <c r="N260" s="73">
        <f>IF(AND(J259=0,J260=0),0,INT(CHOOSE(IF(C260&gt;0,C260,$F$5),#REF!,#REF!,#REF!,#REF!,#REF!,#REF!,#REF!)))</f>
        <v>0</v>
      </c>
      <c r="O260" s="74">
        <f t="shared" si="12"/>
        <v>0</v>
      </c>
      <c r="P260" s="73">
        <f>IF(AND(J259=0,J260=0),0,INT(CHOOSE(IF(C260&gt;0,C260,$F$5),#REF!,#REF!,#REF!,#REF!,#REF!,#REF!,#REF!)))</f>
        <v>0</v>
      </c>
      <c r="Q260" s="74">
        <f t="shared" si="13"/>
        <v>0</v>
      </c>
      <c r="R260" s="73">
        <f>IF(AND(J259=0,J260=0),0,INT(CHOOSE(IF(C260&gt;0,C260,$F$5),#REF!,#REF!,#REF!,#REF!,#REF!,#REF!,#REF!)))</f>
        <v>0</v>
      </c>
      <c r="S260" s="74">
        <f t="shared" si="14"/>
        <v>0</v>
      </c>
      <c r="T260" s="74"/>
    </row>
    <row r="261" spans="3:20" ht="20.25" hidden="1" customHeight="1">
      <c r="C261" s="17"/>
      <c r="E261" t="str">
        <f>IF(OR(M261&gt;0,M262&gt;0),2,"")</f>
        <v/>
      </c>
      <c r="F261" s="62"/>
      <c r="G261" s="78"/>
      <c r="H261" s="79"/>
      <c r="I261" s="79"/>
      <c r="J261" s="80">
        <v>0</v>
      </c>
      <c r="K261" s="65"/>
      <c r="L261" s="66">
        <f t="shared" si="15"/>
        <v>0</v>
      </c>
      <c r="M261" s="64">
        <f t="shared" si="15"/>
        <v>0</v>
      </c>
      <c r="N261" s="66">
        <f>IF(J261=0,0,N262*$E$3)</f>
        <v>0</v>
      </c>
      <c r="O261" s="67">
        <f t="shared" si="12"/>
        <v>0</v>
      </c>
      <c r="P261" s="66">
        <f>IF(J261=0,0,P262*$E$3)</f>
        <v>0</v>
      </c>
      <c r="Q261" s="67">
        <f t="shared" si="13"/>
        <v>0</v>
      </c>
      <c r="R261" s="66">
        <f>IF(J261=0,0,R262*$E$3)</f>
        <v>0</v>
      </c>
      <c r="S261" s="67">
        <f t="shared" si="14"/>
        <v>0</v>
      </c>
      <c r="T261" s="67"/>
    </row>
    <row r="262" spans="3:20" ht="20.25" hidden="1" customHeight="1">
      <c r="C262" s="76"/>
      <c r="D262" s="68">
        <f>CHOOSE(IF(C262&gt;0,C262,$F$5),0,"(야)","(지세별)","(지+소)","(누.불)","(야+소)","(원내역)")</f>
        <v>0</v>
      </c>
      <c r="E262">
        <f>IF(OR(M261&gt;0,M262&gt;0),1,0)</f>
        <v>0</v>
      </c>
      <c r="F262" s="59"/>
      <c r="G262" s="84" t="s">
        <v>151</v>
      </c>
      <c r="H262" s="85" t="s">
        <v>154</v>
      </c>
      <c r="I262" s="85">
        <f>CHOOSE(IF(C262&gt;0,C262,$F$5),0,"(야간)","(지세별)","(지+소)","(누.불)","(야+소)","")</f>
        <v>0</v>
      </c>
      <c r="J262" s="86">
        <v>0</v>
      </c>
      <c r="K262" s="72" t="s">
        <v>78</v>
      </c>
      <c r="L262" s="73">
        <f t="shared" si="15"/>
        <v>0</v>
      </c>
      <c r="M262" s="71">
        <f t="shared" si="15"/>
        <v>0</v>
      </c>
      <c r="N262" s="73">
        <f>IF(AND(J261=0,J262=0),0,INT(CHOOSE(IF(C262&gt;0,C262,$F$5),#REF!,#REF!,#REF!,#REF!,#REF!,#REF!,#REF!)))</f>
        <v>0</v>
      </c>
      <c r="O262" s="74">
        <f t="shared" si="12"/>
        <v>0</v>
      </c>
      <c r="P262" s="73">
        <f>IF(AND(J261=0,J262=0),0,INT(CHOOSE(IF(C262&gt;0,C262,$F$5),#REF!,#REF!,#REF!,#REF!,#REF!,#REF!,#REF!)))</f>
        <v>0</v>
      </c>
      <c r="Q262" s="74">
        <f t="shared" si="13"/>
        <v>0</v>
      </c>
      <c r="R262" s="73">
        <f>IF(AND(J261=0,J262=0),0,INT(CHOOSE(IF(C262&gt;0,C262,$F$5),#REF!,#REF!,#REF!,#REF!,#REF!,#REF!,#REF!)))</f>
        <v>0</v>
      </c>
      <c r="S262" s="74">
        <f t="shared" si="14"/>
        <v>0</v>
      </c>
      <c r="T262" s="74"/>
    </row>
    <row r="263" spans="3:20" ht="20.25" hidden="1" customHeight="1">
      <c r="C263" s="17"/>
      <c r="E263" t="str">
        <f>IF(OR(M263&gt;0,M264&gt;0),2,"")</f>
        <v/>
      </c>
      <c r="F263" s="62"/>
      <c r="G263" s="78"/>
      <c r="H263" s="79"/>
      <c r="I263" s="79"/>
      <c r="J263" s="80">
        <v>0</v>
      </c>
      <c r="K263" s="65"/>
      <c r="L263" s="66">
        <f t="shared" si="15"/>
        <v>0</v>
      </c>
      <c r="M263" s="64">
        <f t="shared" si="15"/>
        <v>0</v>
      </c>
      <c r="N263" s="66">
        <f>IF(J263=0,0,N264*$E$3)</f>
        <v>0</v>
      </c>
      <c r="O263" s="67">
        <f t="shared" si="12"/>
        <v>0</v>
      </c>
      <c r="P263" s="66">
        <f>IF(J263=0,0,P264*$E$3)</f>
        <v>0</v>
      </c>
      <c r="Q263" s="67">
        <f t="shared" si="13"/>
        <v>0</v>
      </c>
      <c r="R263" s="66">
        <f>IF(J263=0,0,R264*$E$3)</f>
        <v>0</v>
      </c>
      <c r="S263" s="67">
        <f t="shared" si="14"/>
        <v>0</v>
      </c>
      <c r="T263" s="67"/>
    </row>
    <row r="264" spans="3:20" ht="20.25" hidden="1" customHeight="1">
      <c r="C264" s="76">
        <v>2</v>
      </c>
      <c r="D264" s="68" t="str">
        <f>CHOOSE(IF(C264&gt;0,C264,$F$5),0,"(야)","(지세별)","(지+소)","(누.불)","(야+소)","(원내역)")</f>
        <v>(야)</v>
      </c>
      <c r="E264">
        <f>IF(OR(M263&gt;0,M264&gt;0),1,0)</f>
        <v>0</v>
      </c>
      <c r="F264" s="59"/>
      <c r="G264" s="84" t="str">
        <f>G262</f>
        <v>터파기</v>
      </c>
      <c r="H264" s="85" t="str">
        <f>H262</f>
        <v xml:space="preserve"> BH 0.4 ( 135)</v>
      </c>
      <c r="I264" s="85" t="str">
        <f>CHOOSE(IF(C264&gt;0,C264,$F$5),0,"(야간)","(지세별)","(지+소)","(누.불)","(야+소)","")</f>
        <v>(야간)</v>
      </c>
      <c r="J264" s="86">
        <v>0</v>
      </c>
      <c r="K264" s="72" t="s">
        <v>78</v>
      </c>
      <c r="L264" s="73">
        <f t="shared" si="15"/>
        <v>0</v>
      </c>
      <c r="M264" s="71">
        <f t="shared" si="15"/>
        <v>0</v>
      </c>
      <c r="N264" s="73">
        <f>IF(AND(J263=0,J264=0),0,INT(CHOOSE(IF(C264&gt;0,C264,$F$5),#REF!,#REF!,#REF!,#REF!,#REF!,#REF!,#REF!)))</f>
        <v>0</v>
      </c>
      <c r="O264" s="74">
        <f t="shared" si="12"/>
        <v>0</v>
      </c>
      <c r="P264" s="73">
        <f>IF(AND(J263=0,J264=0),0,INT(CHOOSE(IF(C264&gt;0,C264,$F$5),#REF!,#REF!,#REF!,#REF!,#REF!,#REF!,#REF!)))</f>
        <v>0</v>
      </c>
      <c r="Q264" s="74">
        <f t="shared" si="13"/>
        <v>0</v>
      </c>
      <c r="R264" s="73">
        <f>IF(AND(J263=0,J264=0),0,INT(CHOOSE(IF(C264&gt;0,C264,$F$5),#REF!,#REF!,#REF!,#REF!,#REF!,#REF!,#REF!)))</f>
        <v>0</v>
      </c>
      <c r="S264" s="74">
        <f t="shared" si="14"/>
        <v>0</v>
      </c>
      <c r="T264" s="74"/>
    </row>
    <row r="265" spans="3:20" ht="20.25" hidden="1" customHeight="1">
      <c r="C265" s="17"/>
      <c r="E265" t="str">
        <f>IF(OR(M265&gt;0,M266&gt;0),2,"")</f>
        <v/>
      </c>
      <c r="F265" s="62"/>
      <c r="G265" s="78"/>
      <c r="H265" s="79"/>
      <c r="I265" s="79"/>
      <c r="J265" s="80">
        <v>0</v>
      </c>
      <c r="K265" s="65"/>
      <c r="L265" s="66">
        <f t="shared" si="15"/>
        <v>0</v>
      </c>
      <c r="M265" s="64">
        <f t="shared" si="15"/>
        <v>0</v>
      </c>
      <c r="N265" s="66">
        <f>IF(J265=0,0,N266*$E$3)</f>
        <v>0</v>
      </c>
      <c r="O265" s="67">
        <f t="shared" si="12"/>
        <v>0</v>
      </c>
      <c r="P265" s="66">
        <f>IF(J265=0,0,P266*$E$3)</f>
        <v>0</v>
      </c>
      <c r="Q265" s="67">
        <f t="shared" si="13"/>
        <v>0</v>
      </c>
      <c r="R265" s="66">
        <f>IF(J265=0,0,R266*$E$3)</f>
        <v>0</v>
      </c>
      <c r="S265" s="67">
        <f t="shared" si="14"/>
        <v>0</v>
      </c>
      <c r="T265" s="67"/>
    </row>
    <row r="266" spans="3:20" ht="20.25" hidden="1" customHeight="1">
      <c r="C266" s="76"/>
      <c r="D266" s="68">
        <f>CHOOSE(IF(C266&gt;0,C266,$F$5),0,"(야)","(지세별)","(지+소)","(누.불)","(야+소)","(원내역)")</f>
        <v>0</v>
      </c>
      <c r="E266">
        <f>IF(OR(M265&gt;0,M266&gt;0),1,0)</f>
        <v>0</v>
      </c>
      <c r="F266" s="59"/>
      <c r="G266" s="84" t="s">
        <v>151</v>
      </c>
      <c r="H266" s="85" t="s">
        <v>155</v>
      </c>
      <c r="I266" s="85">
        <f>CHOOSE(IF(C266&gt;0,C266,$F$5),0,"(야간)","(지세별)","(지+소)","(누.불)","(야+소)","")</f>
        <v>0</v>
      </c>
      <c r="J266" s="86">
        <v>0</v>
      </c>
      <c r="K266" s="72" t="s">
        <v>78</v>
      </c>
      <c r="L266" s="73">
        <f t="shared" si="15"/>
        <v>0</v>
      </c>
      <c r="M266" s="71">
        <f t="shared" si="15"/>
        <v>0</v>
      </c>
      <c r="N266" s="73">
        <f>IF(AND(J265=0,J266=0),0,INT(CHOOSE(IF(C266&gt;0,C266,$F$5),#REF!,#REF!,#REF!,#REF!,#REF!,#REF!,#REF!)))</f>
        <v>0</v>
      </c>
      <c r="O266" s="74">
        <f t="shared" si="12"/>
        <v>0</v>
      </c>
      <c r="P266" s="73">
        <f>IF(AND(J265=0,J266=0),0,INT(CHOOSE(IF(C266&gt;0,C266,$F$5),#REF!,#REF!,#REF!,#REF!,#REF!,#REF!,#REF!)))</f>
        <v>0</v>
      </c>
      <c r="Q266" s="74">
        <f t="shared" si="13"/>
        <v>0</v>
      </c>
      <c r="R266" s="73">
        <f>IF(AND(J265=0,J266=0),0,INT(CHOOSE(IF(C266&gt;0,C266,$F$5),#REF!,#REF!,#REF!,#REF!,#REF!,#REF!,#REF!)))</f>
        <v>0</v>
      </c>
      <c r="S266" s="74">
        <f t="shared" si="14"/>
        <v>0</v>
      </c>
      <c r="T266" s="74"/>
    </row>
    <row r="267" spans="3:20" ht="20.25" hidden="1" customHeight="1">
      <c r="C267" s="17"/>
      <c r="E267" t="str">
        <f>IF(OR(M267&gt;0,M268&gt;0),2,"")</f>
        <v/>
      </c>
      <c r="F267" s="62"/>
      <c r="G267" s="78"/>
      <c r="H267" s="79"/>
      <c r="I267" s="79"/>
      <c r="J267" s="80">
        <v>0</v>
      </c>
      <c r="K267" s="65"/>
      <c r="L267" s="66">
        <f t="shared" si="15"/>
        <v>0</v>
      </c>
      <c r="M267" s="64">
        <f t="shared" si="15"/>
        <v>0</v>
      </c>
      <c r="N267" s="66">
        <f>IF(J267=0,0,N268*$E$3)</f>
        <v>0</v>
      </c>
      <c r="O267" s="67">
        <f t="shared" ref="O267:O330" si="16">INT($J267*N267)</f>
        <v>0</v>
      </c>
      <c r="P267" s="66">
        <f>IF(J267=0,0,P268*$E$3)</f>
        <v>0</v>
      </c>
      <c r="Q267" s="67">
        <f t="shared" ref="Q267:Q330" si="17">INT($J267*P267)</f>
        <v>0</v>
      </c>
      <c r="R267" s="66">
        <f>IF(J267=0,0,R268*$E$3)</f>
        <v>0</v>
      </c>
      <c r="S267" s="67">
        <f t="shared" ref="S267:S330" si="18">INT($J267*R267)</f>
        <v>0</v>
      </c>
      <c r="T267" s="67"/>
    </row>
    <row r="268" spans="3:20" ht="20.25" hidden="1" customHeight="1">
      <c r="C268" s="76">
        <v>2</v>
      </c>
      <c r="D268" s="68" t="str">
        <f>CHOOSE(IF(C268&gt;0,C268,$F$5),0,"(야)","(지세별)","(지+소)","(누.불)","(야+소)","(원내역)")</f>
        <v>(야)</v>
      </c>
      <c r="E268">
        <f>IF(OR(M267&gt;0,M268&gt;0),1,0)</f>
        <v>0</v>
      </c>
      <c r="F268" s="59"/>
      <c r="G268" s="84" t="str">
        <f>G266</f>
        <v>터파기</v>
      </c>
      <c r="H268" s="85" t="str">
        <f>H266</f>
        <v xml:space="preserve"> BH 0.4 ( 180 )</v>
      </c>
      <c r="I268" s="85" t="str">
        <f>CHOOSE(IF(C268&gt;0,C268,$F$5),0,"(야간)","(지세별)","(지+소)","(누.불)","(야+소)","")</f>
        <v>(야간)</v>
      </c>
      <c r="J268" s="86">
        <v>0</v>
      </c>
      <c r="K268" s="72" t="s">
        <v>82</v>
      </c>
      <c r="L268" s="73">
        <f t="shared" si="15"/>
        <v>0</v>
      </c>
      <c r="M268" s="71">
        <f t="shared" si="15"/>
        <v>0</v>
      </c>
      <c r="N268" s="73">
        <f>IF(AND(J267=0,J268=0),0,INT(CHOOSE(IF(C268&gt;0,C268,$F$5),#REF!,#REF!,#REF!,#REF!,#REF!,#REF!,#REF!)))</f>
        <v>0</v>
      </c>
      <c r="O268" s="74">
        <f t="shared" si="16"/>
        <v>0</v>
      </c>
      <c r="P268" s="73">
        <f>IF(AND(J267=0,J268=0),0,INT(CHOOSE(IF(C268&gt;0,C268,$F$5),#REF!,#REF!,#REF!,#REF!,#REF!,#REF!,#REF!)))</f>
        <v>0</v>
      </c>
      <c r="Q268" s="74">
        <f t="shared" si="17"/>
        <v>0</v>
      </c>
      <c r="R268" s="73">
        <f>IF(AND(J267=0,J268=0),0,INT(CHOOSE(IF(C268&gt;0,C268,$F$5),#REF!,#REF!,#REF!,#REF!,#REF!,#REF!,#REF!)))</f>
        <v>0</v>
      </c>
      <c r="S268" s="74">
        <f t="shared" si="18"/>
        <v>0</v>
      </c>
      <c r="T268" s="74"/>
    </row>
    <row r="269" spans="3:20" ht="20.25" hidden="1" customHeight="1">
      <c r="C269" s="17"/>
      <c r="E269" t="str">
        <f>IF(OR(M269&gt;0,M270&gt;0),2,"")</f>
        <v/>
      </c>
      <c r="F269" s="62"/>
      <c r="G269" s="78"/>
      <c r="H269" s="79"/>
      <c r="I269" s="79"/>
      <c r="J269" s="80">
        <v>0</v>
      </c>
      <c r="K269" s="65"/>
      <c r="L269" s="66">
        <f t="shared" si="15"/>
        <v>0</v>
      </c>
      <c r="M269" s="64">
        <f t="shared" si="15"/>
        <v>0</v>
      </c>
      <c r="N269" s="66">
        <f>IF(J269=0,0,N270*$E$3)</f>
        <v>0</v>
      </c>
      <c r="O269" s="67">
        <f t="shared" si="16"/>
        <v>0</v>
      </c>
      <c r="P269" s="66">
        <f>IF(J269=0,0,P270*$E$3)</f>
        <v>0</v>
      </c>
      <c r="Q269" s="67">
        <f t="shared" si="17"/>
        <v>0</v>
      </c>
      <c r="R269" s="66">
        <f>IF(J269=0,0,R270*$E$3)</f>
        <v>0</v>
      </c>
      <c r="S269" s="67">
        <f t="shared" si="18"/>
        <v>0</v>
      </c>
      <c r="T269" s="67"/>
    </row>
    <row r="270" spans="3:20" ht="20.25" hidden="1" customHeight="1">
      <c r="C270" s="76"/>
      <c r="D270" s="68">
        <f>CHOOSE(IF(C270&gt;0,C270,$F$5),0,"(야)","(지세별)","(지+소)","(누.불)","(야+소)","(원내역)")</f>
        <v>0</v>
      </c>
      <c r="E270">
        <f>IF(OR(M269&gt;0,M270&gt;0),1,0)</f>
        <v>0</v>
      </c>
      <c r="F270" s="59"/>
      <c r="G270" s="84" t="s">
        <v>145</v>
      </c>
      <c r="H270" s="85" t="s">
        <v>156</v>
      </c>
      <c r="I270" s="85">
        <f>CHOOSE(IF(C270&gt;0,C270,$F$5),0,"(야간)","(지세별)","(지+소)","(누.불)","(야+소)","")</f>
        <v>0</v>
      </c>
      <c r="J270" s="86">
        <v>0</v>
      </c>
      <c r="K270" s="72" t="s">
        <v>82</v>
      </c>
      <c r="L270" s="73">
        <f t="shared" si="15"/>
        <v>0</v>
      </c>
      <c r="M270" s="71">
        <f t="shared" si="15"/>
        <v>0</v>
      </c>
      <c r="N270" s="73">
        <f>IF(AND(J269=0,J270=0),0,INT(CHOOSE(IF(C270&gt;0,C270,$F$5),#REF!,#REF!,#REF!,#REF!,#REF!,#REF!,#REF!)))</f>
        <v>0</v>
      </c>
      <c r="O270" s="74">
        <f t="shared" si="16"/>
        <v>0</v>
      </c>
      <c r="P270" s="73">
        <f>IF(AND(J269=0,J270=0),0,INT(CHOOSE(IF(C270&gt;0,C270,$F$5),#REF!,#REF!,#REF!,#REF!,#REF!,#REF!,#REF!)))</f>
        <v>0</v>
      </c>
      <c r="Q270" s="74">
        <f t="shared" si="17"/>
        <v>0</v>
      </c>
      <c r="R270" s="73">
        <f>IF(AND(J269=0,J270=0),0,INT(CHOOSE(IF(C270&gt;0,C270,$F$5),#REF!,#REF!,#REF!,#REF!,#REF!,#REF!,#REF!)))</f>
        <v>0</v>
      </c>
      <c r="S270" s="74">
        <f t="shared" si="18"/>
        <v>0</v>
      </c>
      <c r="T270" s="74"/>
    </row>
    <row r="271" spans="3:20" ht="20.25" hidden="1" customHeight="1">
      <c r="C271" s="17"/>
      <c r="E271" t="str">
        <f>IF(OR(M271&gt;0,M272&gt;0),2,"")</f>
        <v/>
      </c>
      <c r="F271" s="62"/>
      <c r="G271" s="78"/>
      <c r="H271" s="79"/>
      <c r="I271" s="79"/>
      <c r="J271" s="80">
        <v>0</v>
      </c>
      <c r="K271" s="65"/>
      <c r="L271" s="66">
        <f t="shared" si="15"/>
        <v>0</v>
      </c>
      <c r="M271" s="64">
        <f t="shared" si="15"/>
        <v>0</v>
      </c>
      <c r="N271" s="66">
        <f>IF(J271=0,0,N272*$E$3)</f>
        <v>0</v>
      </c>
      <c r="O271" s="67">
        <f t="shared" si="16"/>
        <v>0</v>
      </c>
      <c r="P271" s="66">
        <f>IF(J271=0,0,P272*$E$3)</f>
        <v>0</v>
      </c>
      <c r="Q271" s="67">
        <f t="shared" si="17"/>
        <v>0</v>
      </c>
      <c r="R271" s="66">
        <f>IF(J271=0,0,R272*$E$3)</f>
        <v>0</v>
      </c>
      <c r="S271" s="67">
        <f t="shared" si="18"/>
        <v>0</v>
      </c>
      <c r="T271" s="67"/>
    </row>
    <row r="272" spans="3:20" ht="20.25" hidden="1" customHeight="1">
      <c r="C272" s="76">
        <v>2</v>
      </c>
      <c r="D272" s="68" t="str">
        <f>CHOOSE(IF(C272&gt;0,C272,$F$5),0,"(야)","(지세별)","(지+소)","(누.불)","(야+소)","(원내역)")</f>
        <v>(야)</v>
      </c>
      <c r="E272">
        <f>IF(OR(M271&gt;0,M272&gt;0),1,0)</f>
        <v>0</v>
      </c>
      <c r="F272" s="59"/>
      <c r="G272" s="84" t="str">
        <f>G270</f>
        <v>터파기</v>
      </c>
      <c r="H272" s="85" t="str">
        <f>H270</f>
        <v xml:space="preserve"> BH 0.7 ( 45 )</v>
      </c>
      <c r="I272" s="85" t="str">
        <f>CHOOSE(IF(C272&gt;0,C272,$F$5),0,"(야간)","(지세별)","(지+소)","(누.불)","(야+소)","")</f>
        <v>(야간)</v>
      </c>
      <c r="J272" s="86">
        <v>0</v>
      </c>
      <c r="K272" s="72" t="s">
        <v>82</v>
      </c>
      <c r="L272" s="73">
        <f t="shared" si="15"/>
        <v>0</v>
      </c>
      <c r="M272" s="71">
        <f t="shared" si="15"/>
        <v>0</v>
      </c>
      <c r="N272" s="73">
        <f>IF(AND(J271=0,J272=0),0,INT(CHOOSE(IF(C272&gt;0,C272,$F$5),#REF!,#REF!,#REF!,#REF!,#REF!,#REF!,#REF!)))</f>
        <v>0</v>
      </c>
      <c r="O272" s="74">
        <f t="shared" si="16"/>
        <v>0</v>
      </c>
      <c r="P272" s="73">
        <f>IF(AND(J271=0,J272=0),0,INT(CHOOSE(IF(C272&gt;0,C272,$F$5),#REF!,#REF!,#REF!,#REF!,#REF!,#REF!,#REF!)))</f>
        <v>0</v>
      </c>
      <c r="Q272" s="74">
        <f t="shared" si="17"/>
        <v>0</v>
      </c>
      <c r="R272" s="73">
        <f>IF(AND(J271=0,J272=0),0,INT(CHOOSE(IF(C272&gt;0,C272,$F$5),#REF!,#REF!,#REF!,#REF!,#REF!,#REF!,#REF!)))</f>
        <v>0</v>
      </c>
      <c r="S272" s="74">
        <f t="shared" si="18"/>
        <v>0</v>
      </c>
      <c r="T272" s="74"/>
    </row>
    <row r="273" spans="3:20" ht="20.25" hidden="1" customHeight="1">
      <c r="C273" s="17"/>
      <c r="E273" t="str">
        <f>IF(OR(M273&gt;0,M274&gt;0),2,"")</f>
        <v/>
      </c>
      <c r="F273" s="62"/>
      <c r="G273" s="78"/>
      <c r="H273" s="79"/>
      <c r="I273" s="79"/>
      <c r="J273" s="80">
        <v>0</v>
      </c>
      <c r="K273" s="65"/>
      <c r="L273" s="66">
        <f t="shared" si="15"/>
        <v>0</v>
      </c>
      <c r="M273" s="64">
        <f t="shared" si="15"/>
        <v>0</v>
      </c>
      <c r="N273" s="66">
        <f>IF(J273=0,0,N274*$E$3)</f>
        <v>0</v>
      </c>
      <c r="O273" s="67">
        <f t="shared" si="16"/>
        <v>0</v>
      </c>
      <c r="P273" s="66">
        <f>IF(J273=0,0,P274*$E$3)</f>
        <v>0</v>
      </c>
      <c r="Q273" s="67">
        <f t="shared" si="17"/>
        <v>0</v>
      </c>
      <c r="R273" s="66">
        <f>IF(J273=0,0,R274*$E$3)</f>
        <v>0</v>
      </c>
      <c r="S273" s="67">
        <f t="shared" si="18"/>
        <v>0</v>
      </c>
      <c r="T273" s="67"/>
    </row>
    <row r="274" spans="3:20" ht="20.25" hidden="1" customHeight="1">
      <c r="C274" s="76"/>
      <c r="D274" s="68">
        <f>CHOOSE(IF(C274&gt;0,C274,$F$5),0,"(야)","(지세별)","(지+소)","(누.불)","(야+소)","(원내역)")</f>
        <v>0</v>
      </c>
      <c r="E274">
        <f>IF(OR(M273&gt;0,M274&gt;0),1,0)</f>
        <v>0</v>
      </c>
      <c r="F274" s="59"/>
      <c r="G274" s="84" t="s">
        <v>141</v>
      </c>
      <c r="H274" s="85" t="s">
        <v>138</v>
      </c>
      <c r="I274" s="85">
        <f>CHOOSE(IF(C274&gt;0,C274,$F$5),0,"(야간)","(지세별)","(지+소)","(누.불)","(야+소)","")</f>
        <v>0</v>
      </c>
      <c r="J274" s="86">
        <v>0</v>
      </c>
      <c r="K274" s="72" t="s">
        <v>82</v>
      </c>
      <c r="L274" s="73">
        <f t="shared" si="15"/>
        <v>0</v>
      </c>
      <c r="M274" s="71">
        <f t="shared" si="15"/>
        <v>0</v>
      </c>
      <c r="N274" s="73">
        <f>IF(AND(J273=0,J274=0),0,INT(CHOOSE(IF(C274&gt;0,C274,$F$5),#REF!,#REF!,#REF!,#REF!,#REF!,#REF!,#REF!)))</f>
        <v>0</v>
      </c>
      <c r="O274" s="74">
        <f t="shared" si="16"/>
        <v>0</v>
      </c>
      <c r="P274" s="73">
        <f>IF(AND(J273=0,J274=0),0,INT(CHOOSE(IF(C274&gt;0,C274,$F$5),#REF!,#REF!,#REF!,#REF!,#REF!,#REF!,#REF!)))</f>
        <v>0</v>
      </c>
      <c r="Q274" s="74">
        <f t="shared" si="17"/>
        <v>0</v>
      </c>
      <c r="R274" s="73">
        <f>IF(AND(J273=0,J274=0),0,INT(CHOOSE(IF(C274&gt;0,C274,$F$5),#REF!,#REF!,#REF!,#REF!,#REF!,#REF!,#REF!)))</f>
        <v>0</v>
      </c>
      <c r="S274" s="74">
        <f t="shared" si="18"/>
        <v>0</v>
      </c>
      <c r="T274" s="74"/>
    </row>
    <row r="275" spans="3:20" ht="20.25" hidden="1" customHeight="1">
      <c r="C275" s="17"/>
      <c r="E275" t="str">
        <f>IF(OR(M275&gt;0,M276&gt;0),2,"")</f>
        <v/>
      </c>
      <c r="F275" s="62"/>
      <c r="G275" s="78"/>
      <c r="H275" s="79"/>
      <c r="I275" s="79"/>
      <c r="J275" s="80">
        <v>0</v>
      </c>
      <c r="K275" s="65"/>
      <c r="L275" s="66">
        <f t="shared" ref="L275:M346" si="19">SUM(N275,P275,R275)</f>
        <v>0</v>
      </c>
      <c r="M275" s="64">
        <f t="shared" si="19"/>
        <v>0</v>
      </c>
      <c r="N275" s="66">
        <f>IF(J275=0,0,N276*$E$3)</f>
        <v>0</v>
      </c>
      <c r="O275" s="67">
        <f t="shared" si="16"/>
        <v>0</v>
      </c>
      <c r="P275" s="66">
        <f>IF(J275=0,0,P276*$E$3)</f>
        <v>0</v>
      </c>
      <c r="Q275" s="67">
        <f t="shared" si="17"/>
        <v>0</v>
      </c>
      <c r="R275" s="66">
        <f>IF(J275=0,0,R276*$E$3)</f>
        <v>0</v>
      </c>
      <c r="S275" s="67">
        <f t="shared" si="18"/>
        <v>0</v>
      </c>
      <c r="T275" s="67"/>
    </row>
    <row r="276" spans="3:20" ht="20.25" hidden="1" customHeight="1">
      <c r="C276" s="76">
        <v>2</v>
      </c>
      <c r="D276" s="68" t="str">
        <f>CHOOSE(IF(C276&gt;0,C276,$F$5),0,"(야)","(지세별)","(지+소)","(누.불)","(야+소)","(원내역)")</f>
        <v>(야)</v>
      </c>
      <c r="E276">
        <f>IF(OR(M275&gt;0,M276&gt;0),1,0)</f>
        <v>0</v>
      </c>
      <c r="F276" s="59"/>
      <c r="G276" s="84" t="str">
        <f>G274</f>
        <v xml:space="preserve">터파기 </v>
      </c>
      <c r="H276" s="85" t="str">
        <f>H274</f>
        <v>BH 0.7 ( 90 )</v>
      </c>
      <c r="I276" s="85" t="str">
        <f>CHOOSE(IF(C276&gt;0,C276,$F$5),0,"(야간)","(지세별)","(지+소)","(누.불)","(야+소)","")</f>
        <v>(야간)</v>
      </c>
      <c r="J276" s="86">
        <v>0</v>
      </c>
      <c r="K276" s="72" t="s">
        <v>78</v>
      </c>
      <c r="L276" s="73">
        <f t="shared" si="19"/>
        <v>0</v>
      </c>
      <c r="M276" s="71">
        <f t="shared" si="19"/>
        <v>0</v>
      </c>
      <c r="N276" s="73">
        <f>IF(AND(J275=0,J276=0),0,INT(CHOOSE(IF(C276&gt;0,C276,$F$5),#REF!,#REF!,#REF!,#REF!,#REF!,#REF!,#REF!)))</f>
        <v>0</v>
      </c>
      <c r="O276" s="74">
        <f t="shared" si="16"/>
        <v>0</v>
      </c>
      <c r="P276" s="73">
        <f>IF(AND(J275=0,J276=0),0,INT(CHOOSE(IF(C276&gt;0,C276,$F$5),#REF!,#REF!,#REF!,#REF!,#REF!,#REF!,#REF!)))</f>
        <v>0</v>
      </c>
      <c r="Q276" s="74">
        <f t="shared" si="17"/>
        <v>0</v>
      </c>
      <c r="R276" s="73">
        <f>IF(AND(J275=0,J276=0),0,INT(CHOOSE(IF(C276&gt;0,C276,$F$5),#REF!,#REF!,#REF!,#REF!,#REF!,#REF!,#REF!)))</f>
        <v>0</v>
      </c>
      <c r="S276" s="74">
        <f t="shared" si="18"/>
        <v>0</v>
      </c>
      <c r="T276" s="74"/>
    </row>
    <row r="277" spans="3:20" ht="20.25" hidden="1" customHeight="1">
      <c r="C277" s="17"/>
      <c r="E277" t="str">
        <f>IF(OR(M277&gt;0,M278&gt;0),2,"")</f>
        <v/>
      </c>
      <c r="F277" s="62"/>
      <c r="G277" s="78"/>
      <c r="H277" s="79"/>
      <c r="I277" s="79"/>
      <c r="J277" s="80">
        <v>0</v>
      </c>
      <c r="K277" s="65"/>
      <c r="L277" s="66">
        <f t="shared" si="19"/>
        <v>0</v>
      </c>
      <c r="M277" s="64">
        <f t="shared" si="19"/>
        <v>0</v>
      </c>
      <c r="N277" s="66">
        <f>IF(J277=0,0,N278*$E$3)</f>
        <v>0</v>
      </c>
      <c r="O277" s="67">
        <f t="shared" si="16"/>
        <v>0</v>
      </c>
      <c r="P277" s="66">
        <f>IF(J277=0,0,P278*$E$3)</f>
        <v>0</v>
      </c>
      <c r="Q277" s="67">
        <f t="shared" si="17"/>
        <v>0</v>
      </c>
      <c r="R277" s="66">
        <f>IF(J277=0,0,R278*$E$3)</f>
        <v>0</v>
      </c>
      <c r="S277" s="67">
        <f t="shared" si="18"/>
        <v>0</v>
      </c>
      <c r="T277" s="67"/>
    </row>
    <row r="278" spans="3:20" ht="20.25" hidden="1" customHeight="1">
      <c r="C278" s="76"/>
      <c r="D278" s="68">
        <f>CHOOSE(IF(C278&gt;0,C278,$F$5),0,"(야)","(지세별)","(지+소)","(누.불)","(야+소)","(원내역)")</f>
        <v>0</v>
      </c>
      <c r="E278">
        <f>IF(OR(M277&gt;0,M278&gt;0),1,0)</f>
        <v>0</v>
      </c>
      <c r="F278" s="59"/>
      <c r="G278" s="84" t="s">
        <v>151</v>
      </c>
      <c r="H278" s="85" t="s">
        <v>157</v>
      </c>
      <c r="I278" s="85">
        <f>CHOOSE(IF(C278&gt;0,C278,$F$5),0,"(야간)","(지세별)","(지+소)","(누.불)","(야+소)","")</f>
        <v>0</v>
      </c>
      <c r="J278" s="86">
        <v>0</v>
      </c>
      <c r="K278" s="72" t="s">
        <v>78</v>
      </c>
      <c r="L278" s="73">
        <f t="shared" si="19"/>
        <v>0</v>
      </c>
      <c r="M278" s="71">
        <f t="shared" si="19"/>
        <v>0</v>
      </c>
      <c r="N278" s="73">
        <f>IF(AND(J277=0,J278=0),0,INT(CHOOSE(IF(C278&gt;0,C278,$F$5),#REF!,#REF!,#REF!,#REF!,#REF!,#REF!,#REF!)))</f>
        <v>0</v>
      </c>
      <c r="O278" s="74">
        <f t="shared" si="16"/>
        <v>0</v>
      </c>
      <c r="P278" s="73">
        <f>IF(AND(J277=0,J278=0),0,INT(CHOOSE(IF(C278&gt;0,C278,$F$5),#REF!,#REF!,#REF!,#REF!,#REF!,#REF!,#REF!)))</f>
        <v>0</v>
      </c>
      <c r="Q278" s="74">
        <f t="shared" si="17"/>
        <v>0</v>
      </c>
      <c r="R278" s="73">
        <f>IF(AND(J277=0,J278=0),0,INT(CHOOSE(IF(C278&gt;0,C278,$F$5),#REF!,#REF!,#REF!,#REF!,#REF!,#REF!,#REF!)))</f>
        <v>0</v>
      </c>
      <c r="S278" s="74">
        <f t="shared" si="18"/>
        <v>0</v>
      </c>
      <c r="T278" s="74"/>
    </row>
    <row r="279" spans="3:20" ht="20.25" hidden="1" customHeight="1">
      <c r="C279" s="17"/>
      <c r="E279" t="str">
        <f>IF(OR(M279&gt;0,M280&gt;0),2,"")</f>
        <v/>
      </c>
      <c r="F279" s="62"/>
      <c r="G279" s="78"/>
      <c r="H279" s="79"/>
      <c r="I279" s="79"/>
      <c r="J279" s="80">
        <v>0</v>
      </c>
      <c r="K279" s="65"/>
      <c r="L279" s="66">
        <f t="shared" si="19"/>
        <v>0</v>
      </c>
      <c r="M279" s="64">
        <f t="shared" si="19"/>
        <v>0</v>
      </c>
      <c r="N279" s="66">
        <f>IF(J279=0,0,N280*$E$3)</f>
        <v>0</v>
      </c>
      <c r="O279" s="67">
        <f t="shared" si="16"/>
        <v>0</v>
      </c>
      <c r="P279" s="66">
        <f>IF(J279=0,0,P280*$E$3)</f>
        <v>0</v>
      </c>
      <c r="Q279" s="67">
        <f t="shared" si="17"/>
        <v>0</v>
      </c>
      <c r="R279" s="66">
        <f>IF(J279=0,0,R280*$E$3)</f>
        <v>0</v>
      </c>
      <c r="S279" s="67">
        <f t="shared" si="18"/>
        <v>0</v>
      </c>
      <c r="T279" s="67"/>
    </row>
    <row r="280" spans="3:20" ht="20.25" hidden="1" customHeight="1">
      <c r="C280" s="76">
        <v>2</v>
      </c>
      <c r="D280" s="68" t="str">
        <f>CHOOSE(IF(C280&gt;0,C280,$F$5),0,"(야)","(지세별)","(지+소)","(누.불)","(야+소)","(원내역)")</f>
        <v>(야)</v>
      </c>
      <c r="E280">
        <f>IF(OR(M279&gt;0,M280&gt;0),1,0)</f>
        <v>0</v>
      </c>
      <c r="F280" s="59"/>
      <c r="G280" s="84" t="str">
        <f>G278</f>
        <v>터파기</v>
      </c>
      <c r="H280" s="85" t="str">
        <f>H278</f>
        <v>BH 0.7 ( 135)</v>
      </c>
      <c r="I280" s="85" t="str">
        <f>CHOOSE(IF(C280&gt;0,C280,$F$5),0,"(야간)","(지세별)","(지+소)","(누.불)","(야+소)","")</f>
        <v>(야간)</v>
      </c>
      <c r="J280" s="86">
        <v>0</v>
      </c>
      <c r="K280" s="72" t="s">
        <v>78</v>
      </c>
      <c r="L280" s="73">
        <f t="shared" si="19"/>
        <v>0</v>
      </c>
      <c r="M280" s="71">
        <f t="shared" si="19"/>
        <v>0</v>
      </c>
      <c r="N280" s="73">
        <f>IF(AND(J279=0,J280=0),0,INT(CHOOSE(IF(C280&gt;0,C280,$F$5),#REF!,#REF!,#REF!,#REF!,#REF!,#REF!,#REF!)))</f>
        <v>0</v>
      </c>
      <c r="O280" s="74">
        <f t="shared" si="16"/>
        <v>0</v>
      </c>
      <c r="P280" s="73">
        <f>IF(AND(J279=0,J280=0),0,INT(CHOOSE(IF(C280&gt;0,C280,$F$5),#REF!,#REF!,#REF!,#REF!,#REF!,#REF!,#REF!)))</f>
        <v>0</v>
      </c>
      <c r="Q280" s="74">
        <f t="shared" si="17"/>
        <v>0</v>
      </c>
      <c r="R280" s="73">
        <f>IF(AND(J279=0,J280=0),0,INT(CHOOSE(IF(C280&gt;0,C280,$F$5),#REF!,#REF!,#REF!,#REF!,#REF!,#REF!,#REF!)))</f>
        <v>0</v>
      </c>
      <c r="S280" s="74">
        <f t="shared" si="18"/>
        <v>0</v>
      </c>
      <c r="T280" s="74"/>
    </row>
    <row r="281" spans="3:20" ht="20.25" hidden="1" customHeight="1">
      <c r="C281" s="17"/>
      <c r="E281" t="str">
        <f>IF(OR(M281&gt;0,M282&gt;0),2,"")</f>
        <v/>
      </c>
      <c r="F281" s="62"/>
      <c r="G281" s="91"/>
      <c r="H281" s="92"/>
      <c r="I281" s="92"/>
      <c r="J281" s="93">
        <v>0</v>
      </c>
      <c r="K281" s="94"/>
      <c r="L281" s="95">
        <f t="shared" si="19"/>
        <v>0</v>
      </c>
      <c r="M281" s="92">
        <f t="shared" si="19"/>
        <v>0</v>
      </c>
      <c r="N281" s="95">
        <f>IF(J281=0,0,N282*$E$3)</f>
        <v>0</v>
      </c>
      <c r="O281" s="96">
        <f t="shared" si="16"/>
        <v>0</v>
      </c>
      <c r="P281" s="95">
        <f>IF(J281=0,0,P282*$E$3)</f>
        <v>0</v>
      </c>
      <c r="Q281" s="96">
        <f t="shared" si="17"/>
        <v>0</v>
      </c>
      <c r="R281" s="95">
        <f>IF(J281=0,0,R282*$E$3)</f>
        <v>0</v>
      </c>
      <c r="S281" s="96">
        <f t="shared" si="18"/>
        <v>0</v>
      </c>
      <c r="T281" s="96"/>
    </row>
    <row r="282" spans="3:20" ht="20.25" hidden="1" customHeight="1">
      <c r="C282" s="76"/>
      <c r="D282" s="68">
        <f>CHOOSE(IF(C282&gt;0,C282,$F$5),0,"(야)","(지세별)","(지+소)","(누.불)","(야+소)","(원내역)")</f>
        <v>0</v>
      </c>
      <c r="E282">
        <f>IF(OR(M281&gt;0,M282&gt;0),1,0)</f>
        <v>0</v>
      </c>
      <c r="F282" s="59"/>
      <c r="G282" s="87" t="s">
        <v>158</v>
      </c>
      <c r="H282" s="88" t="s">
        <v>159</v>
      </c>
      <c r="I282" s="71">
        <f>CHOOSE(IF(C282&gt;0,C282,$F$5),0,"(야간)","(지세별)","(소규모)","(누.불)","(야+소)","")</f>
        <v>0</v>
      </c>
      <c r="J282" s="89">
        <v>0</v>
      </c>
      <c r="K282" s="90" t="s">
        <v>78</v>
      </c>
      <c r="L282" s="97">
        <f t="shared" si="19"/>
        <v>0</v>
      </c>
      <c r="M282" s="88">
        <f t="shared" si="19"/>
        <v>0</v>
      </c>
      <c r="N282" s="97">
        <f>IF(AND(J281=0,J282=0),0,INT(CHOOSE(IF(C282&gt;0,C282,$F$5),#REF!,#REF!,#REF!,#REF!,#REF!,#REF!,#REF!)))</f>
        <v>0</v>
      </c>
      <c r="O282" s="98">
        <f t="shared" si="16"/>
        <v>0</v>
      </c>
      <c r="P282" s="97">
        <f>IF(AND(J281=0,J282=0),0,INT(CHOOSE(IF(C282&gt;0,C282,$F$5),#REF!,#REF!,#REF!,#REF!,#REF!,#REF!,#REF!)))</f>
        <v>0</v>
      </c>
      <c r="Q282" s="98">
        <f t="shared" si="17"/>
        <v>0</v>
      </c>
      <c r="R282" s="97">
        <f>IF(AND(J281=0,J282=0),0,INT(CHOOSE(IF(C282&gt;0,C282,$F$5),#REF!,#REF!,#REF!,#REF!,#REF!,#REF!,#REF!)))</f>
        <v>0</v>
      </c>
      <c r="S282" s="98">
        <f t="shared" si="18"/>
        <v>0</v>
      </c>
      <c r="T282" s="98"/>
    </row>
    <row r="283" spans="3:20" ht="20.25" hidden="1" customHeight="1">
      <c r="C283" s="17"/>
      <c r="E283" t="str">
        <f>IF(OR(M283&gt;0,M284&gt;0),2,"")</f>
        <v/>
      </c>
      <c r="F283" s="62"/>
      <c r="G283" s="91"/>
      <c r="H283" s="92"/>
      <c r="I283" s="92"/>
      <c r="J283" s="93">
        <v>0</v>
      </c>
      <c r="K283" s="94"/>
      <c r="L283" s="95">
        <f t="shared" si="19"/>
        <v>0</v>
      </c>
      <c r="M283" s="92">
        <f t="shared" si="19"/>
        <v>0</v>
      </c>
      <c r="N283" s="95">
        <f>IF(J283=0,0,N284*$E$3)</f>
        <v>0</v>
      </c>
      <c r="O283" s="96">
        <f t="shared" si="16"/>
        <v>0</v>
      </c>
      <c r="P283" s="95">
        <f>IF(J283=0,0,P284*$E$3)</f>
        <v>0</v>
      </c>
      <c r="Q283" s="96">
        <f t="shared" si="17"/>
        <v>0</v>
      </c>
      <c r="R283" s="95">
        <f>IF(J283=0,0,R284*$E$3)</f>
        <v>0</v>
      </c>
      <c r="S283" s="96">
        <f t="shared" si="18"/>
        <v>0</v>
      </c>
      <c r="T283" s="96"/>
    </row>
    <row r="284" spans="3:20" ht="20.25" hidden="1" customHeight="1">
      <c r="C284" s="76">
        <v>2</v>
      </c>
      <c r="D284" s="68" t="str">
        <f>CHOOSE(IF(C284&gt;0,C284,$F$5),0,"(야)","(지세별)","(지+소)","(누.불)","(야+소)","(원내역)")</f>
        <v>(야)</v>
      </c>
      <c r="E284">
        <f>IF(OR(M283&gt;0,M284&gt;0),1,0)</f>
        <v>0</v>
      </c>
      <c r="F284" s="59"/>
      <c r="G284" s="87" t="str">
        <f>G282</f>
        <v>인력 되메우기</v>
      </c>
      <c r="H284" s="88" t="str">
        <f>H282</f>
        <v>토사</v>
      </c>
      <c r="I284" s="88" t="str">
        <f>CHOOSE(IF(C284&gt;0,C284,$F$5),0,"(야간)","(지세별)","(지+소)","(누.불)","(야+소)","")</f>
        <v>(야간)</v>
      </c>
      <c r="J284" s="89">
        <v>0</v>
      </c>
      <c r="K284" s="90" t="s">
        <v>78</v>
      </c>
      <c r="L284" s="97">
        <f t="shared" si="19"/>
        <v>0</v>
      </c>
      <c r="M284" s="88">
        <f t="shared" si="19"/>
        <v>0</v>
      </c>
      <c r="N284" s="97">
        <f>IF(AND(J283=0,J284=0),0,INT(CHOOSE(IF(C284&gt;0,C284,$F$5),#REF!,#REF!,#REF!,#REF!,#REF!,#REF!,#REF!)))</f>
        <v>0</v>
      </c>
      <c r="O284" s="98">
        <f t="shared" si="16"/>
        <v>0</v>
      </c>
      <c r="P284" s="97">
        <f>IF(AND(J283=0,J284=0),0,INT(CHOOSE(IF(C284&gt;0,C284,$F$5),#REF!,#REF!,#REF!,#REF!,#REF!,#REF!,#REF!)))</f>
        <v>0</v>
      </c>
      <c r="Q284" s="98">
        <f t="shared" si="17"/>
        <v>0</v>
      </c>
      <c r="R284" s="97">
        <f>IF(AND(J283=0,J284=0),0,INT(CHOOSE(IF(C284&gt;0,C284,$F$5),#REF!,#REF!,#REF!,#REF!,#REF!,#REF!,#REF!)))</f>
        <v>0</v>
      </c>
      <c r="S284" s="98">
        <f t="shared" si="18"/>
        <v>0</v>
      </c>
      <c r="T284" s="98"/>
    </row>
    <row r="285" spans="3:20" ht="20.25" hidden="1" customHeight="1">
      <c r="C285" s="17"/>
      <c r="E285" t="str">
        <f>IF(OR(M285&gt;0,M286&gt;0),2,"")</f>
        <v/>
      </c>
      <c r="F285" s="62"/>
      <c r="G285" s="63"/>
      <c r="H285" s="64"/>
      <c r="I285" s="64"/>
      <c r="J285" s="75">
        <v>0</v>
      </c>
      <c r="K285" s="65"/>
      <c r="L285" s="66">
        <f t="shared" si="19"/>
        <v>0</v>
      </c>
      <c r="M285" s="64">
        <f t="shared" si="19"/>
        <v>0</v>
      </c>
      <c r="N285" s="66">
        <f>IF(J285=0,0,N286*$E$3)</f>
        <v>0</v>
      </c>
      <c r="O285" s="67">
        <f t="shared" si="16"/>
        <v>0</v>
      </c>
      <c r="P285" s="66">
        <f>IF(J285=0,0,P286*$E$3)</f>
        <v>0</v>
      </c>
      <c r="Q285" s="67">
        <f t="shared" si="17"/>
        <v>0</v>
      </c>
      <c r="R285" s="66">
        <f>IF(J285=0,0,R286*$E$3)</f>
        <v>0</v>
      </c>
      <c r="S285" s="67">
        <f t="shared" si="18"/>
        <v>0</v>
      </c>
      <c r="T285" s="67"/>
    </row>
    <row r="286" spans="3:20" ht="20.25" hidden="1" customHeight="1">
      <c r="C286" s="76"/>
      <c r="D286" s="68">
        <f>CHOOSE(IF(C286&gt;0,C286,$F$5),0,"(야)","(지세별)","(지+소)","(누.불)","(야+소)","(원내역)")</f>
        <v>0</v>
      </c>
      <c r="E286">
        <f>IF(OR(M285&gt;0,M286&gt;0),1,0)</f>
        <v>0</v>
      </c>
      <c r="F286" s="59"/>
      <c r="G286" s="70" t="s">
        <v>160</v>
      </c>
      <c r="H286" s="71" t="s">
        <v>161</v>
      </c>
      <c r="I286" s="71">
        <f>CHOOSE(IF(C286&gt;0,C286,$F$5),0,"(야간)","(지세별)","(소규모)","(누.불)","(야+소)","")</f>
        <v>0</v>
      </c>
      <c r="J286" s="77">
        <v>0</v>
      </c>
      <c r="K286" s="72" t="s">
        <v>78</v>
      </c>
      <c r="L286" s="73">
        <f t="shared" si="19"/>
        <v>0</v>
      </c>
      <c r="M286" s="71">
        <f t="shared" si="19"/>
        <v>0</v>
      </c>
      <c r="N286" s="73">
        <f>IF(AND(J285=0,J286=0),0,INT(CHOOSE(IF(C286&gt;0,C286,$F$5),#REF!,#REF!,#REF!,#REF!,#REF!,#REF!,#REF!)))</f>
        <v>0</v>
      </c>
      <c r="O286" s="74">
        <f t="shared" si="16"/>
        <v>0</v>
      </c>
      <c r="P286" s="73">
        <f>IF(AND(J285=0,J286=0),0,INT(CHOOSE(IF(C286&gt;0,C286,$F$5),#REF!,#REF!,#REF!,#REF!,#REF!,#REF!,#REF!)))</f>
        <v>0</v>
      </c>
      <c r="Q286" s="74">
        <f t="shared" si="17"/>
        <v>0</v>
      </c>
      <c r="R286" s="73">
        <f>IF(AND(J285=0,J286=0),0,INT(CHOOSE(IF(C286&gt;0,C286,$F$5),#REF!,#REF!,#REF!,#REF!,#REF!,#REF!,#REF!)))</f>
        <v>0</v>
      </c>
      <c r="S286" s="74">
        <f t="shared" si="18"/>
        <v>0</v>
      </c>
      <c r="T286" s="74"/>
    </row>
    <row r="287" spans="3:20" ht="20.25" hidden="1" customHeight="1">
      <c r="C287" s="17"/>
      <c r="E287" t="str">
        <f>IF(OR(M287&gt;0,M288&gt;0),2,"")</f>
        <v/>
      </c>
      <c r="F287" s="62"/>
      <c r="G287" s="63"/>
      <c r="H287" s="64"/>
      <c r="I287" s="64"/>
      <c r="J287" s="75">
        <v>0</v>
      </c>
      <c r="K287" s="65"/>
      <c r="L287" s="66">
        <f t="shared" si="19"/>
        <v>0</v>
      </c>
      <c r="M287" s="64">
        <f t="shared" si="19"/>
        <v>0</v>
      </c>
      <c r="N287" s="66">
        <f>IF(J287=0,0,N288*$E$3)</f>
        <v>0</v>
      </c>
      <c r="O287" s="67">
        <f t="shared" si="16"/>
        <v>0</v>
      </c>
      <c r="P287" s="66">
        <f>IF(J287=0,0,P288*$E$3)</f>
        <v>0</v>
      </c>
      <c r="Q287" s="67">
        <f t="shared" si="17"/>
        <v>0</v>
      </c>
      <c r="R287" s="66">
        <f>IF(J287=0,0,R288*$E$3)</f>
        <v>0</v>
      </c>
      <c r="S287" s="67">
        <f t="shared" si="18"/>
        <v>0</v>
      </c>
      <c r="T287" s="67"/>
    </row>
    <row r="288" spans="3:20" ht="20.25" hidden="1" customHeight="1">
      <c r="C288" s="76">
        <v>2</v>
      </c>
      <c r="D288" s="68" t="str">
        <f>CHOOSE(IF(C288&gt;0,C288,$F$5),0,"(야)","(지세별)","(지+소)","(누.불)","(야+소)","(원내역)")</f>
        <v>(야)</v>
      </c>
      <c r="E288">
        <f>IF(OR(M287&gt;0,M288&gt;0),1,0)</f>
        <v>0</v>
      </c>
      <c r="F288" s="59"/>
      <c r="G288" s="70" t="str">
        <f>G286</f>
        <v>인력다짐</v>
      </c>
      <c r="H288" s="71" t="str">
        <f>H286</f>
        <v>토사 및 환토용자재</v>
      </c>
      <c r="I288" s="71" t="str">
        <f>CHOOSE(IF(C288&gt;0,C288,$F$5),0,"(야간)","(지세별)","(지+소)","(누.불)","(야+소)","")</f>
        <v>(야간)</v>
      </c>
      <c r="J288" s="77">
        <v>0</v>
      </c>
      <c r="K288" s="72" t="s">
        <v>78</v>
      </c>
      <c r="L288" s="73">
        <f t="shared" si="19"/>
        <v>0</v>
      </c>
      <c r="M288" s="71">
        <f t="shared" si="19"/>
        <v>0</v>
      </c>
      <c r="N288" s="73">
        <f>IF(AND(J287=0,J288=0),0,INT(CHOOSE(IF(C288&gt;0,C288,$F$5),#REF!,#REF!,#REF!,#REF!,#REF!,#REF!,#REF!)))</f>
        <v>0</v>
      </c>
      <c r="O288" s="74">
        <f t="shared" si="16"/>
        <v>0</v>
      </c>
      <c r="P288" s="73">
        <f>IF(AND(J287=0,J288=0),0,INT(CHOOSE(IF(C288&gt;0,C288,$F$5),#REF!,#REF!,#REF!,#REF!,#REF!,#REF!,#REF!)))</f>
        <v>0</v>
      </c>
      <c r="Q288" s="74">
        <f t="shared" si="17"/>
        <v>0</v>
      </c>
      <c r="R288" s="73">
        <f>IF(AND(J287=0,J288=0),0,INT(CHOOSE(IF(C288&gt;0,C288,$F$5),#REF!,#REF!,#REF!,#REF!,#REF!,#REF!,#REF!)))</f>
        <v>0</v>
      </c>
      <c r="S288" s="74">
        <f t="shared" si="18"/>
        <v>0</v>
      </c>
      <c r="T288" s="74"/>
    </row>
    <row r="289" spans="3:20" ht="20.25" hidden="1" customHeight="1">
      <c r="C289" s="17"/>
      <c r="E289" t="str">
        <f>IF(OR(M289&gt;0,M290&gt;0),2,"")</f>
        <v/>
      </c>
      <c r="F289" s="62"/>
      <c r="G289" s="63"/>
      <c r="H289" s="64"/>
      <c r="I289" s="64"/>
      <c r="J289" s="75">
        <v>0</v>
      </c>
      <c r="K289" s="65"/>
      <c r="L289" s="66">
        <f t="shared" si="19"/>
        <v>0</v>
      </c>
      <c r="M289" s="64">
        <f t="shared" si="19"/>
        <v>0</v>
      </c>
      <c r="N289" s="66">
        <f>IF(J289=0,0,N290*$E$3)</f>
        <v>0</v>
      </c>
      <c r="O289" s="67">
        <f t="shared" si="16"/>
        <v>0</v>
      </c>
      <c r="P289" s="66">
        <f>IF(J289=0,0,P290*$E$3)</f>
        <v>0</v>
      </c>
      <c r="Q289" s="67">
        <f t="shared" si="17"/>
        <v>0</v>
      </c>
      <c r="R289" s="66">
        <f>IF(J289=0,0,R290*$E$3)</f>
        <v>0</v>
      </c>
      <c r="S289" s="67">
        <f t="shared" si="18"/>
        <v>0</v>
      </c>
      <c r="T289" s="67"/>
    </row>
    <row r="290" spans="3:20" ht="20.25" hidden="1" customHeight="1">
      <c r="C290" s="76"/>
      <c r="D290" s="68">
        <f>CHOOSE(IF(C290&gt;0,C290,$F$5),0,"(야)","(지세별)","(지+소)","(누.불)","(야+소)","(원내역)")</f>
        <v>0</v>
      </c>
      <c r="E290">
        <f>IF(OR(M289&gt;0,M290&gt;0),1,0)</f>
        <v>0</v>
      </c>
      <c r="F290" s="59"/>
      <c r="G290" s="70" t="s">
        <v>162</v>
      </c>
      <c r="H290" s="71" t="s">
        <v>106</v>
      </c>
      <c r="I290" s="71">
        <f>CHOOSE(IF(C290&gt;0,C290,$F$5),0,"(야간)","(지세별)","(지+소)","(누.불)","(야+소)","")</f>
        <v>0</v>
      </c>
      <c r="J290" s="99">
        <v>0</v>
      </c>
      <c r="K290" s="72" t="s">
        <v>78</v>
      </c>
      <c r="L290" s="73">
        <f t="shared" si="19"/>
        <v>0</v>
      </c>
      <c r="M290" s="71">
        <f t="shared" si="19"/>
        <v>0</v>
      </c>
      <c r="N290" s="73">
        <f>IF(AND(J289=0,J290=0),0,INT(CHOOSE(IF(C290&gt;0,C290,$F$5),#REF!,#REF!,#REF!,#REF!,#REF!,#REF!,#REF!)))</f>
        <v>0</v>
      </c>
      <c r="O290" s="74">
        <f t="shared" si="16"/>
        <v>0</v>
      </c>
      <c r="P290" s="73">
        <f>IF(AND(J289=0,J290=0),0,INT(CHOOSE(IF(C290&gt;0,C290,$F$5),#REF!,#REF!,#REF!,#REF!,#REF!,#REF!,#REF!)))</f>
        <v>0</v>
      </c>
      <c r="Q290" s="74">
        <f t="shared" si="17"/>
        <v>0</v>
      </c>
      <c r="R290" s="73">
        <f>IF(AND(J289=0,J290=0),0,INT(CHOOSE(IF(C290&gt;0,C290,$F$5),#REF!,#REF!,#REF!,#REF!,#REF!,#REF!,#REF!)))</f>
        <v>0</v>
      </c>
      <c r="S290" s="74">
        <f t="shared" si="18"/>
        <v>0</v>
      </c>
      <c r="T290" s="74"/>
    </row>
    <row r="291" spans="3:20" ht="20.25" hidden="1" customHeight="1">
      <c r="C291" s="17"/>
      <c r="E291" t="str">
        <f>IF(OR(M291&gt;0,M292&gt;0),2,"")</f>
        <v/>
      </c>
      <c r="F291" s="62"/>
      <c r="G291" s="63"/>
      <c r="H291" s="64"/>
      <c r="I291" s="64"/>
      <c r="J291" s="75"/>
      <c r="K291" s="65"/>
      <c r="L291" s="66">
        <f t="shared" si="19"/>
        <v>0</v>
      </c>
      <c r="M291" s="64">
        <f t="shared" si="19"/>
        <v>0</v>
      </c>
      <c r="N291" s="66">
        <f>IF(J291=0,0,N292*$E$3)</f>
        <v>0</v>
      </c>
      <c r="O291" s="67">
        <f t="shared" si="16"/>
        <v>0</v>
      </c>
      <c r="P291" s="66">
        <f>IF(J291=0,0,P292*$E$3)</f>
        <v>0</v>
      </c>
      <c r="Q291" s="67">
        <f t="shared" si="17"/>
        <v>0</v>
      </c>
      <c r="R291" s="66">
        <f>IF(J291=0,0,R292*$E$3)</f>
        <v>0</v>
      </c>
      <c r="S291" s="67">
        <f t="shared" si="18"/>
        <v>0</v>
      </c>
      <c r="T291" s="67"/>
    </row>
    <row r="292" spans="3:20" ht="20.25" hidden="1" customHeight="1">
      <c r="C292" s="76">
        <v>2</v>
      </c>
      <c r="D292" s="68" t="str">
        <f>CHOOSE(IF(C292&gt;0,C292,$F$5),0,"(야)","(지세별)","(지+소)","(누.불)","(야+소)","(원내역)")</f>
        <v>(야)</v>
      </c>
      <c r="E292">
        <f>IF(OR(M291&gt;0,M292&gt;0),1,0)</f>
        <v>0</v>
      </c>
      <c r="F292" s="59"/>
      <c r="G292" s="70" t="str">
        <f>G290</f>
        <v>되메우기(기계)</v>
      </c>
      <c r="H292" s="71" t="str">
        <f>H290</f>
        <v>BH 0.12 ( 90 )</v>
      </c>
      <c r="I292" s="71" t="str">
        <f>CHOOSE(IF(C292&gt;0,C292,$F$5),0,"(야간)","(지세별)","(지+소)","(누.불)","(야+소)","")</f>
        <v>(야간)</v>
      </c>
      <c r="J292" s="77"/>
      <c r="K292" s="72" t="s">
        <v>78</v>
      </c>
      <c r="L292" s="73">
        <f t="shared" si="19"/>
        <v>0</v>
      </c>
      <c r="M292" s="71">
        <f t="shared" si="19"/>
        <v>0</v>
      </c>
      <c r="N292" s="73">
        <f>IF(AND(J291=0,J292=0),0,INT(CHOOSE(IF(C292&gt;0,C292,$F$5),#REF!,#REF!,#REF!,#REF!,#REF!,#REF!,#REF!)))</f>
        <v>0</v>
      </c>
      <c r="O292" s="74">
        <f t="shared" si="16"/>
        <v>0</v>
      </c>
      <c r="P292" s="73">
        <f>IF(AND(J291=0,J292=0),0,INT(CHOOSE(IF(C292&gt;0,C292,$F$5),#REF!,#REF!,#REF!,#REF!,#REF!,#REF!,#REF!)))</f>
        <v>0</v>
      </c>
      <c r="Q292" s="74">
        <f t="shared" si="17"/>
        <v>0</v>
      </c>
      <c r="R292" s="73">
        <f>IF(AND(J291=0,J292=0),0,INT(CHOOSE(IF(C292&gt;0,C292,$F$5),#REF!,#REF!,#REF!,#REF!,#REF!,#REF!,#REF!)))</f>
        <v>0</v>
      </c>
      <c r="S292" s="74">
        <f t="shared" si="18"/>
        <v>0</v>
      </c>
      <c r="T292" s="74"/>
    </row>
    <row r="293" spans="3:20" ht="20.25" hidden="1" customHeight="1">
      <c r="C293" s="17"/>
      <c r="E293" t="str">
        <f>IF(OR(M293&gt;0,M294&gt;0),2,"")</f>
        <v/>
      </c>
      <c r="F293" s="62"/>
      <c r="G293" s="63"/>
      <c r="H293" s="64"/>
      <c r="I293" s="64"/>
      <c r="J293" s="75"/>
      <c r="K293" s="65"/>
      <c r="L293" s="66">
        <f t="shared" si="19"/>
        <v>0</v>
      </c>
      <c r="M293" s="64">
        <f t="shared" si="19"/>
        <v>0</v>
      </c>
      <c r="N293" s="66">
        <f>IF(J293=0,0,N294*$E$3)</f>
        <v>0</v>
      </c>
      <c r="O293" s="67">
        <f t="shared" si="16"/>
        <v>0</v>
      </c>
      <c r="P293" s="66">
        <f>IF(J293=0,0,P294*$E$3)</f>
        <v>0</v>
      </c>
      <c r="Q293" s="67">
        <f t="shared" si="17"/>
        <v>0</v>
      </c>
      <c r="R293" s="66">
        <f>IF(J293=0,0,R294*$E$3)</f>
        <v>0</v>
      </c>
      <c r="S293" s="67">
        <f t="shared" si="18"/>
        <v>0</v>
      </c>
      <c r="T293" s="67"/>
    </row>
    <row r="294" spans="3:20" ht="20.25" customHeight="1">
      <c r="C294" s="76"/>
      <c r="D294" s="68">
        <f>CHOOSE(IF(C294&gt;0,C294,$F$5),0,"(야)","(지세별)","(지+소)","(누.불)","(야+소)","(원내역)")</f>
        <v>0</v>
      </c>
      <c r="E294">
        <f>IF(OR(M293&gt;0,M294&gt;0),1,0)</f>
        <v>0</v>
      </c>
      <c r="F294" s="59"/>
      <c r="G294" s="70" t="str">
        <f>G290</f>
        <v>되메우기(기계)</v>
      </c>
      <c r="H294" s="71" t="s">
        <v>115</v>
      </c>
      <c r="I294" s="71">
        <f>CHOOSE(IF(C294&gt;0,C294,$F$5),0,"(야간)","(지세별)","(지+소)","(누.불)","(야+소)","")</f>
        <v>0</v>
      </c>
      <c r="J294" s="77">
        <v>426.15999999999997</v>
      </c>
      <c r="K294" s="72" t="s">
        <v>78</v>
      </c>
      <c r="L294" s="73"/>
      <c r="M294" s="71"/>
      <c r="N294" s="73"/>
      <c r="O294" s="74"/>
      <c r="P294" s="73"/>
      <c r="Q294" s="74"/>
      <c r="R294" s="73"/>
      <c r="S294" s="74"/>
      <c r="T294" s="74"/>
    </row>
    <row r="295" spans="3:20" ht="20.25" hidden="1" customHeight="1">
      <c r="C295" s="17"/>
      <c r="E295" t="str">
        <f>IF(OR(M295&gt;0,M296&gt;0),2,"")</f>
        <v/>
      </c>
      <c r="F295" s="62"/>
      <c r="G295" s="63"/>
      <c r="H295" s="64"/>
      <c r="I295" s="64"/>
      <c r="J295" s="75"/>
      <c r="K295" s="65"/>
      <c r="L295" s="66">
        <f t="shared" si="19"/>
        <v>0</v>
      </c>
      <c r="M295" s="64">
        <f t="shared" si="19"/>
        <v>0</v>
      </c>
      <c r="N295" s="66">
        <f>IF(J295=0,0,N296*$E$3)</f>
        <v>0</v>
      </c>
      <c r="O295" s="67">
        <f t="shared" si="16"/>
        <v>0</v>
      </c>
      <c r="P295" s="66">
        <f>IF(J295=0,0,P296*$E$3)</f>
        <v>0</v>
      </c>
      <c r="Q295" s="67">
        <f t="shared" si="17"/>
        <v>0</v>
      </c>
      <c r="R295" s="66">
        <f>IF(J295=0,0,R296*$E$3)</f>
        <v>0</v>
      </c>
      <c r="S295" s="67">
        <f t="shared" si="18"/>
        <v>0</v>
      </c>
      <c r="T295" s="67"/>
    </row>
    <row r="296" spans="3:20" ht="20.25" customHeight="1">
      <c r="C296" s="76">
        <v>2</v>
      </c>
      <c r="D296" s="68" t="str">
        <f>CHOOSE(IF(C296&gt;0,C296,$F$5),0,"(야)","(지세별)","(지+소)","(누.불)","(야+소)","(원내역)")</f>
        <v>(야)</v>
      </c>
      <c r="E296">
        <f>IF(OR(M295&gt;0,M296&gt;0),1,0)</f>
        <v>0</v>
      </c>
      <c r="F296" s="59"/>
      <c r="G296" s="70" t="s">
        <v>163</v>
      </c>
      <c r="H296" s="71" t="str">
        <f>H294</f>
        <v>BH 0.18 ( 180 )</v>
      </c>
      <c r="I296" s="71" t="str">
        <f>CHOOSE(IF(C296&gt;0,C296,$F$5),0,"(야간)","(지세별)","(지+소)","(누.불)","(야+소)","")</f>
        <v>(야간)</v>
      </c>
      <c r="J296" s="77">
        <v>94.4</v>
      </c>
      <c r="K296" s="72" t="s">
        <v>78</v>
      </c>
      <c r="L296" s="73"/>
      <c r="M296" s="71"/>
      <c r="N296" s="73"/>
      <c r="O296" s="74"/>
      <c r="P296" s="73"/>
      <c r="Q296" s="74"/>
      <c r="R296" s="73"/>
      <c r="S296" s="74"/>
      <c r="T296" s="74"/>
    </row>
    <row r="297" spans="3:20" ht="20.25" hidden="1" customHeight="1">
      <c r="C297" s="17"/>
      <c r="E297" t="str">
        <f>IF(OR(M297&gt;0,M298&gt;0),2,"")</f>
        <v/>
      </c>
      <c r="F297" s="62"/>
      <c r="G297" s="63"/>
      <c r="H297" s="64"/>
      <c r="I297" s="64"/>
      <c r="J297" s="75"/>
      <c r="K297" s="65"/>
      <c r="L297" s="66">
        <f t="shared" si="19"/>
        <v>0</v>
      </c>
      <c r="M297" s="64">
        <f t="shared" si="19"/>
        <v>0</v>
      </c>
      <c r="N297" s="66">
        <f>IF(J297=0,0,N298*$E$3)</f>
        <v>0</v>
      </c>
      <c r="O297" s="67">
        <f t="shared" si="16"/>
        <v>0</v>
      </c>
      <c r="P297" s="66">
        <f>IF(J297=0,0,P298*$E$3)</f>
        <v>0</v>
      </c>
      <c r="Q297" s="67">
        <f t="shared" si="17"/>
        <v>0</v>
      </c>
      <c r="R297" s="66">
        <f>IF(J297=0,0,R298*$E$3)</f>
        <v>0</v>
      </c>
      <c r="S297" s="67">
        <f t="shared" si="18"/>
        <v>0</v>
      </c>
      <c r="T297" s="67"/>
    </row>
    <row r="298" spans="3:20" ht="20.25" customHeight="1">
      <c r="C298" s="76"/>
      <c r="D298" s="68">
        <f>CHOOSE(IF(C298&gt;0,C298,$F$5),0,"(야)","(지세별)","(지+소)","(누.불)","(야+소)","(원내역)")</f>
        <v>0</v>
      </c>
      <c r="E298">
        <f>IF(OR(M297&gt;0,M298&gt;0),1,0)</f>
        <v>0</v>
      </c>
      <c r="F298" s="59"/>
      <c r="G298" s="70" t="s">
        <v>164</v>
      </c>
      <c r="H298" s="71" t="s">
        <v>165</v>
      </c>
      <c r="I298" s="71">
        <f>CHOOSE(IF(C298&gt;0,C298,$F$5),0,"(야간)","(지세별)","(소규모)","(누.불)","(야+소)","")</f>
        <v>0</v>
      </c>
      <c r="J298" s="77">
        <v>426.15999999999997</v>
      </c>
      <c r="K298" s="72" t="s">
        <v>78</v>
      </c>
      <c r="L298" s="73"/>
      <c r="M298" s="71"/>
      <c r="N298" s="73"/>
      <c r="O298" s="74"/>
      <c r="P298" s="73"/>
      <c r="Q298" s="74"/>
      <c r="R298" s="73"/>
      <c r="S298" s="74"/>
      <c r="T298" s="74"/>
    </row>
    <row r="299" spans="3:20" ht="20.25" hidden="1" customHeight="1">
      <c r="C299" s="17"/>
      <c r="E299" t="str">
        <f>IF(OR(M299&gt;0,M300&gt;0),2,"")</f>
        <v/>
      </c>
      <c r="F299" s="62"/>
      <c r="G299" s="63"/>
      <c r="H299" s="64"/>
      <c r="I299" s="64"/>
      <c r="J299" s="75"/>
      <c r="K299" s="65"/>
      <c r="L299" s="66">
        <f t="shared" si="19"/>
        <v>0</v>
      </c>
      <c r="M299" s="64">
        <f t="shared" si="19"/>
        <v>0</v>
      </c>
      <c r="N299" s="66">
        <f>IF(J299=0,0,N300*$E$3)</f>
        <v>0</v>
      </c>
      <c r="O299" s="67">
        <f t="shared" si="16"/>
        <v>0</v>
      </c>
      <c r="P299" s="66">
        <f>IF(J299=0,0,P300*$E$3)</f>
        <v>0</v>
      </c>
      <c r="Q299" s="67">
        <f t="shared" si="17"/>
        <v>0</v>
      </c>
      <c r="R299" s="66">
        <f>IF(J299=0,0,R300*$E$3)</f>
        <v>0</v>
      </c>
      <c r="S299" s="67">
        <f t="shared" si="18"/>
        <v>0</v>
      </c>
      <c r="T299" s="67"/>
    </row>
    <row r="300" spans="3:20" ht="20.25" customHeight="1">
      <c r="C300" s="76">
        <v>2</v>
      </c>
      <c r="D300" s="68" t="str">
        <f>CHOOSE(IF(C300&gt;0,C300,$F$5),0,"(야)","(지세별)","(지+소)","(누.불)","(야+소)","(원내역)")</f>
        <v>(야)</v>
      </c>
      <c r="E300">
        <f>IF(OR(M299&gt;0,M300&gt;0),1,0)</f>
        <v>0</v>
      </c>
      <c r="F300" s="59"/>
      <c r="G300" s="70" t="str">
        <f>G298</f>
        <v>토사다짐</v>
      </c>
      <c r="H300" s="71" t="str">
        <f>H298</f>
        <v>램버(80kg)</v>
      </c>
      <c r="I300" s="71" t="str">
        <f>CHOOSE(IF(C300&gt;0,C300,$F$5),0,"(야간)","(지세별)","(지+소)","(누.불)","(야+소)","")</f>
        <v>(야간)</v>
      </c>
      <c r="J300" s="77">
        <v>94.4</v>
      </c>
      <c r="K300" s="72" t="s">
        <v>78</v>
      </c>
      <c r="L300" s="73"/>
      <c r="M300" s="71"/>
      <c r="N300" s="73"/>
      <c r="O300" s="74"/>
      <c r="P300" s="73"/>
      <c r="Q300" s="74"/>
      <c r="R300" s="73"/>
      <c r="S300" s="74"/>
      <c r="T300" s="74"/>
    </row>
    <row r="301" spans="3:20" ht="20.25" hidden="1" customHeight="1">
      <c r="C301" s="17"/>
      <c r="E301" t="str">
        <f>IF(OR(M301&gt;0,M302&gt;0),2,"")</f>
        <v/>
      </c>
      <c r="F301" s="62"/>
      <c r="G301" s="63"/>
      <c r="H301" s="64"/>
      <c r="I301" s="64"/>
      <c r="J301" s="75"/>
      <c r="K301" s="65"/>
      <c r="L301" s="66">
        <f t="shared" si="19"/>
        <v>0</v>
      </c>
      <c r="M301" s="64">
        <f t="shared" si="19"/>
        <v>0</v>
      </c>
      <c r="N301" s="66">
        <f>IF(J301=0,0,N302*$E$3)</f>
        <v>0</v>
      </c>
      <c r="O301" s="67">
        <f t="shared" si="16"/>
        <v>0</v>
      </c>
      <c r="P301" s="66">
        <f>IF(J301=0,0,P302*$E$3)</f>
        <v>0</v>
      </c>
      <c r="Q301" s="67">
        <f t="shared" si="17"/>
        <v>0</v>
      </c>
      <c r="R301" s="66">
        <f>IF(J301=0,0,R302*$E$3)</f>
        <v>0</v>
      </c>
      <c r="S301" s="67">
        <f t="shared" si="18"/>
        <v>0</v>
      </c>
      <c r="T301" s="67"/>
    </row>
    <row r="302" spans="3:20" ht="20.25" hidden="1" customHeight="1">
      <c r="C302" s="76"/>
      <c r="D302" s="68">
        <f>CHOOSE(IF(C302&gt;0,C302,$F$5),0,"(야)","(지세별)","(지+소)","(누.불)","(야+소)","(원내역)")</f>
        <v>0</v>
      </c>
      <c r="E302">
        <f>IF(OR(M301&gt;0,M302&gt;0),1,0)</f>
        <v>0</v>
      </c>
      <c r="F302" s="59"/>
      <c r="G302" s="70" t="s">
        <v>166</v>
      </c>
      <c r="H302" s="71" t="s">
        <v>167</v>
      </c>
      <c r="I302" s="71">
        <f>CHOOSE(IF(C302&gt;0,C302,$F$5),0,"(야간)","(지세별)","(지+소)","(누.불)","(야+소)","")</f>
        <v>0</v>
      </c>
      <c r="J302" s="77">
        <v>0</v>
      </c>
      <c r="K302" s="72" t="s">
        <v>78</v>
      </c>
      <c r="L302" s="73">
        <f t="shared" si="19"/>
        <v>0</v>
      </c>
      <c r="M302" s="71">
        <f t="shared" si="19"/>
        <v>0</v>
      </c>
      <c r="N302" s="73">
        <f>IF(AND(J301=0,J302=0),0,INT(CHOOSE(IF(C302&gt;0,C302,$F$5),#REF!,#REF!,#REF!,#REF!,#REF!,#REF!,#REF!)))</f>
        <v>0</v>
      </c>
      <c r="O302" s="74">
        <f t="shared" si="16"/>
        <v>0</v>
      </c>
      <c r="P302" s="73">
        <f>IF(AND(J301=0,J302=0),0,INT(CHOOSE(IF(C302&gt;0,C302,$F$5),#REF!,#REF!,#REF!,#REF!,#REF!,#REF!,#REF!)))</f>
        <v>0</v>
      </c>
      <c r="Q302" s="74">
        <f t="shared" si="17"/>
        <v>0</v>
      </c>
      <c r="R302" s="73">
        <f>IF(AND(J301=0,J302=0),0,INT(CHOOSE(IF(C302&gt;0,C302,$F$5),#REF!,#REF!,#REF!,#REF!,#REF!,#REF!,#REF!)))</f>
        <v>0</v>
      </c>
      <c r="S302" s="74">
        <f t="shared" si="18"/>
        <v>0</v>
      </c>
      <c r="T302" s="74"/>
    </row>
    <row r="303" spans="3:20" ht="20.25" hidden="1" customHeight="1">
      <c r="C303" s="17"/>
      <c r="E303" t="str">
        <f>IF(OR(M303&gt;0,M304&gt;0),2,"")</f>
        <v/>
      </c>
      <c r="F303" s="62"/>
      <c r="G303" s="63"/>
      <c r="H303" s="64"/>
      <c r="I303" s="64"/>
      <c r="J303" s="75"/>
      <c r="K303" s="65"/>
      <c r="L303" s="66">
        <f t="shared" si="19"/>
        <v>0</v>
      </c>
      <c r="M303" s="64">
        <f t="shared" si="19"/>
        <v>0</v>
      </c>
      <c r="N303" s="66">
        <f>IF(J303=0,0,N304*$E$3)</f>
        <v>0</v>
      </c>
      <c r="O303" s="67">
        <f t="shared" si="16"/>
        <v>0</v>
      </c>
      <c r="P303" s="66">
        <f>IF(J303=0,0,P304*$E$3)</f>
        <v>0</v>
      </c>
      <c r="Q303" s="67">
        <f t="shared" si="17"/>
        <v>0</v>
      </c>
      <c r="R303" s="66">
        <f>IF(J303=0,0,R304*$E$3)</f>
        <v>0</v>
      </c>
      <c r="S303" s="67">
        <f t="shared" si="18"/>
        <v>0</v>
      </c>
      <c r="T303" s="67"/>
    </row>
    <row r="304" spans="3:20" ht="20.25" hidden="1" customHeight="1">
      <c r="C304" s="76">
        <v>2</v>
      </c>
      <c r="D304" s="68" t="str">
        <f>CHOOSE(IF(C304&gt;0,C304,$F$5),0,"(야)","(지세별)","(지+소)","(누.불)","(야+소)","(원내역)")</f>
        <v>(야)</v>
      </c>
      <c r="E304">
        <f>IF(OR(M303&gt;0,M304&gt;0),1,0)</f>
        <v>0</v>
      </c>
      <c r="F304" s="59"/>
      <c r="G304" s="70"/>
      <c r="H304" s="71"/>
      <c r="I304" s="71" t="str">
        <f>CHOOSE(IF(C304&gt;0,C304,$F$5),0,"(야간)","(지세별)","(지+소)","(누.불)","(야+소)","")</f>
        <v>(야간)</v>
      </c>
      <c r="J304" s="77"/>
      <c r="K304" s="72"/>
      <c r="L304" s="73">
        <f t="shared" si="19"/>
        <v>0</v>
      </c>
      <c r="M304" s="71">
        <f t="shared" si="19"/>
        <v>0</v>
      </c>
      <c r="N304" s="73">
        <f>IF(AND(J303=0,J304=0),0,INT(CHOOSE(IF(C304&gt;0,C304,$F$5),#REF!,#REF!,#REF!,#REF!,#REF!,#REF!,#REF!)))</f>
        <v>0</v>
      </c>
      <c r="O304" s="74">
        <f t="shared" si="16"/>
        <v>0</v>
      </c>
      <c r="P304" s="73">
        <f>IF(AND(J303=0,J304=0),0,INT(CHOOSE(IF(C304&gt;0,C304,$F$5),#REF!,#REF!,#REF!,#REF!,#REF!,#REF!,#REF!)))</f>
        <v>0</v>
      </c>
      <c r="Q304" s="74">
        <f t="shared" si="17"/>
        <v>0</v>
      </c>
      <c r="R304" s="73">
        <f>IF(AND(J303=0,J304=0),0,INT(CHOOSE(IF(C304&gt;0,C304,$F$5),#REF!,#REF!,#REF!,#REF!,#REF!,#REF!,#REF!)))</f>
        <v>0</v>
      </c>
      <c r="S304" s="74">
        <f t="shared" si="18"/>
        <v>0</v>
      </c>
      <c r="T304" s="74"/>
    </row>
    <row r="305" spans="3:20" ht="20.25" hidden="1" customHeight="1">
      <c r="C305" s="17"/>
      <c r="E305" t="str">
        <f>IF(OR(M305&gt;0,M306&gt;0),2,"")</f>
        <v/>
      </c>
      <c r="F305" s="62"/>
      <c r="G305" s="63"/>
      <c r="H305" s="64"/>
      <c r="I305" s="64"/>
      <c r="J305" s="75">
        <v>0</v>
      </c>
      <c r="K305" s="65"/>
      <c r="L305" s="66">
        <f t="shared" si="19"/>
        <v>0</v>
      </c>
      <c r="M305" s="64">
        <f t="shared" si="19"/>
        <v>0</v>
      </c>
      <c r="N305" s="66">
        <f>IF(J305=0,0,N306*$E$3)</f>
        <v>0</v>
      </c>
      <c r="O305" s="67">
        <f t="shared" si="16"/>
        <v>0</v>
      </c>
      <c r="P305" s="66">
        <f>IF(J305=0,0,P306*$E$3)</f>
        <v>0</v>
      </c>
      <c r="Q305" s="67">
        <f t="shared" si="17"/>
        <v>0</v>
      </c>
      <c r="R305" s="66">
        <f>IF(J305=0,0,R306*$E$3)</f>
        <v>0</v>
      </c>
      <c r="S305" s="67">
        <f t="shared" si="18"/>
        <v>0</v>
      </c>
      <c r="T305" s="67"/>
    </row>
    <row r="306" spans="3:20" ht="20.25" hidden="1" customHeight="1">
      <c r="C306" s="76"/>
      <c r="D306" s="68">
        <f>CHOOSE(IF(C306&gt;0,C306,$F$5),0,"(야)","(지세별)","(지+소)","(누.불)","(야+소)","(원내역)")</f>
        <v>0</v>
      </c>
      <c r="E306">
        <f>IF(OR(M305&gt;0,M306&gt;0),1,0)</f>
        <v>0</v>
      </c>
      <c r="F306" s="59"/>
      <c r="G306" s="70" t="s">
        <v>168</v>
      </c>
      <c r="H306" s="71" t="s">
        <v>89</v>
      </c>
      <c r="I306" s="71">
        <f>CHOOSE(IF(C306&gt;0,C306,$F$5),0,"(야간)","(지세별)","(소규모)","(누.불)","(야+소)","")</f>
        <v>0</v>
      </c>
      <c r="J306" s="77">
        <v>0</v>
      </c>
      <c r="K306" s="72" t="s">
        <v>90</v>
      </c>
      <c r="L306" s="73">
        <f t="shared" si="19"/>
        <v>0</v>
      </c>
      <c r="M306" s="71">
        <f t="shared" si="19"/>
        <v>0</v>
      </c>
      <c r="N306" s="73">
        <f>IF(AND(J305=0,J306=0),0,INT(CHOOSE(IF(C306&gt;0,C306,$F$5),#REF!,#REF!,#REF!,#REF!,#REF!,#REF!,#REF!)))</f>
        <v>0</v>
      </c>
      <c r="O306" s="74">
        <f t="shared" si="16"/>
        <v>0</v>
      </c>
      <c r="P306" s="73">
        <f>IF(AND(J305=0,J306=0),0,INT(CHOOSE(IF(C306&gt;0,C306,$F$5),#REF!,#REF!,#REF!,#REF!,#REF!,#REF!,#REF!)))</f>
        <v>0</v>
      </c>
      <c r="Q306" s="74">
        <f t="shared" si="17"/>
        <v>0</v>
      </c>
      <c r="R306" s="73">
        <f>IF(AND(J305=0,J306=0),0,INT(CHOOSE(IF(C306&gt;0,C306,$F$5),#REF!,#REF!,#REF!,#REF!,#REF!,#REF!,#REF!)))</f>
        <v>0</v>
      </c>
      <c r="S306" s="74">
        <f t="shared" si="18"/>
        <v>0</v>
      </c>
      <c r="T306" s="74"/>
    </row>
    <row r="307" spans="3:20" ht="20.25" hidden="1" customHeight="1">
      <c r="C307" s="17"/>
      <c r="E307" t="str">
        <f>IF(OR(M307&gt;0,M308&gt;0),2,"")</f>
        <v/>
      </c>
      <c r="F307" s="62"/>
      <c r="G307" s="63"/>
      <c r="H307" s="64"/>
      <c r="I307" s="64"/>
      <c r="J307" s="75">
        <v>0</v>
      </c>
      <c r="K307" s="65"/>
      <c r="L307" s="66">
        <f t="shared" si="19"/>
        <v>0</v>
      </c>
      <c r="M307" s="64">
        <f t="shared" si="19"/>
        <v>0</v>
      </c>
      <c r="N307" s="66">
        <f>IF(J307=0,0,N308*$E$3)</f>
        <v>0</v>
      </c>
      <c r="O307" s="67">
        <f t="shared" si="16"/>
        <v>0</v>
      </c>
      <c r="P307" s="66">
        <f>IF(J307=0,0,P308*$E$3)</f>
        <v>0</v>
      </c>
      <c r="Q307" s="67">
        <f t="shared" si="17"/>
        <v>0</v>
      </c>
      <c r="R307" s="66">
        <f>IF(J307=0,0,R308*$E$3)</f>
        <v>0</v>
      </c>
      <c r="S307" s="67">
        <f t="shared" si="18"/>
        <v>0</v>
      </c>
      <c r="T307" s="67"/>
    </row>
    <row r="308" spans="3:20" ht="20.25" hidden="1" customHeight="1">
      <c r="C308" s="76">
        <v>2</v>
      </c>
      <c r="D308" s="68" t="str">
        <f>CHOOSE(IF(C308&gt;0,C308,$F$5),0,"(야)","(지세별)","(지+소)","(누.불)","(야+소)","(원내역)")</f>
        <v>(야)</v>
      </c>
      <c r="E308">
        <f>IF(OR(M307&gt;0,M308&gt;0),1,0)</f>
        <v>0</v>
      </c>
      <c r="F308" s="59"/>
      <c r="G308" s="70" t="s">
        <v>168</v>
      </c>
      <c r="H308" s="71" t="s">
        <v>89</v>
      </c>
      <c r="I308" s="71" t="str">
        <f>CHOOSE(IF(C308&gt;0,C308,$F$5),0,"(야간)","(지세별)","(지+소)","(누.불)","(야+소)","")</f>
        <v>(야간)</v>
      </c>
      <c r="J308" s="77">
        <v>0</v>
      </c>
      <c r="K308" s="72" t="s">
        <v>90</v>
      </c>
      <c r="L308" s="73">
        <f t="shared" si="19"/>
        <v>0</v>
      </c>
      <c r="M308" s="71">
        <f t="shared" si="19"/>
        <v>0</v>
      </c>
      <c r="N308" s="73">
        <f>IF(AND(J307=0,J308=0),0,INT(CHOOSE(IF(C308&gt;0,C308,$F$5),#REF!,#REF!,#REF!,#REF!,#REF!,#REF!,#REF!)))</f>
        <v>0</v>
      </c>
      <c r="O308" s="74">
        <f t="shared" si="16"/>
        <v>0</v>
      </c>
      <c r="P308" s="73">
        <f>IF(AND(J307=0,J308=0),0,INT(CHOOSE(IF(C308&gt;0,C308,$F$5),#REF!,#REF!,#REF!,#REF!,#REF!,#REF!,#REF!)))</f>
        <v>0</v>
      </c>
      <c r="Q308" s="74">
        <f t="shared" si="17"/>
        <v>0</v>
      </c>
      <c r="R308" s="73">
        <f>IF(AND(J307=0,J308=0),0,INT(CHOOSE(IF(C308&gt;0,C308,$F$5),#REF!,#REF!,#REF!,#REF!,#REF!,#REF!,#REF!)))</f>
        <v>0</v>
      </c>
      <c r="S308" s="74">
        <f t="shared" si="18"/>
        <v>0</v>
      </c>
      <c r="T308" s="74"/>
    </row>
    <row r="309" spans="3:20" ht="20.25" hidden="1" customHeight="1">
      <c r="C309" s="17"/>
      <c r="E309" t="str">
        <f>IF(OR(M309&gt;0,M310&gt;0),2,"")</f>
        <v/>
      </c>
      <c r="F309" s="62"/>
      <c r="G309" s="63"/>
      <c r="H309" s="64"/>
      <c r="I309" s="64"/>
      <c r="J309" s="75">
        <v>0</v>
      </c>
      <c r="K309" s="65"/>
      <c r="L309" s="66">
        <f t="shared" si="19"/>
        <v>0</v>
      </c>
      <c r="M309" s="64">
        <f t="shared" si="19"/>
        <v>0</v>
      </c>
      <c r="N309" s="66">
        <f>IF(J309=0,0,N310*$E$3)</f>
        <v>0</v>
      </c>
      <c r="O309" s="67">
        <f t="shared" si="16"/>
        <v>0</v>
      </c>
      <c r="P309" s="66">
        <f>IF(J309=0,0,P310*$E$3)</f>
        <v>0</v>
      </c>
      <c r="Q309" s="67">
        <f t="shared" si="17"/>
        <v>0</v>
      </c>
      <c r="R309" s="66">
        <f>IF(J309=0,0,R310*$E$3)</f>
        <v>0</v>
      </c>
      <c r="S309" s="67">
        <f t="shared" si="18"/>
        <v>0</v>
      </c>
      <c r="T309" s="67"/>
    </row>
    <row r="310" spans="3:20" ht="20.25" hidden="1" customHeight="1">
      <c r="C310" s="76"/>
      <c r="D310" s="68">
        <f>CHOOSE(IF(C310&gt;0,C310,$F$5),0,"(야)","(지세별)","(지+소)","(누.불)","(야+소)","(원내역)")</f>
        <v>0</v>
      </c>
      <c r="E310">
        <f>IF(OR(M309&gt;0,M310&gt;0),1,0)</f>
        <v>0</v>
      </c>
      <c r="F310" s="59"/>
      <c r="G310" s="70" t="s">
        <v>169</v>
      </c>
      <c r="H310" s="71" t="s">
        <v>170</v>
      </c>
      <c r="I310" s="71">
        <f>CHOOSE(IF(C310&gt;0,C310,$F$5),0,"(야간)","(지세별)","(지+소)","(누.불)","(야+소)","")</f>
        <v>0</v>
      </c>
      <c r="J310" s="77">
        <v>0</v>
      </c>
      <c r="K310" s="72" t="s">
        <v>78</v>
      </c>
      <c r="L310" s="73">
        <f t="shared" si="19"/>
        <v>0</v>
      </c>
      <c r="M310" s="71">
        <f t="shared" si="19"/>
        <v>0</v>
      </c>
      <c r="N310" s="73">
        <f>IF(AND(J309=0,J310=0),0,INT(CHOOSE(IF(C310&gt;0,C310,$F$5),#REF!,#REF!,#REF!,#REF!,#REF!,#REF!,#REF!)))</f>
        <v>0</v>
      </c>
      <c r="O310" s="74">
        <f t="shared" si="16"/>
        <v>0</v>
      </c>
      <c r="P310" s="73">
        <f>IF(AND(J309=0,J310=0),0,INT(CHOOSE(IF(C310&gt;0,C310,$F$5),#REF!,#REF!,#REF!,#REF!,#REF!,#REF!,#REF!)))</f>
        <v>0</v>
      </c>
      <c r="Q310" s="74">
        <f t="shared" si="17"/>
        <v>0</v>
      </c>
      <c r="R310" s="73">
        <f>IF(AND(J309=0,J310=0),0,INT(CHOOSE(IF(C310&gt;0,C310,$F$5),#REF!,#REF!,#REF!,#REF!,#REF!,#REF!,#REF!)))</f>
        <v>0</v>
      </c>
      <c r="S310" s="74">
        <f t="shared" si="18"/>
        <v>0</v>
      </c>
      <c r="T310" s="74"/>
    </row>
    <row r="311" spans="3:20" ht="20.25" hidden="1" customHeight="1">
      <c r="C311" s="17"/>
      <c r="E311" t="str">
        <f>IF(OR(M311&gt;0,M312&gt;0),2,"")</f>
        <v/>
      </c>
      <c r="F311" s="62"/>
      <c r="G311" s="63"/>
      <c r="H311" s="64"/>
      <c r="I311" s="64"/>
      <c r="J311" s="75">
        <v>0</v>
      </c>
      <c r="K311" s="65"/>
      <c r="L311" s="66">
        <f t="shared" si="19"/>
        <v>0</v>
      </c>
      <c r="M311" s="64">
        <f t="shared" si="19"/>
        <v>0</v>
      </c>
      <c r="N311" s="66">
        <f>IF(J311=0,0,N312*$E$3)</f>
        <v>0</v>
      </c>
      <c r="O311" s="67">
        <f t="shared" si="16"/>
        <v>0</v>
      </c>
      <c r="P311" s="66">
        <f>IF(J311=0,0,P312*$E$3)</f>
        <v>0</v>
      </c>
      <c r="Q311" s="67">
        <f t="shared" si="17"/>
        <v>0</v>
      </c>
      <c r="R311" s="66">
        <f>IF(J311=0,0,R312*$E$3)</f>
        <v>0</v>
      </c>
      <c r="S311" s="67">
        <f t="shared" si="18"/>
        <v>0</v>
      </c>
      <c r="T311" s="67"/>
    </row>
    <row r="312" spans="3:20" ht="20.25" hidden="1" customHeight="1">
      <c r="C312" s="76">
        <v>2</v>
      </c>
      <c r="D312" s="68" t="str">
        <f>CHOOSE(IF(C312&gt;0,C312,$F$5),0,"(야)","(지세별)","(지+소)","(누.불)","(야+소)","(원내역)")</f>
        <v>(야)</v>
      </c>
      <c r="E312">
        <f>IF(OR(M311&gt;0,M312&gt;0),1,0)</f>
        <v>0</v>
      </c>
      <c r="F312" s="59"/>
      <c r="G312" s="70" t="s">
        <v>169</v>
      </c>
      <c r="H312" s="71" t="s">
        <v>170</v>
      </c>
      <c r="I312" s="71" t="str">
        <f>CHOOSE(IF(C312&gt;0,C312,$F$5),0,"(야간)","(지세별)","(지+소)","(누.불)","(야+소)","")</f>
        <v>(야간)</v>
      </c>
      <c r="J312" s="77">
        <v>0</v>
      </c>
      <c r="K312" s="72" t="s">
        <v>82</v>
      </c>
      <c r="L312" s="73">
        <f t="shared" si="19"/>
        <v>0</v>
      </c>
      <c r="M312" s="71">
        <f t="shared" si="19"/>
        <v>0</v>
      </c>
      <c r="N312" s="73">
        <f>IF(AND(J311=0,J312=0),0,INT(CHOOSE(IF(C312&gt;0,C312,$F$5),#REF!,#REF!,#REF!,#REF!,#REF!,#REF!,#REF!)))</f>
        <v>0</v>
      </c>
      <c r="O312" s="74">
        <f t="shared" si="16"/>
        <v>0</v>
      </c>
      <c r="P312" s="73">
        <f>IF(AND(J311=0,J312=0),0,INT(CHOOSE(IF(C312&gt;0,C312,$F$5),#REF!,#REF!,#REF!,#REF!,#REF!,#REF!,#REF!)))</f>
        <v>0</v>
      </c>
      <c r="Q312" s="74">
        <f t="shared" si="17"/>
        <v>0</v>
      </c>
      <c r="R312" s="73">
        <f>IF(AND(J311=0,J312=0),0,INT(CHOOSE(IF(C312&gt;0,C312,$F$5),#REF!,#REF!,#REF!,#REF!,#REF!,#REF!,#REF!)))</f>
        <v>0</v>
      </c>
      <c r="S312" s="74">
        <f t="shared" si="18"/>
        <v>0</v>
      </c>
      <c r="T312" s="74"/>
    </row>
    <row r="313" spans="3:20" ht="20.25" hidden="1" customHeight="1">
      <c r="C313" s="17"/>
      <c r="E313" t="str">
        <f>IF(OR(M313&gt;0,M314&gt;0),2,"")</f>
        <v/>
      </c>
      <c r="F313" s="62"/>
      <c r="G313" s="78"/>
      <c r="H313" s="79"/>
      <c r="I313" s="79"/>
      <c r="J313" s="80"/>
      <c r="K313" s="65"/>
      <c r="L313" s="66">
        <f t="shared" si="19"/>
        <v>0</v>
      </c>
      <c r="M313" s="64">
        <f t="shared" si="19"/>
        <v>0</v>
      </c>
      <c r="N313" s="66">
        <f>IF(J313=0,0,N314*$E$3)</f>
        <v>0</v>
      </c>
      <c r="O313" s="67">
        <f t="shared" si="16"/>
        <v>0</v>
      </c>
      <c r="P313" s="66">
        <f>IF(J313=0,0,P314*$E$3)</f>
        <v>0</v>
      </c>
      <c r="Q313" s="67">
        <f t="shared" si="17"/>
        <v>0</v>
      </c>
      <c r="R313" s="66">
        <f>IF(J313=0,0,R314*$E$3)</f>
        <v>0</v>
      </c>
      <c r="S313" s="67">
        <f t="shared" si="18"/>
        <v>0</v>
      </c>
      <c r="T313" s="67"/>
    </row>
    <row r="314" spans="3:20" ht="20.25" hidden="1" customHeight="1">
      <c r="C314" s="76"/>
      <c r="D314" s="68">
        <f>CHOOSE(IF(C314&gt;0,C314,$F$5),0,"(야)","(지세별)","(지+소)","(누.불)","(야+소)","(원내역)")</f>
        <v>0</v>
      </c>
      <c r="E314">
        <f>IF(OR(M313&gt;0,M314&gt;0),1,0)</f>
        <v>0</v>
      </c>
      <c r="F314" s="59"/>
      <c r="G314" s="84" t="s">
        <v>169</v>
      </c>
      <c r="H314" s="85" t="s">
        <v>171</v>
      </c>
      <c r="I314" s="85">
        <f>CHOOSE(IF(C314&gt;0,C314,$F$5),0,"(야간)","(지세별)","(지+소)","(누.불)","(야+소)","")</f>
        <v>0</v>
      </c>
      <c r="J314" s="86"/>
      <c r="K314" s="72" t="s">
        <v>172</v>
      </c>
      <c r="L314" s="73">
        <f t="shared" si="19"/>
        <v>0</v>
      </c>
      <c r="M314" s="71">
        <f t="shared" si="19"/>
        <v>0</v>
      </c>
      <c r="N314" s="73">
        <f>IF(AND(J313=0,J314=0),0,INT(CHOOSE(IF(C314&gt;0,C314,$F$5),#REF!,#REF!,#REF!,#REF!,#REF!,#REF!,#REF!)))</f>
        <v>0</v>
      </c>
      <c r="O314" s="74">
        <f t="shared" si="16"/>
        <v>0</v>
      </c>
      <c r="P314" s="73">
        <f>IF(AND(J313=0,J314=0),0,INT(CHOOSE(IF(C314&gt;0,C314,$F$5),#REF!,#REF!,#REF!,#REF!,#REF!,#REF!,#REF!)))</f>
        <v>0</v>
      </c>
      <c r="Q314" s="74">
        <f t="shared" si="17"/>
        <v>0</v>
      </c>
      <c r="R314" s="73">
        <f>IF(AND(J313=0,J314=0),0,INT(CHOOSE(IF(C314&gt;0,C314,$F$5),#REF!,#REF!,#REF!,#REF!,#REF!,#REF!,#REF!)))</f>
        <v>0</v>
      </c>
      <c r="S314" s="74">
        <f t="shared" si="18"/>
        <v>0</v>
      </c>
      <c r="T314" s="74"/>
    </row>
    <row r="315" spans="3:20" ht="20.25" hidden="1" customHeight="1">
      <c r="C315" s="17"/>
      <c r="E315" t="str">
        <f>IF(OR(M315&gt;0,M316&gt;0),2,"")</f>
        <v/>
      </c>
      <c r="F315" s="62"/>
      <c r="G315" s="78"/>
      <c r="H315" s="79"/>
      <c r="I315" s="79"/>
      <c r="J315" s="80"/>
      <c r="K315" s="65"/>
      <c r="L315" s="66">
        <f t="shared" si="19"/>
        <v>0</v>
      </c>
      <c r="M315" s="64">
        <f t="shared" si="19"/>
        <v>0</v>
      </c>
      <c r="N315" s="66">
        <f>IF(J315=0,0,N316*$E$3)</f>
        <v>0</v>
      </c>
      <c r="O315" s="67">
        <f t="shared" si="16"/>
        <v>0</v>
      </c>
      <c r="P315" s="66">
        <f>IF(J315=0,0,P316*$E$3)</f>
        <v>0</v>
      </c>
      <c r="Q315" s="67">
        <f t="shared" si="17"/>
        <v>0</v>
      </c>
      <c r="R315" s="66">
        <f>IF(J315=0,0,R316*$E$3)</f>
        <v>0</v>
      </c>
      <c r="S315" s="67">
        <f t="shared" si="18"/>
        <v>0</v>
      </c>
      <c r="T315" s="67"/>
    </row>
    <row r="316" spans="3:20" ht="20.25" hidden="1" customHeight="1">
      <c r="C316" s="76">
        <v>2</v>
      </c>
      <c r="D316" s="68" t="str">
        <f>CHOOSE(IF(C316&gt;0,C316,$F$5),0,"(야)","(지세별)","(지+소)","(누.불)","(야+소)","(원내역)")</f>
        <v>(야)</v>
      </c>
      <c r="E316">
        <f>IF(OR(M315&gt;0,M316&gt;0),1,0)</f>
        <v>0</v>
      </c>
      <c r="F316" s="59"/>
      <c r="G316" s="84" t="s">
        <v>169</v>
      </c>
      <c r="H316" s="85" t="s">
        <v>171</v>
      </c>
      <c r="I316" s="85" t="str">
        <f>CHOOSE(IF(C316&gt;0,C316,$F$5),0,"(야간)","(지세별)","(지+소)","(누.불)","(야+소)","")</f>
        <v>(야간)</v>
      </c>
      <c r="J316" s="86"/>
      <c r="K316" s="72" t="s">
        <v>172</v>
      </c>
      <c r="L316" s="73">
        <f t="shared" si="19"/>
        <v>0</v>
      </c>
      <c r="M316" s="71">
        <f t="shared" si="19"/>
        <v>0</v>
      </c>
      <c r="N316" s="73">
        <f>IF(AND(J315=0,J316=0),0,INT(CHOOSE(IF(C316&gt;0,C316,$F$5),#REF!,#REF!,#REF!,#REF!,#REF!,#REF!,#REF!)))</f>
        <v>0</v>
      </c>
      <c r="O316" s="74">
        <f t="shared" si="16"/>
        <v>0</v>
      </c>
      <c r="P316" s="73">
        <f>IF(AND(J315=0,J316=0),0,INT(CHOOSE(IF(C316&gt;0,C316,$F$5),#REF!,#REF!,#REF!,#REF!,#REF!,#REF!,#REF!)))</f>
        <v>0</v>
      </c>
      <c r="Q316" s="74">
        <f t="shared" si="17"/>
        <v>0</v>
      </c>
      <c r="R316" s="73">
        <f>IF(AND(J315=0,J316=0),0,INT(CHOOSE(IF(C316&gt;0,C316,$F$5),#REF!,#REF!,#REF!,#REF!,#REF!,#REF!,#REF!)))</f>
        <v>0</v>
      </c>
      <c r="S316" s="74">
        <f t="shared" si="18"/>
        <v>0</v>
      </c>
      <c r="T316" s="74"/>
    </row>
    <row r="317" spans="3:20" ht="20.25" hidden="1" customHeight="1">
      <c r="C317" s="17"/>
      <c r="E317" t="str">
        <f>IF(OR(M317&gt;0,M318&gt;0),2,"")</f>
        <v/>
      </c>
      <c r="F317" s="62"/>
      <c r="G317" s="63"/>
      <c r="H317" s="64"/>
      <c r="I317" s="64"/>
      <c r="J317" s="75">
        <v>0</v>
      </c>
      <c r="K317" s="65"/>
      <c r="L317" s="66">
        <f t="shared" si="19"/>
        <v>0</v>
      </c>
      <c r="M317" s="64">
        <f t="shared" si="19"/>
        <v>0</v>
      </c>
      <c r="N317" s="66">
        <f>IF(J317=0,0,N318*$E$3)</f>
        <v>0</v>
      </c>
      <c r="O317" s="67">
        <f t="shared" si="16"/>
        <v>0</v>
      </c>
      <c r="P317" s="66">
        <f>IF(J317=0,0,P318*$E$3)</f>
        <v>0</v>
      </c>
      <c r="Q317" s="67">
        <f t="shared" si="17"/>
        <v>0</v>
      </c>
      <c r="R317" s="66">
        <f>IF(J317=0,0,R318*$E$3)</f>
        <v>0</v>
      </c>
      <c r="S317" s="67">
        <f t="shared" si="18"/>
        <v>0</v>
      </c>
      <c r="T317" s="67"/>
    </row>
    <row r="318" spans="3:20" ht="20.25" hidden="1" customHeight="1">
      <c r="C318" s="76"/>
      <c r="D318" s="68">
        <f>CHOOSE(IF(C318&gt;0,C318,$F$5),0,"(야)","(지세별)","(지+소)","(누.불)","(야+소)","(원내역)")</f>
        <v>0</v>
      </c>
      <c r="E318">
        <f>IF(OR(M317&gt;0,M318&gt;0),1,0)</f>
        <v>0</v>
      </c>
      <c r="F318" s="59"/>
      <c r="G318" s="70" t="s">
        <v>169</v>
      </c>
      <c r="H318" s="71" t="s">
        <v>173</v>
      </c>
      <c r="I318" s="71">
        <f>CHOOSE(IF(C318&gt;0,C318,$F$5),0,"(야간)","(지세별)","(소규모)","(누.불)","(야+소)","")</f>
        <v>0</v>
      </c>
      <c r="J318" s="77">
        <v>0</v>
      </c>
      <c r="K318" s="72" t="s">
        <v>172</v>
      </c>
      <c r="L318" s="73">
        <f t="shared" si="19"/>
        <v>0</v>
      </c>
      <c r="M318" s="71">
        <f t="shared" si="19"/>
        <v>0</v>
      </c>
      <c r="N318" s="73">
        <f>IF(AND(J317=0,J318=0),0,INT(CHOOSE(IF(C318&gt;0,C318,$F$5),#REF!,#REF!,#REF!,#REF!,#REF!,#REF!,#REF!)))</f>
        <v>0</v>
      </c>
      <c r="O318" s="74">
        <f t="shared" si="16"/>
        <v>0</v>
      </c>
      <c r="P318" s="73">
        <f>IF(AND(J317=0,J318=0),0,INT(CHOOSE(IF(C318&gt;0,C318,$F$5),#REF!,#REF!,#REF!,#REF!,#REF!,#REF!,#REF!)))</f>
        <v>0</v>
      </c>
      <c r="Q318" s="74">
        <f t="shared" si="17"/>
        <v>0</v>
      </c>
      <c r="R318" s="73">
        <f>IF(AND(J317=0,J318=0),0,INT(CHOOSE(IF(C318&gt;0,C318,$F$5),#REF!,#REF!,#REF!,#REF!,#REF!,#REF!,#REF!)))</f>
        <v>0</v>
      </c>
      <c r="S318" s="74">
        <f t="shared" si="18"/>
        <v>0</v>
      </c>
      <c r="T318" s="74"/>
    </row>
    <row r="319" spans="3:20" ht="20.25" hidden="1" customHeight="1">
      <c r="C319" s="17"/>
      <c r="E319" t="str">
        <f>IF(OR(M319&gt;0,M320&gt;0),2,"")</f>
        <v/>
      </c>
      <c r="F319" s="62"/>
      <c r="G319" s="63"/>
      <c r="H319" s="64"/>
      <c r="I319" s="64"/>
      <c r="J319" s="75">
        <v>0</v>
      </c>
      <c r="K319" s="65"/>
      <c r="L319" s="66">
        <f t="shared" si="19"/>
        <v>0</v>
      </c>
      <c r="M319" s="64">
        <f t="shared" si="19"/>
        <v>0</v>
      </c>
      <c r="N319" s="66">
        <f>IF(J319=0,0,N320*$E$3)</f>
        <v>0</v>
      </c>
      <c r="O319" s="67">
        <f t="shared" si="16"/>
        <v>0</v>
      </c>
      <c r="P319" s="66">
        <f>IF(J319=0,0,P320*$E$3)</f>
        <v>0</v>
      </c>
      <c r="Q319" s="67">
        <f t="shared" si="17"/>
        <v>0</v>
      </c>
      <c r="R319" s="66">
        <f>IF(J319=0,0,R320*$E$3)</f>
        <v>0</v>
      </c>
      <c r="S319" s="67">
        <f t="shared" si="18"/>
        <v>0</v>
      </c>
      <c r="T319" s="67"/>
    </row>
    <row r="320" spans="3:20" ht="20.25" hidden="1" customHeight="1">
      <c r="C320" s="76">
        <v>2</v>
      </c>
      <c r="D320" s="68" t="str">
        <f>CHOOSE(IF(C320&gt;0,C320,$F$5),0,"(야)","(지세별)","(지+소)","(누.불)","(야+소)","(원내역)")</f>
        <v>(야)</v>
      </c>
      <c r="E320">
        <f>IF(OR(M319&gt;0,M320&gt;0),1,0)</f>
        <v>0</v>
      </c>
      <c r="F320" s="59"/>
      <c r="G320" s="70" t="s">
        <v>169</v>
      </c>
      <c r="H320" s="71" t="s">
        <v>173</v>
      </c>
      <c r="I320" s="71" t="str">
        <f>CHOOSE(IF(C320&gt;0,C320,$F$5),0,"(야간)","(지세별)","(지+소)","(누.불)","(야+소)","")</f>
        <v>(야간)</v>
      </c>
      <c r="J320" s="77">
        <v>0</v>
      </c>
      <c r="K320" s="72" t="s">
        <v>172</v>
      </c>
      <c r="L320" s="73">
        <f t="shared" si="19"/>
        <v>0</v>
      </c>
      <c r="M320" s="71">
        <f t="shared" si="19"/>
        <v>0</v>
      </c>
      <c r="N320" s="73">
        <f>IF(AND(J319=0,J320=0),0,INT(CHOOSE(IF(C320&gt;0,C320,$F$5),#REF!,#REF!,#REF!,#REF!,#REF!,#REF!,#REF!)))</f>
        <v>0</v>
      </c>
      <c r="O320" s="74">
        <f t="shared" si="16"/>
        <v>0</v>
      </c>
      <c r="P320" s="73">
        <f>IF(AND(J319=0,J320=0),0,INT(CHOOSE(IF(C320&gt;0,C320,$F$5),#REF!,#REF!,#REF!,#REF!,#REF!,#REF!,#REF!)))</f>
        <v>0</v>
      </c>
      <c r="Q320" s="74">
        <f t="shared" si="17"/>
        <v>0</v>
      </c>
      <c r="R320" s="73">
        <f>IF(AND(J319=0,J320=0),0,INT(CHOOSE(IF(C320&gt;0,C320,$F$5),#REF!,#REF!,#REF!,#REF!,#REF!,#REF!,#REF!)))</f>
        <v>0</v>
      </c>
      <c r="S320" s="74">
        <f t="shared" si="18"/>
        <v>0</v>
      </c>
      <c r="T320" s="74"/>
    </row>
    <row r="321" spans="3:20" ht="20.25" hidden="1" customHeight="1">
      <c r="C321" s="17"/>
      <c r="E321" t="str">
        <f>IF(OR(M321&gt;0,M322&gt;0),2,"")</f>
        <v/>
      </c>
      <c r="F321" s="62"/>
      <c r="G321" s="63"/>
      <c r="H321" s="64"/>
      <c r="I321" s="64"/>
      <c r="J321" s="75">
        <v>0</v>
      </c>
      <c r="K321" s="65"/>
      <c r="L321" s="66">
        <f t="shared" si="19"/>
        <v>0</v>
      </c>
      <c r="M321" s="64">
        <f t="shared" si="19"/>
        <v>0</v>
      </c>
      <c r="N321" s="66">
        <f>IF(J321=0,0,N322*$E$3)</f>
        <v>0</v>
      </c>
      <c r="O321" s="67">
        <f t="shared" si="16"/>
        <v>0</v>
      </c>
      <c r="P321" s="66">
        <f>IF(J321=0,0,P322*$E$3)</f>
        <v>0</v>
      </c>
      <c r="Q321" s="67">
        <f t="shared" si="17"/>
        <v>0</v>
      </c>
      <c r="R321" s="66">
        <f>IF(J321=0,0,R322*$E$3)</f>
        <v>0</v>
      </c>
      <c r="S321" s="67">
        <f t="shared" si="18"/>
        <v>0</v>
      </c>
      <c r="T321" s="67"/>
    </row>
    <row r="322" spans="3:20" ht="20.25" hidden="1" customHeight="1">
      <c r="C322" s="76"/>
      <c r="D322" s="68">
        <f>CHOOSE(IF(C322&gt;0,C322,$F$5),0,"(야)","(지세별)","(지+소)","(누.불)","(야+소)","(원내역)")</f>
        <v>0</v>
      </c>
      <c r="E322">
        <f>IF(OR(M321&gt;0,M322&gt;0),1,0)</f>
        <v>0</v>
      </c>
      <c r="F322" s="59"/>
      <c r="G322" s="70" t="s">
        <v>169</v>
      </c>
      <c r="H322" s="71" t="s">
        <v>174</v>
      </c>
      <c r="I322" s="71">
        <f>CHOOSE(IF(C322&gt;0,C322,$F$5),0,"(야간)","(지세별)","(지+소)","(누.불)","(야+소)","")</f>
        <v>0</v>
      </c>
      <c r="J322" s="77">
        <v>0</v>
      </c>
      <c r="K322" s="72" t="s">
        <v>82</v>
      </c>
      <c r="L322" s="73">
        <f t="shared" si="19"/>
        <v>0</v>
      </c>
      <c r="M322" s="71">
        <f t="shared" si="19"/>
        <v>0</v>
      </c>
      <c r="N322" s="73">
        <f>IF(AND(J321=0,J322=0),0,INT(CHOOSE(IF(C322&gt;0,C322,$F$5),#REF!,#REF!,#REF!,#REF!,#REF!,#REF!,#REF!)))</f>
        <v>0</v>
      </c>
      <c r="O322" s="74">
        <f t="shared" si="16"/>
        <v>0</v>
      </c>
      <c r="P322" s="73">
        <f>IF(AND(J321=0,J322=0),0,INT(CHOOSE(IF(C322&gt;0,C322,$F$5),#REF!,#REF!,#REF!,#REF!,#REF!,#REF!,#REF!)))</f>
        <v>0</v>
      </c>
      <c r="Q322" s="74">
        <f t="shared" si="17"/>
        <v>0</v>
      </c>
      <c r="R322" s="73">
        <f>IF(AND(J321=0,J322=0),0,INT(CHOOSE(IF(C322&gt;0,C322,$F$5),#REF!,#REF!,#REF!,#REF!,#REF!,#REF!,#REF!)))</f>
        <v>0</v>
      </c>
      <c r="S322" s="74">
        <f t="shared" si="18"/>
        <v>0</v>
      </c>
      <c r="T322" s="74"/>
    </row>
    <row r="323" spans="3:20" ht="20.25" hidden="1" customHeight="1">
      <c r="C323" s="17"/>
      <c r="E323" t="str">
        <f>IF(OR(M323&gt;0,M324&gt;0),2,"")</f>
        <v/>
      </c>
      <c r="F323" s="62"/>
      <c r="G323" s="63"/>
      <c r="H323" s="64"/>
      <c r="I323" s="64"/>
      <c r="J323" s="75">
        <v>0</v>
      </c>
      <c r="K323" s="65"/>
      <c r="L323" s="66">
        <f t="shared" si="19"/>
        <v>0</v>
      </c>
      <c r="M323" s="64">
        <f t="shared" si="19"/>
        <v>0</v>
      </c>
      <c r="N323" s="66">
        <f>IF(J323=0,0,N324*$E$3)</f>
        <v>0</v>
      </c>
      <c r="O323" s="67">
        <f t="shared" si="16"/>
        <v>0</v>
      </c>
      <c r="P323" s="66">
        <f>IF(J323=0,0,P324*$E$3)</f>
        <v>0</v>
      </c>
      <c r="Q323" s="67">
        <f t="shared" si="17"/>
        <v>0</v>
      </c>
      <c r="R323" s="66">
        <f>IF(J323=0,0,R324*$E$3)</f>
        <v>0</v>
      </c>
      <c r="S323" s="67">
        <f t="shared" si="18"/>
        <v>0</v>
      </c>
      <c r="T323" s="67"/>
    </row>
    <row r="324" spans="3:20" ht="20.25" hidden="1" customHeight="1">
      <c r="C324" s="76">
        <v>2</v>
      </c>
      <c r="D324" s="68" t="str">
        <f>CHOOSE(IF(C324&gt;0,C324,$F$5),0,"(야)","(지세별)","(지+소)","(누.불)","(야+소)","(원내역)")</f>
        <v>(야)</v>
      </c>
      <c r="E324">
        <f>IF(OR(M323&gt;0,M324&gt;0),1,0)</f>
        <v>0</v>
      </c>
      <c r="F324" s="59"/>
      <c r="G324" s="70" t="s">
        <v>169</v>
      </c>
      <c r="H324" s="71" t="s">
        <v>174</v>
      </c>
      <c r="I324" s="71" t="str">
        <f>CHOOSE(IF(C324&gt;0,C324,$F$5),0,"(야간)","(지세별)","(지+소)","(누.불)","(야+소)","")</f>
        <v>(야간)</v>
      </c>
      <c r="J324" s="77">
        <v>0</v>
      </c>
      <c r="K324" s="72" t="s">
        <v>82</v>
      </c>
      <c r="L324" s="73">
        <f t="shared" si="19"/>
        <v>0</v>
      </c>
      <c r="M324" s="71">
        <f t="shared" si="19"/>
        <v>0</v>
      </c>
      <c r="N324" s="73">
        <f>IF(AND(J323=0,J324=0),0,INT(CHOOSE(IF(C324&gt;0,C324,$F$5),#REF!,#REF!,#REF!,#REF!,#REF!,#REF!,#REF!)))</f>
        <v>0</v>
      </c>
      <c r="O324" s="74">
        <f t="shared" si="16"/>
        <v>0</v>
      </c>
      <c r="P324" s="73">
        <f>IF(AND(J323=0,J324=0),0,INT(CHOOSE(IF(C324&gt;0,C324,$F$5),#REF!,#REF!,#REF!,#REF!,#REF!,#REF!,#REF!)))</f>
        <v>0</v>
      </c>
      <c r="Q324" s="74">
        <f t="shared" si="17"/>
        <v>0</v>
      </c>
      <c r="R324" s="73">
        <f>IF(AND(J323=0,J324=0),0,INT(CHOOSE(IF(C324&gt;0,C324,$F$5),#REF!,#REF!,#REF!,#REF!,#REF!,#REF!,#REF!)))</f>
        <v>0</v>
      </c>
      <c r="S324" s="74">
        <f t="shared" si="18"/>
        <v>0</v>
      </c>
      <c r="T324" s="74"/>
    </row>
    <row r="325" spans="3:20" ht="20.25" hidden="1" customHeight="1">
      <c r="C325" s="17"/>
      <c r="E325" t="str">
        <f>IF(OR(M325&gt;0,M326&gt;0),2,"")</f>
        <v/>
      </c>
      <c r="F325" s="62"/>
      <c r="G325" s="63"/>
      <c r="H325" s="64"/>
      <c r="I325" s="64"/>
      <c r="J325" s="75">
        <v>0</v>
      </c>
      <c r="K325" s="65"/>
      <c r="L325" s="66">
        <f t="shared" si="19"/>
        <v>0</v>
      </c>
      <c r="M325" s="64">
        <f t="shared" si="19"/>
        <v>0</v>
      </c>
      <c r="N325" s="66">
        <f>IF(J325=0,0,N326*$E$3)</f>
        <v>0</v>
      </c>
      <c r="O325" s="67">
        <f t="shared" si="16"/>
        <v>0</v>
      </c>
      <c r="P325" s="66">
        <f>IF(J325=0,0,P326*$E$3)</f>
        <v>0</v>
      </c>
      <c r="Q325" s="67">
        <f t="shared" si="17"/>
        <v>0</v>
      </c>
      <c r="R325" s="66">
        <f>IF(J325=0,0,R326*$E$3)</f>
        <v>0</v>
      </c>
      <c r="S325" s="67">
        <f t="shared" si="18"/>
        <v>0</v>
      </c>
      <c r="T325" s="67"/>
    </row>
    <row r="326" spans="3:20" ht="20.25" hidden="1" customHeight="1">
      <c r="C326" s="76"/>
      <c r="D326" s="68">
        <f>CHOOSE(IF(C326&gt;0,C326,$F$5),0,"(야)","(지세별)","(지+소)","(누.불)","(야+소)","(원내역)")</f>
        <v>0</v>
      </c>
      <c r="E326">
        <f>IF(OR(M325&gt;0,M326&gt;0),1,0)</f>
        <v>0</v>
      </c>
      <c r="F326" s="59"/>
      <c r="G326" s="70" t="s">
        <v>169</v>
      </c>
      <c r="H326" s="71" t="s">
        <v>175</v>
      </c>
      <c r="I326" s="71">
        <f>CHOOSE(IF(C326&gt;0,C326,$F$5),0,"(야간)","(지세별)","(지+소)","(누.불)","(야+소)","")</f>
        <v>0</v>
      </c>
      <c r="J326" s="77">
        <v>0</v>
      </c>
      <c r="K326" s="72" t="s">
        <v>78</v>
      </c>
      <c r="L326" s="73">
        <f t="shared" si="19"/>
        <v>0</v>
      </c>
      <c r="M326" s="71">
        <f t="shared" si="19"/>
        <v>0</v>
      </c>
      <c r="N326" s="73">
        <f>IF(AND(J325=0,J326=0),0,INT(CHOOSE(IF(C326&gt;0,C326,$F$5),#REF!,#REF!,#REF!,#REF!,#REF!,#REF!,#REF!)))</f>
        <v>0</v>
      </c>
      <c r="O326" s="74">
        <f t="shared" si="16"/>
        <v>0</v>
      </c>
      <c r="P326" s="73">
        <f>IF(AND(J325=0,J326=0),0,INT(CHOOSE(IF(C326&gt;0,C326,$F$5),#REF!,#REF!,#REF!,#REF!,#REF!,#REF!,#REF!)))</f>
        <v>0</v>
      </c>
      <c r="Q326" s="74">
        <f t="shared" si="17"/>
        <v>0</v>
      </c>
      <c r="R326" s="73">
        <f>IF(AND(J325=0,J326=0),0,INT(CHOOSE(IF(C326&gt;0,C326,$F$5),#REF!,#REF!,#REF!,#REF!,#REF!,#REF!,#REF!)))</f>
        <v>0</v>
      </c>
      <c r="S326" s="74">
        <f t="shared" si="18"/>
        <v>0</v>
      </c>
      <c r="T326" s="74"/>
    </row>
    <row r="327" spans="3:20" ht="20.25" hidden="1" customHeight="1">
      <c r="C327" s="17"/>
      <c r="E327" t="str">
        <f>IF(OR(M327&gt;0,M328&gt;0),2,"")</f>
        <v/>
      </c>
      <c r="F327" s="62"/>
      <c r="G327" s="63"/>
      <c r="H327" s="64"/>
      <c r="I327" s="64"/>
      <c r="J327" s="75">
        <v>0</v>
      </c>
      <c r="K327" s="65"/>
      <c r="L327" s="66">
        <f t="shared" si="19"/>
        <v>0</v>
      </c>
      <c r="M327" s="64">
        <f t="shared" si="19"/>
        <v>0</v>
      </c>
      <c r="N327" s="66">
        <f>IF(J327=0,0,N328*$E$3)</f>
        <v>0</v>
      </c>
      <c r="O327" s="67">
        <f t="shared" si="16"/>
        <v>0</v>
      </c>
      <c r="P327" s="66">
        <f>IF(J327=0,0,P328*$E$3)</f>
        <v>0</v>
      </c>
      <c r="Q327" s="67">
        <f t="shared" si="17"/>
        <v>0</v>
      </c>
      <c r="R327" s="66">
        <f>IF(J327=0,0,R328*$E$3)</f>
        <v>0</v>
      </c>
      <c r="S327" s="67">
        <f t="shared" si="18"/>
        <v>0</v>
      </c>
      <c r="T327" s="67"/>
    </row>
    <row r="328" spans="3:20" ht="20.25" hidden="1" customHeight="1">
      <c r="C328" s="76">
        <v>2</v>
      </c>
      <c r="D328" s="68" t="str">
        <f>CHOOSE(IF(C328&gt;0,C328,$F$5),0,"(야)","(지세별)","(지+소)","(누.불)","(야+소)","(원내역)")</f>
        <v>(야)</v>
      </c>
      <c r="E328">
        <f>IF(OR(M327&gt;0,M328&gt;0),1,0)</f>
        <v>0</v>
      </c>
      <c r="F328" s="59"/>
      <c r="G328" s="70" t="s">
        <v>169</v>
      </c>
      <c r="H328" s="71" t="s">
        <v>175</v>
      </c>
      <c r="I328" s="71" t="str">
        <f>CHOOSE(IF(C328&gt;0,C328,$F$5),0,"(야간)","(지세별)","(지+소)","(누.불)","(야+소)","")</f>
        <v>(야간)</v>
      </c>
      <c r="J328" s="77">
        <v>0</v>
      </c>
      <c r="K328" s="72" t="s">
        <v>78</v>
      </c>
      <c r="L328" s="73">
        <f t="shared" si="19"/>
        <v>0</v>
      </c>
      <c r="M328" s="71">
        <f t="shared" si="19"/>
        <v>0</v>
      </c>
      <c r="N328" s="73">
        <f>IF(AND(J327=0,J328=0),0,INT(CHOOSE(IF(C328&gt;0,C328,$F$5),#REF!,#REF!,#REF!,#REF!,#REF!,#REF!,#REF!)))</f>
        <v>0</v>
      </c>
      <c r="O328" s="74">
        <f t="shared" si="16"/>
        <v>0</v>
      </c>
      <c r="P328" s="73">
        <f>IF(AND(J327=0,J328=0),0,INT(CHOOSE(IF(C328&gt;0,C328,$F$5),#REF!,#REF!,#REF!,#REF!,#REF!,#REF!,#REF!)))</f>
        <v>0</v>
      </c>
      <c r="Q328" s="74">
        <f t="shared" si="17"/>
        <v>0</v>
      </c>
      <c r="R328" s="73">
        <f>IF(AND(J327=0,J328=0),0,INT(CHOOSE(IF(C328&gt;0,C328,$F$5),#REF!,#REF!,#REF!,#REF!,#REF!,#REF!,#REF!)))</f>
        <v>0</v>
      </c>
      <c r="S328" s="74">
        <f t="shared" si="18"/>
        <v>0</v>
      </c>
      <c r="T328" s="74"/>
    </row>
    <row r="329" spans="3:20" ht="20.25" hidden="1" customHeight="1">
      <c r="C329" s="17"/>
      <c r="E329" t="str">
        <f>IF(OR(M329&gt;0,M330&gt;0),2,"")</f>
        <v/>
      </c>
      <c r="F329" s="62"/>
      <c r="G329" s="78"/>
      <c r="H329" s="79"/>
      <c r="I329" s="79"/>
      <c r="J329" s="80"/>
      <c r="K329" s="65"/>
      <c r="L329" s="66">
        <f t="shared" si="19"/>
        <v>0</v>
      </c>
      <c r="M329" s="64">
        <f t="shared" si="19"/>
        <v>0</v>
      </c>
      <c r="N329" s="66">
        <f>IF(J329=0,0,N330*$E$3)</f>
        <v>0</v>
      </c>
      <c r="O329" s="67">
        <f t="shared" si="16"/>
        <v>0</v>
      </c>
      <c r="P329" s="66">
        <f>IF(J329=0,0,P330*$E$3)</f>
        <v>0</v>
      </c>
      <c r="Q329" s="67">
        <f t="shared" si="17"/>
        <v>0</v>
      </c>
      <c r="R329" s="66">
        <f>IF(J329=0,0,R330*$E$3)</f>
        <v>0</v>
      </c>
      <c r="S329" s="67">
        <f t="shared" si="18"/>
        <v>0</v>
      </c>
      <c r="T329" s="67"/>
    </row>
    <row r="330" spans="3:20" ht="20.25" hidden="1" customHeight="1">
      <c r="C330" s="76"/>
      <c r="D330" s="68">
        <f>CHOOSE(IF(C330&gt;0,C330,$F$5),0,"(야)","(지세별)","(지+소)","(누.불)","(야+소)","(원내역)")</f>
        <v>0</v>
      </c>
      <c r="E330">
        <f>IF(OR(M329&gt;0,M330&gt;0),1,0)</f>
        <v>0</v>
      </c>
      <c r="F330" s="59"/>
      <c r="G330" s="84" t="s">
        <v>176</v>
      </c>
      <c r="H330" s="85" t="s">
        <v>177</v>
      </c>
      <c r="I330" s="85">
        <f>CHOOSE(IF(C330&gt;0,C330,$F$5),0,"(야간)","(지세별)","(지+소)","(누.불)","(야+소)","")</f>
        <v>0</v>
      </c>
      <c r="J330" s="86">
        <v>0</v>
      </c>
      <c r="K330" s="72" t="s">
        <v>78</v>
      </c>
      <c r="L330" s="73">
        <f t="shared" si="19"/>
        <v>0</v>
      </c>
      <c r="M330" s="71">
        <f t="shared" si="19"/>
        <v>0</v>
      </c>
      <c r="N330" s="73">
        <f>IF(AND(J329=0,J330=0),0,INT(CHOOSE(IF(C330&gt;0,C330,$F$5),#REF!,#REF!,#REF!,#REF!,#REF!,#REF!,#REF!)))</f>
        <v>0</v>
      </c>
      <c r="O330" s="74">
        <f t="shared" si="16"/>
        <v>0</v>
      </c>
      <c r="P330" s="73">
        <f>IF(AND(J329=0,J330=0),0,INT(CHOOSE(IF(C330&gt;0,C330,$F$5),#REF!,#REF!,#REF!,#REF!,#REF!,#REF!,#REF!)))</f>
        <v>0</v>
      </c>
      <c r="Q330" s="74">
        <f t="shared" si="17"/>
        <v>0</v>
      </c>
      <c r="R330" s="73">
        <f>IF(AND(J329=0,J330=0),0,INT(CHOOSE(IF(C330&gt;0,C330,$F$5),#REF!,#REF!,#REF!,#REF!,#REF!,#REF!,#REF!)))</f>
        <v>0</v>
      </c>
      <c r="S330" s="74">
        <f t="shared" si="18"/>
        <v>0</v>
      </c>
      <c r="T330" s="74"/>
    </row>
    <row r="331" spans="3:20" ht="20.25" hidden="1" customHeight="1">
      <c r="C331" s="17"/>
      <c r="E331" t="str">
        <f>IF(OR(M331&gt;0,M332&gt;0),2,"")</f>
        <v/>
      </c>
      <c r="F331" s="62"/>
      <c r="G331" s="78"/>
      <c r="H331" s="79"/>
      <c r="I331" s="79"/>
      <c r="J331" s="80">
        <v>0</v>
      </c>
      <c r="K331" s="65"/>
      <c r="L331" s="66">
        <f t="shared" si="19"/>
        <v>0</v>
      </c>
      <c r="M331" s="64">
        <f t="shared" si="19"/>
        <v>0</v>
      </c>
      <c r="N331" s="66">
        <f>IF(J331=0,0,N332*$E$3)</f>
        <v>0</v>
      </c>
      <c r="O331" s="67">
        <f t="shared" ref="O331:O394" si="20">INT($J331*N331)</f>
        <v>0</v>
      </c>
      <c r="P331" s="66">
        <f>IF(J331=0,0,P332*$E$3)</f>
        <v>0</v>
      </c>
      <c r="Q331" s="67">
        <f t="shared" ref="Q331:Q394" si="21">INT($J331*P331)</f>
        <v>0</v>
      </c>
      <c r="R331" s="66">
        <f>IF(J331=0,0,R332*$E$3)</f>
        <v>0</v>
      </c>
      <c r="S331" s="67">
        <f t="shared" ref="S331:S394" si="22">INT($J331*R331)</f>
        <v>0</v>
      </c>
      <c r="T331" s="67"/>
    </row>
    <row r="332" spans="3:20" ht="20.25" hidden="1" customHeight="1">
      <c r="C332" s="76">
        <v>2</v>
      </c>
      <c r="D332" s="68" t="str">
        <f>CHOOSE(IF(C332&gt;0,C332,$F$5),0,"(야)","(지세별)","(지+소)","(누.불)","(야+소)","(원내역)")</f>
        <v>(야)</v>
      </c>
      <c r="E332">
        <f>IF(OR(M331&gt;0,M332&gt;0),1,0)</f>
        <v>0</v>
      </c>
      <c r="F332" s="59"/>
      <c r="G332" s="84" t="str">
        <f>G330</f>
        <v>소운반(콘크리트포장)</v>
      </c>
      <c r="H332" s="85" t="s">
        <v>177</v>
      </c>
      <c r="I332" s="85" t="str">
        <f>CHOOSE(IF(C332&gt;0,C332,$F$5),0,"(야간)","(지세별)","(지+소)","(누.불)","(야+소)","")</f>
        <v>(야간)</v>
      </c>
      <c r="J332" s="86">
        <v>0</v>
      </c>
      <c r="K332" s="72" t="s">
        <v>78</v>
      </c>
      <c r="L332" s="73">
        <f t="shared" si="19"/>
        <v>0</v>
      </c>
      <c r="M332" s="71">
        <f t="shared" si="19"/>
        <v>0</v>
      </c>
      <c r="N332" s="73">
        <f>IF(AND(J331=0,J332=0),0,INT(CHOOSE(IF(C332&gt;0,C332,$F$5),#REF!,#REF!,#REF!,#REF!,#REF!,#REF!,#REF!)))</f>
        <v>0</v>
      </c>
      <c r="O332" s="74">
        <f t="shared" si="20"/>
        <v>0</v>
      </c>
      <c r="P332" s="73">
        <f>IF(AND(J331=0,J332=0),0,INT(CHOOSE(IF(C332&gt;0,C332,$F$5),#REF!,#REF!,#REF!,#REF!,#REF!,#REF!,#REF!)))</f>
        <v>0</v>
      </c>
      <c r="Q332" s="74">
        <f t="shared" si="21"/>
        <v>0</v>
      </c>
      <c r="R332" s="73">
        <f>IF(AND(J331=0,J332=0),0,INT(CHOOSE(IF(C332&gt;0,C332,$F$5),#REF!,#REF!,#REF!,#REF!,#REF!,#REF!,#REF!)))</f>
        <v>0</v>
      </c>
      <c r="S332" s="74">
        <f t="shared" si="22"/>
        <v>0</v>
      </c>
      <c r="T332" s="74"/>
    </row>
    <row r="333" spans="3:20" ht="20.25" hidden="1" customHeight="1">
      <c r="C333" s="17"/>
      <c r="E333" t="str">
        <f>IF(OR(M333&gt;0,M334&gt;0),2,"")</f>
        <v/>
      </c>
      <c r="F333" s="62"/>
      <c r="G333" s="78"/>
      <c r="H333" s="79"/>
      <c r="I333" s="79"/>
      <c r="J333" s="80"/>
      <c r="K333" s="65"/>
      <c r="L333" s="66">
        <f t="shared" si="19"/>
        <v>0</v>
      </c>
      <c r="M333" s="64">
        <f t="shared" si="19"/>
        <v>0</v>
      </c>
      <c r="N333" s="66">
        <f>IF(J333=0,0,N334*$E$3)</f>
        <v>0</v>
      </c>
      <c r="O333" s="67">
        <f t="shared" si="20"/>
        <v>0</v>
      </c>
      <c r="P333" s="66">
        <f>IF(J333=0,0,P334*$E$3)</f>
        <v>0</v>
      </c>
      <c r="Q333" s="67">
        <f t="shared" si="21"/>
        <v>0</v>
      </c>
      <c r="R333" s="66">
        <f>IF(J333=0,0,R334*$E$3)</f>
        <v>0</v>
      </c>
      <c r="S333" s="67">
        <f t="shared" si="22"/>
        <v>0</v>
      </c>
      <c r="T333" s="67"/>
    </row>
    <row r="334" spans="3:20" ht="20.25" hidden="1" customHeight="1">
      <c r="C334" s="76"/>
      <c r="D334" s="68">
        <f>CHOOSE(IF(C334&gt;0,C334,$F$5),0,"(야)","(지세별)","(지+소)","(누.불)","(야+소)","(원내역)")</f>
        <v>0</v>
      </c>
      <c r="E334">
        <f>IF(OR(M333&gt;0,M334&gt;0),1,0)</f>
        <v>0</v>
      </c>
      <c r="F334" s="59"/>
      <c r="G334" s="84" t="s">
        <v>178</v>
      </c>
      <c r="H334" s="85" t="s">
        <v>177</v>
      </c>
      <c r="I334" s="85">
        <f>CHOOSE(IF(C334&gt;0,C334,$F$5),0,"(야간)","(지세별)","(지+소)","(누.불)","(야+소)","")</f>
        <v>0</v>
      </c>
      <c r="J334" s="86">
        <v>0</v>
      </c>
      <c r="K334" s="72" t="s">
        <v>78</v>
      </c>
      <c r="L334" s="73">
        <f t="shared" si="19"/>
        <v>0</v>
      </c>
      <c r="M334" s="71">
        <f t="shared" si="19"/>
        <v>0</v>
      </c>
      <c r="N334" s="73">
        <f>IF(AND(J333=0,J334=0),0,INT(CHOOSE(IF(C334&gt;0,C334,$F$5),#REF!,#REF!,#REF!,#REF!,#REF!,#REF!,#REF!)))</f>
        <v>0</v>
      </c>
      <c r="O334" s="74">
        <f t="shared" si="20"/>
        <v>0</v>
      </c>
      <c r="P334" s="73">
        <f>IF(AND(J333=0,J334=0),0,INT(CHOOSE(IF(C334&gt;0,C334,$F$5),#REF!,#REF!,#REF!,#REF!,#REF!,#REF!,#REF!)))</f>
        <v>0</v>
      </c>
      <c r="Q334" s="74">
        <f t="shared" si="21"/>
        <v>0</v>
      </c>
      <c r="R334" s="73">
        <f>IF(AND(J333=0,J334=0),0,INT(CHOOSE(IF(C334&gt;0,C334,$F$5),#REF!,#REF!,#REF!,#REF!,#REF!,#REF!,#REF!)))</f>
        <v>0</v>
      </c>
      <c r="S334" s="74">
        <f t="shared" si="22"/>
        <v>0</v>
      </c>
      <c r="T334" s="74"/>
    </row>
    <row r="335" spans="3:20" ht="20.25" hidden="1" customHeight="1">
      <c r="C335" s="17"/>
      <c r="E335" t="str">
        <f>IF(OR(M335&gt;0,M336&gt;0),2,"")</f>
        <v/>
      </c>
      <c r="F335" s="62"/>
      <c r="G335" s="78"/>
      <c r="H335" s="79"/>
      <c r="I335" s="79"/>
      <c r="J335" s="80"/>
      <c r="K335" s="65"/>
      <c r="L335" s="66">
        <f t="shared" si="19"/>
        <v>0</v>
      </c>
      <c r="M335" s="64">
        <f t="shared" si="19"/>
        <v>0</v>
      </c>
      <c r="N335" s="66">
        <f>IF(J335=0,0,N336*$E$3)</f>
        <v>0</v>
      </c>
      <c r="O335" s="67">
        <f t="shared" si="20"/>
        <v>0</v>
      </c>
      <c r="P335" s="66">
        <f>IF(J335=0,0,P336*$E$3)</f>
        <v>0</v>
      </c>
      <c r="Q335" s="67">
        <f t="shared" si="21"/>
        <v>0</v>
      </c>
      <c r="R335" s="66">
        <f>IF(J335=0,0,R336*$E$3)</f>
        <v>0</v>
      </c>
      <c r="S335" s="67">
        <f t="shared" si="22"/>
        <v>0</v>
      </c>
      <c r="T335" s="67"/>
    </row>
    <row r="336" spans="3:20" ht="20.25" hidden="1" customHeight="1">
      <c r="C336" s="76">
        <v>2</v>
      </c>
      <c r="D336" s="68" t="str">
        <f>CHOOSE(IF(C336&gt;0,C336,$F$5),0,"(야)","(지세별)","(지+소)","(누.불)","(야+소)","(원내역)")</f>
        <v>(야)</v>
      </c>
      <c r="E336">
        <f>IF(OR(M335&gt;0,M336&gt;0),1,0)</f>
        <v>0</v>
      </c>
      <c r="F336" s="59"/>
      <c r="G336" s="84" t="str">
        <f>G334</f>
        <v>소운반(폐콘크리트)</v>
      </c>
      <c r="H336" s="85" t="str">
        <f>H334</f>
        <v>지게</v>
      </c>
      <c r="I336" s="85" t="str">
        <f>CHOOSE(IF(C336&gt;0,C336,$F$5),0,"(야간)","(지세별)","(지+소)","(누.불)","(야+소)","")</f>
        <v>(야간)</v>
      </c>
      <c r="J336" s="86">
        <v>0</v>
      </c>
      <c r="K336" s="72" t="s">
        <v>78</v>
      </c>
      <c r="L336" s="73">
        <f t="shared" si="19"/>
        <v>0</v>
      </c>
      <c r="M336" s="71">
        <f t="shared" si="19"/>
        <v>0</v>
      </c>
      <c r="N336" s="73">
        <f>IF(AND(J335=0,J336=0),0,INT(CHOOSE(IF(C336&gt;0,C336,$F$5),#REF!,#REF!,#REF!,#REF!,#REF!,#REF!,#REF!)))</f>
        <v>0</v>
      </c>
      <c r="O336" s="74">
        <f t="shared" si="20"/>
        <v>0</v>
      </c>
      <c r="P336" s="73">
        <f>IF(AND(J335=0,J336=0),0,INT(CHOOSE(IF(C336&gt;0,C336,$F$5),#REF!,#REF!,#REF!,#REF!,#REF!,#REF!,#REF!)))</f>
        <v>0</v>
      </c>
      <c r="Q336" s="74">
        <f t="shared" si="21"/>
        <v>0</v>
      </c>
      <c r="R336" s="73">
        <f>IF(AND(J335=0,J336=0),0,INT(CHOOSE(IF(C336&gt;0,C336,$F$5),#REF!,#REF!,#REF!,#REF!,#REF!,#REF!,#REF!)))</f>
        <v>0</v>
      </c>
      <c r="S336" s="74">
        <f t="shared" si="22"/>
        <v>0</v>
      </c>
      <c r="T336" s="74"/>
    </row>
    <row r="337" spans="3:20" ht="20.25" hidden="1" customHeight="1">
      <c r="C337" s="17"/>
      <c r="E337" t="str">
        <f>IF(OR(M337&gt;0,M338&gt;0),2,"")</f>
        <v/>
      </c>
      <c r="F337" s="62"/>
      <c r="G337" s="63"/>
      <c r="H337" s="64"/>
      <c r="I337" s="64"/>
      <c r="J337" s="75">
        <v>0</v>
      </c>
      <c r="K337" s="65"/>
      <c r="L337" s="66">
        <f t="shared" si="19"/>
        <v>0</v>
      </c>
      <c r="M337" s="64">
        <f t="shared" si="19"/>
        <v>0</v>
      </c>
      <c r="N337" s="66">
        <f>IF(J337=0,0,N338*$E$3)</f>
        <v>0</v>
      </c>
      <c r="O337" s="67">
        <f t="shared" si="20"/>
        <v>0</v>
      </c>
      <c r="P337" s="66">
        <f>IF(J337=0,0,P338*$E$3)</f>
        <v>0</v>
      </c>
      <c r="Q337" s="67">
        <f t="shared" si="21"/>
        <v>0</v>
      </c>
      <c r="R337" s="66">
        <f>IF(J337=0,0,R338*$E$3)</f>
        <v>0</v>
      </c>
      <c r="S337" s="67">
        <f t="shared" si="22"/>
        <v>0</v>
      </c>
      <c r="T337" s="67"/>
    </row>
    <row r="338" spans="3:20" ht="20.25" hidden="1" customHeight="1">
      <c r="C338" s="76"/>
      <c r="D338" s="68">
        <f>CHOOSE(IF(C338&gt;0,C338,$F$5),0,"(야)","(지세별)","(지+소)","(누.불)","(야+소)","(원내역)")</f>
        <v>0</v>
      </c>
      <c r="E338">
        <f>IF(OR(M337&gt;0,M338&gt;0),1,0)</f>
        <v>0</v>
      </c>
      <c r="F338" s="59"/>
      <c r="G338" s="70" t="s">
        <v>179</v>
      </c>
      <c r="H338" s="71" t="s">
        <v>180</v>
      </c>
      <c r="I338" s="71">
        <f>CHOOSE(IF(C338&gt;0,C338,$F$5),0,"(야간)","(지세별)","(소규모)","(누.불)","(야+소)","")</f>
        <v>0</v>
      </c>
      <c r="J338" s="77">
        <v>0</v>
      </c>
      <c r="K338" s="72" t="s">
        <v>78</v>
      </c>
      <c r="L338" s="73">
        <f t="shared" si="19"/>
        <v>0</v>
      </c>
      <c r="M338" s="71">
        <f t="shared" si="19"/>
        <v>0</v>
      </c>
      <c r="N338" s="73">
        <f>IF(AND(J337=0,J338=0),0,INT(CHOOSE(IF(C338&gt;0,C338,$F$5),#REF!,#REF!,#REF!,#REF!,#REF!,#REF!,#REF!)))</f>
        <v>0</v>
      </c>
      <c r="O338" s="74">
        <f t="shared" si="20"/>
        <v>0</v>
      </c>
      <c r="P338" s="73">
        <f>IF(AND(J337=0,J338=0),0,INT(CHOOSE(IF(C338&gt;0,C338,$F$5),#REF!,#REF!,#REF!,#REF!,#REF!,#REF!,#REF!)))</f>
        <v>0</v>
      </c>
      <c r="Q338" s="74">
        <f t="shared" si="21"/>
        <v>0</v>
      </c>
      <c r="R338" s="73">
        <f>IF(AND(J337=0,J338=0),0,INT(CHOOSE(IF(C338&gt;0,C338,$F$5),#REF!,#REF!,#REF!,#REF!,#REF!,#REF!,#REF!)))</f>
        <v>0</v>
      </c>
      <c r="S338" s="74">
        <f t="shared" si="22"/>
        <v>0</v>
      </c>
      <c r="T338" s="74"/>
    </row>
    <row r="339" spans="3:20" ht="20.25" hidden="1" customHeight="1">
      <c r="C339" s="17"/>
      <c r="E339" t="str">
        <f>IF(OR(M339&gt;0,M340&gt;0),2,"")</f>
        <v/>
      </c>
      <c r="F339" s="62"/>
      <c r="G339" s="63"/>
      <c r="H339" s="64"/>
      <c r="I339" s="64"/>
      <c r="J339" s="75">
        <v>0</v>
      </c>
      <c r="K339" s="65"/>
      <c r="L339" s="66">
        <f t="shared" si="19"/>
        <v>0</v>
      </c>
      <c r="M339" s="64">
        <f t="shared" si="19"/>
        <v>0</v>
      </c>
      <c r="N339" s="66">
        <f>IF(J339=0,0,N340*$E$3)</f>
        <v>0</v>
      </c>
      <c r="O339" s="67">
        <f t="shared" si="20"/>
        <v>0</v>
      </c>
      <c r="P339" s="66">
        <f>IF(J339=0,0,P340*$E$3)</f>
        <v>0</v>
      </c>
      <c r="Q339" s="67">
        <f t="shared" si="21"/>
        <v>0</v>
      </c>
      <c r="R339" s="66">
        <f>IF(J339=0,0,R340*$E$3)</f>
        <v>0</v>
      </c>
      <c r="S339" s="67">
        <f t="shared" si="22"/>
        <v>0</v>
      </c>
      <c r="T339" s="67"/>
    </row>
    <row r="340" spans="3:20" ht="20.25" hidden="1" customHeight="1">
      <c r="C340" s="76">
        <v>2</v>
      </c>
      <c r="D340" s="68" t="str">
        <f>CHOOSE(IF(C340&gt;0,C340,$F$5),0,"(야)","(지세별)","(지+소)","(누.불)","(야+소)","(원내역)")</f>
        <v>(야)</v>
      </c>
      <c r="E340">
        <f>IF(OR(M339&gt;0,M340&gt;0),1,0)</f>
        <v>0</v>
      </c>
      <c r="F340" s="59"/>
      <c r="G340" s="70" t="s">
        <v>179</v>
      </c>
      <c r="H340" s="71" t="s">
        <v>181</v>
      </c>
      <c r="I340" s="71" t="str">
        <f>CHOOSE(IF(C340&gt;0,C340,$F$5),0,"(야간)","(지세별)","(지+소)","(누.불)","(야+소)","")</f>
        <v>(야간)</v>
      </c>
      <c r="J340" s="77">
        <v>0</v>
      </c>
      <c r="K340" s="72" t="s">
        <v>78</v>
      </c>
      <c r="L340" s="73">
        <f t="shared" si="19"/>
        <v>0</v>
      </c>
      <c r="M340" s="71">
        <f t="shared" si="19"/>
        <v>0</v>
      </c>
      <c r="N340" s="73">
        <f>IF(AND(J339=0,J340=0),0,INT(CHOOSE(IF(C340&gt;0,C340,$F$5),#REF!,#REF!,#REF!,#REF!,#REF!,#REF!,#REF!)))</f>
        <v>0</v>
      </c>
      <c r="O340" s="74">
        <f t="shared" si="20"/>
        <v>0</v>
      </c>
      <c r="P340" s="73">
        <f>IF(AND(J339=0,J340=0),0,INT(CHOOSE(IF(C340&gt;0,C340,$F$5),#REF!,#REF!,#REF!,#REF!,#REF!,#REF!,#REF!)))</f>
        <v>0</v>
      </c>
      <c r="Q340" s="74">
        <f t="shared" si="21"/>
        <v>0</v>
      </c>
      <c r="R340" s="73">
        <f>IF(AND(J339=0,J340=0),0,INT(CHOOSE(IF(C340&gt;0,C340,$F$5),#REF!,#REF!,#REF!,#REF!,#REF!,#REF!,#REF!)))</f>
        <v>0</v>
      </c>
      <c r="S340" s="74">
        <f t="shared" si="22"/>
        <v>0</v>
      </c>
      <c r="T340" s="74"/>
    </row>
    <row r="341" spans="3:20" ht="20.25" hidden="1" customHeight="1">
      <c r="C341" s="17"/>
      <c r="E341" t="str">
        <f>IF(OR(M341&gt;0,M342&gt;0),2,"")</f>
        <v/>
      </c>
      <c r="F341" s="62"/>
      <c r="G341" s="78"/>
      <c r="H341" s="79"/>
      <c r="I341" s="79"/>
      <c r="J341" s="80">
        <v>0</v>
      </c>
      <c r="K341" s="65"/>
      <c r="L341" s="66">
        <f t="shared" si="19"/>
        <v>0</v>
      </c>
      <c r="M341" s="64">
        <f t="shared" si="19"/>
        <v>0</v>
      </c>
      <c r="N341" s="66">
        <f>IF(J341=0,0,N342*$E$3)</f>
        <v>0</v>
      </c>
      <c r="O341" s="67">
        <f t="shared" si="20"/>
        <v>0</v>
      </c>
      <c r="P341" s="66">
        <f>IF(J341=0,0,P342*$E$3)</f>
        <v>0</v>
      </c>
      <c r="Q341" s="67">
        <f t="shared" si="21"/>
        <v>0</v>
      </c>
      <c r="R341" s="66">
        <f>IF(J341=0,0,R342*$E$3)</f>
        <v>0</v>
      </c>
      <c r="S341" s="67">
        <f t="shared" si="22"/>
        <v>0</v>
      </c>
      <c r="T341" s="67"/>
    </row>
    <row r="342" spans="3:20" ht="20.25" hidden="1" customHeight="1">
      <c r="C342" s="76"/>
      <c r="D342" s="68">
        <f>CHOOSE(IF(C342&gt;0,C342,$F$5),0,"(야)","(지세별)","(지+소)","(누.불)","(야+소)","(원내역)")</f>
        <v>0</v>
      </c>
      <c r="E342">
        <f>IF(OR(M341&gt;0,M342&gt;0),1,0)</f>
        <v>0</v>
      </c>
      <c r="F342" s="59"/>
      <c r="G342" s="84" t="s">
        <v>179</v>
      </c>
      <c r="H342" s="85" t="s">
        <v>182</v>
      </c>
      <c r="I342" s="85">
        <f>CHOOSE(IF(C342&gt;0,C342,$F$5),0,"(야간)","(지세별)","(지+소)","(누.불)","(야+소)","")</f>
        <v>0</v>
      </c>
      <c r="J342" s="86">
        <v>0</v>
      </c>
      <c r="K342" s="72" t="s">
        <v>78</v>
      </c>
      <c r="L342" s="73">
        <f t="shared" si="19"/>
        <v>0</v>
      </c>
      <c r="M342" s="71">
        <f t="shared" si="19"/>
        <v>0</v>
      </c>
      <c r="N342" s="73">
        <f>IF(AND(J341=0,J342=0),0,INT(CHOOSE(IF(C342&gt;0,C342,$F$5),#REF!,#REF!,#REF!,#REF!,#REF!,#REF!,#REF!)))</f>
        <v>0</v>
      </c>
      <c r="O342" s="74">
        <f t="shared" si="20"/>
        <v>0</v>
      </c>
      <c r="P342" s="73">
        <f>IF(AND(J341=0,J342=0),0,INT(CHOOSE(IF(C342&gt;0,C342,$F$5),#REF!,#REF!,#REF!,#REF!,#REF!,#REF!,#REF!)))</f>
        <v>0</v>
      </c>
      <c r="Q342" s="74">
        <f t="shared" si="21"/>
        <v>0</v>
      </c>
      <c r="R342" s="73">
        <f>IF(AND(J341=0,J342=0),0,INT(CHOOSE(IF(C342&gt;0,C342,$F$5),#REF!,#REF!,#REF!,#REF!,#REF!,#REF!,#REF!)))</f>
        <v>0</v>
      </c>
      <c r="S342" s="74">
        <f t="shared" si="22"/>
        <v>0</v>
      </c>
      <c r="T342" s="74"/>
    </row>
    <row r="343" spans="3:20" ht="20.25" hidden="1" customHeight="1">
      <c r="C343" s="17"/>
      <c r="E343" t="str">
        <f>IF(OR(M343&gt;0,M344&gt;0),2,"")</f>
        <v/>
      </c>
      <c r="F343" s="62"/>
      <c r="G343" s="78"/>
      <c r="H343" s="79"/>
      <c r="I343" s="79"/>
      <c r="J343" s="80">
        <v>0</v>
      </c>
      <c r="K343" s="65"/>
      <c r="L343" s="66">
        <f t="shared" si="19"/>
        <v>0</v>
      </c>
      <c r="M343" s="64">
        <f t="shared" si="19"/>
        <v>0</v>
      </c>
      <c r="N343" s="66">
        <f>IF(J343=0,0,N344*$E$3)</f>
        <v>0</v>
      </c>
      <c r="O343" s="67">
        <f t="shared" si="20"/>
        <v>0</v>
      </c>
      <c r="P343" s="66">
        <f>IF(J343=0,0,P344*$E$3)</f>
        <v>0</v>
      </c>
      <c r="Q343" s="67">
        <f t="shared" si="21"/>
        <v>0</v>
      </c>
      <c r="R343" s="66">
        <f>IF(J343=0,0,R344*$E$3)</f>
        <v>0</v>
      </c>
      <c r="S343" s="67">
        <f t="shared" si="22"/>
        <v>0</v>
      </c>
      <c r="T343" s="67"/>
    </row>
    <row r="344" spans="3:20" ht="20.25" hidden="1" customHeight="1">
      <c r="C344" s="76">
        <v>2</v>
      </c>
      <c r="D344" s="68" t="str">
        <f>CHOOSE(IF(C344&gt;0,C344,$F$5),0,"(야)","(지세별)","(지+소)","(누.불)","(야+소)","(원내역)")</f>
        <v>(야)</v>
      </c>
      <c r="E344">
        <f>IF(OR(M343&gt;0,M344&gt;0),1,0)</f>
        <v>0</v>
      </c>
      <c r="F344" s="59"/>
      <c r="G344" s="84" t="s">
        <v>179</v>
      </c>
      <c r="H344" s="85" t="str">
        <f>H342</f>
        <v>BH 0.12  45</v>
      </c>
      <c r="I344" s="85" t="str">
        <f>CHOOSE(IF(C344&gt;0,C344,$F$5),0,"(야간)","(지세별)","(지+소)","(누.불)","(야+소)","")</f>
        <v>(야간)</v>
      </c>
      <c r="J344" s="86">
        <v>0</v>
      </c>
      <c r="K344" s="72" t="s">
        <v>78</v>
      </c>
      <c r="L344" s="73">
        <f t="shared" si="19"/>
        <v>0</v>
      </c>
      <c r="M344" s="71">
        <f t="shared" si="19"/>
        <v>0</v>
      </c>
      <c r="N344" s="73">
        <f>IF(AND(J343=0,J344=0),0,INT(CHOOSE(IF(C344&gt;0,C344,$F$5),#REF!,#REF!,#REF!,#REF!,#REF!,#REF!,#REF!)))</f>
        <v>0</v>
      </c>
      <c r="O344" s="74">
        <f t="shared" si="20"/>
        <v>0</v>
      </c>
      <c r="P344" s="73">
        <f>IF(AND(J343=0,J344=0),0,INT(CHOOSE(IF(C344&gt;0,C344,$F$5),#REF!,#REF!,#REF!,#REF!,#REF!,#REF!,#REF!)))</f>
        <v>0</v>
      </c>
      <c r="Q344" s="74">
        <f t="shared" si="21"/>
        <v>0</v>
      </c>
      <c r="R344" s="73">
        <f>IF(AND(J343=0,J344=0),0,INT(CHOOSE(IF(C344&gt;0,C344,$F$5),#REF!,#REF!,#REF!,#REF!,#REF!,#REF!,#REF!)))</f>
        <v>0</v>
      </c>
      <c r="S344" s="74">
        <f t="shared" si="22"/>
        <v>0</v>
      </c>
      <c r="T344" s="74"/>
    </row>
    <row r="345" spans="3:20" ht="20.25" hidden="1" customHeight="1">
      <c r="C345" s="17"/>
      <c r="E345" t="str">
        <f>IF(OR(M345&gt;0,M346&gt;0),2,"")</f>
        <v/>
      </c>
      <c r="F345" s="62"/>
      <c r="G345" s="63"/>
      <c r="H345" s="64"/>
      <c r="I345" s="64"/>
      <c r="J345" s="75">
        <v>0</v>
      </c>
      <c r="K345" s="65"/>
      <c r="L345" s="66">
        <f t="shared" si="19"/>
        <v>0</v>
      </c>
      <c r="M345" s="64">
        <f t="shared" si="19"/>
        <v>0</v>
      </c>
      <c r="N345" s="66">
        <f>IF(J345=0,0,N346*$E$3)</f>
        <v>0</v>
      </c>
      <c r="O345" s="67">
        <f t="shared" si="20"/>
        <v>0</v>
      </c>
      <c r="P345" s="66">
        <f>IF(J345=0,0,P346*$E$3)</f>
        <v>0</v>
      </c>
      <c r="Q345" s="67">
        <f t="shared" si="21"/>
        <v>0</v>
      </c>
      <c r="R345" s="66">
        <f>IF(J345=0,0,R346*$E$3)</f>
        <v>0</v>
      </c>
      <c r="S345" s="67">
        <f t="shared" si="22"/>
        <v>0</v>
      </c>
      <c r="T345" s="67"/>
    </row>
    <row r="346" spans="3:20" ht="20.25" hidden="1" customHeight="1">
      <c r="C346" s="76">
        <v>1</v>
      </c>
      <c r="D346" s="68">
        <f>CHOOSE(IF(C346&gt;0,C346,$F$5),0,"(야)","(지세별)","(지+소)","(누.불)","(야+소)","(원내역)")</f>
        <v>0</v>
      </c>
      <c r="E346">
        <f>IF(OR(M345&gt;0,M346&gt;0),1,0)</f>
        <v>0</v>
      </c>
      <c r="F346" s="59"/>
      <c r="G346" s="70" t="s">
        <v>179</v>
      </c>
      <c r="H346" s="71" t="s">
        <v>183</v>
      </c>
      <c r="I346" s="71">
        <f>CHOOSE(IF(C346&gt;0,C346,$F$5),0,"(야간)","(지세별)","(지+소)","(누.불)","(야+소)","")</f>
        <v>0</v>
      </c>
      <c r="J346" s="77">
        <v>0</v>
      </c>
      <c r="K346" s="72" t="s">
        <v>78</v>
      </c>
      <c r="L346" s="73">
        <f t="shared" si="19"/>
        <v>0</v>
      </c>
      <c r="M346" s="71">
        <f t="shared" si="19"/>
        <v>0</v>
      </c>
      <c r="N346" s="73">
        <f>IF(AND(J345=0,J346=0),0,INT(CHOOSE(IF(C346&gt;0,C346,$F$5),#REF!,#REF!,#REF!,#REF!,#REF!,#REF!,#REF!)))</f>
        <v>0</v>
      </c>
      <c r="O346" s="74">
        <f t="shared" si="20"/>
        <v>0</v>
      </c>
      <c r="P346" s="73">
        <f>IF(AND(J345=0,J346=0),0,INT(CHOOSE(IF(C346&gt;0,C346,$F$5),#REF!,#REF!,#REF!,#REF!,#REF!,#REF!,#REF!)))</f>
        <v>0</v>
      </c>
      <c r="Q346" s="74">
        <f t="shared" si="21"/>
        <v>0</v>
      </c>
      <c r="R346" s="73">
        <f>IF(AND(J345=0,J346=0),0,INT(CHOOSE(IF(C346&gt;0,C346,$F$5),#REF!,#REF!,#REF!,#REF!,#REF!,#REF!,#REF!)))</f>
        <v>0</v>
      </c>
      <c r="S346" s="74">
        <f t="shared" si="22"/>
        <v>0</v>
      </c>
      <c r="T346" s="74"/>
    </row>
    <row r="347" spans="3:20" ht="20.25" hidden="1" customHeight="1">
      <c r="C347" s="17"/>
      <c r="E347" t="str">
        <f>IF(OR(M347&gt;0,M348&gt;0),2,"")</f>
        <v/>
      </c>
      <c r="F347" s="62"/>
      <c r="G347" s="63"/>
      <c r="H347" s="64"/>
      <c r="I347" s="64"/>
      <c r="J347" s="75">
        <v>0</v>
      </c>
      <c r="K347" s="65"/>
      <c r="L347" s="66">
        <f t="shared" ref="L347:M410" si="23">SUM(N347,P347,R347)</f>
        <v>0</v>
      </c>
      <c r="M347" s="64">
        <f t="shared" si="23"/>
        <v>0</v>
      </c>
      <c r="N347" s="66">
        <f>IF(J347=0,0,N348*$E$3)</f>
        <v>0</v>
      </c>
      <c r="O347" s="67">
        <f t="shared" si="20"/>
        <v>0</v>
      </c>
      <c r="P347" s="66">
        <f>IF(J347=0,0,P348*$E$3)</f>
        <v>0</v>
      </c>
      <c r="Q347" s="67">
        <f t="shared" si="21"/>
        <v>0</v>
      </c>
      <c r="R347" s="66">
        <f>IF(J347=0,0,R348*$E$3)</f>
        <v>0</v>
      </c>
      <c r="S347" s="67">
        <f t="shared" si="22"/>
        <v>0</v>
      </c>
      <c r="T347" s="67"/>
    </row>
    <row r="348" spans="3:20" ht="20.25" hidden="1" customHeight="1">
      <c r="C348" s="76">
        <v>2</v>
      </c>
      <c r="D348" s="68" t="str">
        <f>CHOOSE(IF(C348&gt;0,C348,$F$5),0,"(야)","(지세별)","(지+소)","(누.불)","(야+소)","(원내역)")</f>
        <v>(야)</v>
      </c>
      <c r="E348">
        <f>IF(OR(M347&gt;0,M348&gt;0),1,0)</f>
        <v>0</v>
      </c>
      <c r="F348" s="59"/>
      <c r="G348" s="70" t="s">
        <v>179</v>
      </c>
      <c r="H348" s="71" t="s">
        <v>184</v>
      </c>
      <c r="I348" s="71" t="str">
        <f>CHOOSE(IF(C348&gt;0,C348,$F$5),0,"(야간)","(지세별)","(지+소)","(누.불)","(야+소)","")</f>
        <v>(야간)</v>
      </c>
      <c r="J348" s="77">
        <v>0</v>
      </c>
      <c r="K348" s="72" t="s">
        <v>78</v>
      </c>
      <c r="L348" s="73">
        <f t="shared" si="23"/>
        <v>0</v>
      </c>
      <c r="M348" s="71">
        <f t="shared" si="23"/>
        <v>0</v>
      </c>
      <c r="N348" s="73">
        <f>IF(AND(J347=0,J348=0),0,INT(CHOOSE(IF(C348&gt;0,C348,$F$5),#REF!,#REF!,#REF!,#REF!,#REF!,#REF!,#REF!)))</f>
        <v>0</v>
      </c>
      <c r="O348" s="74">
        <f t="shared" si="20"/>
        <v>0</v>
      </c>
      <c r="P348" s="73">
        <f>IF(AND(J347=0,J348=0),0,INT(CHOOSE(IF(C348&gt;0,C348,$F$5),#REF!,#REF!,#REF!,#REF!,#REF!,#REF!,#REF!)))</f>
        <v>0</v>
      </c>
      <c r="Q348" s="74">
        <f t="shared" si="21"/>
        <v>0</v>
      </c>
      <c r="R348" s="73">
        <f>IF(AND(J347=0,J348=0),0,INT(CHOOSE(IF(C348&gt;0,C348,$F$5),#REF!,#REF!,#REF!,#REF!,#REF!,#REF!,#REF!)))</f>
        <v>0</v>
      </c>
      <c r="S348" s="74">
        <f t="shared" si="22"/>
        <v>0</v>
      </c>
      <c r="T348" s="74"/>
    </row>
    <row r="349" spans="3:20" ht="20.25" hidden="1" customHeight="1">
      <c r="C349" s="17"/>
      <c r="E349" t="str">
        <f>IF(OR(M349&gt;0,M350&gt;0),2,"")</f>
        <v/>
      </c>
      <c r="F349" s="62"/>
      <c r="G349" s="78"/>
      <c r="H349" s="79"/>
      <c r="I349" s="79"/>
      <c r="J349" s="80">
        <v>0</v>
      </c>
      <c r="K349" s="65"/>
      <c r="L349" s="66">
        <f t="shared" si="23"/>
        <v>0</v>
      </c>
      <c r="M349" s="64">
        <f t="shared" si="23"/>
        <v>0</v>
      </c>
      <c r="N349" s="66">
        <f>IF(J349=0,0,N350*$E$3)</f>
        <v>0</v>
      </c>
      <c r="O349" s="67">
        <f t="shared" si="20"/>
        <v>0</v>
      </c>
      <c r="P349" s="66">
        <f>IF(J349=0,0,P350*$E$3)</f>
        <v>0</v>
      </c>
      <c r="Q349" s="67">
        <f t="shared" si="21"/>
        <v>0</v>
      </c>
      <c r="R349" s="66">
        <f>IF(J349=0,0,R350*$E$3)</f>
        <v>0</v>
      </c>
      <c r="S349" s="67">
        <f t="shared" si="22"/>
        <v>0</v>
      </c>
      <c r="T349" s="67"/>
    </row>
    <row r="350" spans="3:20" ht="20.25" hidden="1" customHeight="1">
      <c r="C350" s="76"/>
      <c r="D350" s="68">
        <f>CHOOSE(IF(C350&gt;0,C350,$F$5),0,"(야)","(지세별)","(지+소)","(누.불)","(야+소)","(원내역)")</f>
        <v>0</v>
      </c>
      <c r="E350">
        <f>IF(OR(M349&gt;0,M350&gt;0),1,0)</f>
        <v>0</v>
      </c>
      <c r="F350" s="59"/>
      <c r="G350" s="84" t="s">
        <v>179</v>
      </c>
      <c r="H350" s="85" t="s">
        <v>185</v>
      </c>
      <c r="I350" s="85">
        <f>CHOOSE(IF(C350&gt;0,C350,$F$5),0,"(야간)","(지세별)","(지+소)","(누.불)","(야+소)","")</f>
        <v>0</v>
      </c>
      <c r="J350" s="86">
        <v>0</v>
      </c>
      <c r="K350" s="72" t="s">
        <v>78</v>
      </c>
      <c r="L350" s="73">
        <f t="shared" si="23"/>
        <v>0</v>
      </c>
      <c r="M350" s="71">
        <f t="shared" si="23"/>
        <v>0</v>
      </c>
      <c r="N350" s="73">
        <f>IF(AND(J349=0,J350=0),0,INT(CHOOSE(IF(C350&gt;0,C350,$F$5),#REF!,#REF!,#REF!,#REF!,#REF!,#REF!,#REF!)))</f>
        <v>0</v>
      </c>
      <c r="O350" s="74">
        <f t="shared" si="20"/>
        <v>0</v>
      </c>
      <c r="P350" s="73">
        <f>IF(AND(J349=0,J350=0),0,INT(CHOOSE(IF(C350&gt;0,C350,$F$5),#REF!,#REF!,#REF!,#REF!,#REF!,#REF!,#REF!)))</f>
        <v>0</v>
      </c>
      <c r="Q350" s="74">
        <f t="shared" si="21"/>
        <v>0</v>
      </c>
      <c r="R350" s="73">
        <f>IF(AND(J349=0,J350=0),0,INT(CHOOSE(IF(C350&gt;0,C350,$F$5),#REF!,#REF!,#REF!,#REF!,#REF!,#REF!,#REF!)))</f>
        <v>0</v>
      </c>
      <c r="S350" s="74">
        <f t="shared" si="22"/>
        <v>0</v>
      </c>
      <c r="T350" s="74"/>
    </row>
    <row r="351" spans="3:20" ht="20.25" hidden="1" customHeight="1">
      <c r="C351" s="17"/>
      <c r="E351" t="str">
        <f>IF(OR(M351&gt;0,M352&gt;0),2,"")</f>
        <v/>
      </c>
      <c r="F351" s="62"/>
      <c r="G351" s="78"/>
      <c r="H351" s="79"/>
      <c r="I351" s="79"/>
      <c r="J351" s="80">
        <v>0</v>
      </c>
      <c r="K351" s="65"/>
      <c r="L351" s="66">
        <f t="shared" si="23"/>
        <v>0</v>
      </c>
      <c r="M351" s="64">
        <f t="shared" si="23"/>
        <v>0</v>
      </c>
      <c r="N351" s="66">
        <f>IF(J351=0,0,N352*$E$3)</f>
        <v>0</v>
      </c>
      <c r="O351" s="67">
        <f t="shared" si="20"/>
        <v>0</v>
      </c>
      <c r="P351" s="66">
        <f>IF(J351=0,0,P352*$E$3)</f>
        <v>0</v>
      </c>
      <c r="Q351" s="67">
        <f t="shared" si="21"/>
        <v>0</v>
      </c>
      <c r="R351" s="66">
        <f>IF(J351=0,0,R352*$E$3)</f>
        <v>0</v>
      </c>
      <c r="S351" s="67">
        <f t="shared" si="22"/>
        <v>0</v>
      </c>
      <c r="T351" s="67"/>
    </row>
    <row r="352" spans="3:20" ht="20.25" hidden="1" customHeight="1">
      <c r="C352" s="76">
        <v>2</v>
      </c>
      <c r="D352" s="68" t="str">
        <f>CHOOSE(IF(C352&gt;0,C352,$F$5),0,"(야)","(지세별)","(지+소)","(누.불)","(야+소)","(원내역)")</f>
        <v>(야)</v>
      </c>
      <c r="E352">
        <f>IF(OR(M351&gt;0,M352&gt;0),1,0)</f>
        <v>0</v>
      </c>
      <c r="F352" s="59"/>
      <c r="G352" s="84" t="s">
        <v>179</v>
      </c>
      <c r="H352" s="85" t="s">
        <v>185</v>
      </c>
      <c r="I352" s="85" t="str">
        <f>CHOOSE(IF(C352&gt;0,C352,$F$5),0,"(야간)","(지세별)","(지+소)","(누.불)","(야+소)","")</f>
        <v>(야간)</v>
      </c>
      <c r="J352" s="86">
        <v>0</v>
      </c>
      <c r="K352" s="72" t="s">
        <v>78</v>
      </c>
      <c r="L352" s="73">
        <f t="shared" si="23"/>
        <v>0</v>
      </c>
      <c r="M352" s="71">
        <f t="shared" si="23"/>
        <v>0</v>
      </c>
      <c r="N352" s="73">
        <f>IF(AND(J351=0,J352=0),0,INT(CHOOSE(IF(C352&gt;0,C352,$F$5),#REF!,#REF!,#REF!,#REF!,#REF!,#REF!,#REF!)))</f>
        <v>0</v>
      </c>
      <c r="O352" s="74">
        <f t="shared" si="20"/>
        <v>0</v>
      </c>
      <c r="P352" s="73">
        <f>IF(AND(J351=0,J352=0),0,INT(CHOOSE(IF(C352&gt;0,C352,$F$5),#REF!,#REF!,#REF!,#REF!,#REF!,#REF!,#REF!)))</f>
        <v>0</v>
      </c>
      <c r="Q352" s="74">
        <f t="shared" si="21"/>
        <v>0</v>
      </c>
      <c r="R352" s="73">
        <f>IF(AND(J351=0,J352=0),0,INT(CHOOSE(IF(C352&gt;0,C352,$F$5),#REF!,#REF!,#REF!,#REF!,#REF!,#REF!,#REF!)))</f>
        <v>0</v>
      </c>
      <c r="S352" s="74">
        <f t="shared" si="22"/>
        <v>0</v>
      </c>
      <c r="T352" s="74"/>
    </row>
    <row r="353" spans="3:20" ht="20.25" hidden="1" customHeight="1">
      <c r="C353" s="17"/>
      <c r="E353" t="str">
        <f>IF(OR(M353&gt;0,M354&gt;0),2,"")</f>
        <v/>
      </c>
      <c r="F353" s="62"/>
      <c r="G353" s="63"/>
      <c r="H353" s="64"/>
      <c r="I353" s="64"/>
      <c r="J353" s="75">
        <v>0</v>
      </c>
      <c r="K353" s="65"/>
      <c r="L353" s="66">
        <f t="shared" si="23"/>
        <v>0</v>
      </c>
      <c r="M353" s="64">
        <f t="shared" si="23"/>
        <v>0</v>
      </c>
      <c r="N353" s="66">
        <f>IF(J353=0,0,N354*$E$3)</f>
        <v>0</v>
      </c>
      <c r="O353" s="67">
        <f t="shared" si="20"/>
        <v>0</v>
      </c>
      <c r="P353" s="66">
        <f>IF(J353=0,0,P354*$E$3)</f>
        <v>0</v>
      </c>
      <c r="Q353" s="67">
        <f t="shared" si="21"/>
        <v>0</v>
      </c>
      <c r="R353" s="66">
        <f>IF(J353=0,0,R354*$E$3)</f>
        <v>0</v>
      </c>
      <c r="S353" s="67">
        <f t="shared" si="22"/>
        <v>0</v>
      </c>
      <c r="T353" s="67"/>
    </row>
    <row r="354" spans="3:20" ht="20.25" hidden="1" customHeight="1">
      <c r="C354" s="76"/>
      <c r="D354" s="68">
        <f>CHOOSE(IF(C354&gt;0,C354,$F$5),0,"(야)","(지세별)","(지+소)","(누.불)","(야+소)","(원내역)")</f>
        <v>0</v>
      </c>
      <c r="E354">
        <f>IF(OR(M353&gt;0,M354&gt;0),1,0)</f>
        <v>0</v>
      </c>
      <c r="F354" s="59"/>
      <c r="G354" s="70" t="s">
        <v>179</v>
      </c>
      <c r="H354" s="71" t="s">
        <v>186</v>
      </c>
      <c r="I354" s="71">
        <f>CHOOSE(IF(C354&gt;0,C354,$F$5),0,"(야간)","(지세별)","(지+소)","(누.불)","(야+소)","")</f>
        <v>0</v>
      </c>
      <c r="J354" s="77">
        <v>0</v>
      </c>
      <c r="K354" s="72" t="s">
        <v>78</v>
      </c>
      <c r="L354" s="73">
        <f t="shared" si="23"/>
        <v>0</v>
      </c>
      <c r="M354" s="71">
        <f t="shared" si="23"/>
        <v>0</v>
      </c>
      <c r="N354" s="73">
        <f>IF(AND(J353=0,J354=0),0,INT(CHOOSE(IF(C354&gt;0,C354,$F$5),#REF!,#REF!,#REF!,#REF!,#REF!,#REF!,#REF!)))</f>
        <v>0</v>
      </c>
      <c r="O354" s="74">
        <f t="shared" si="20"/>
        <v>0</v>
      </c>
      <c r="P354" s="73">
        <f>IF(AND(J353=0,J354=0),0,INT(CHOOSE(IF(C354&gt;0,C354,$F$5),#REF!,#REF!,#REF!,#REF!,#REF!,#REF!,#REF!)))</f>
        <v>0</v>
      </c>
      <c r="Q354" s="74">
        <f t="shared" si="21"/>
        <v>0</v>
      </c>
      <c r="R354" s="73">
        <f>IF(AND(J353=0,J354=0),0,INT(CHOOSE(IF(C354&gt;0,C354,$F$5),#REF!,#REF!,#REF!,#REF!,#REF!,#REF!,#REF!)))</f>
        <v>0</v>
      </c>
      <c r="S354" s="74">
        <f t="shared" si="22"/>
        <v>0</v>
      </c>
      <c r="T354" s="74"/>
    </row>
    <row r="355" spans="3:20" ht="20.25" hidden="1" customHeight="1">
      <c r="C355" s="17"/>
      <c r="E355" t="str">
        <f>IF(OR(M355&gt;0,M356&gt;0),2,"")</f>
        <v/>
      </c>
      <c r="F355" s="62"/>
      <c r="G355" s="63"/>
      <c r="H355" s="64"/>
      <c r="I355" s="64"/>
      <c r="J355" s="75">
        <v>0</v>
      </c>
      <c r="K355" s="65"/>
      <c r="L355" s="66">
        <f t="shared" si="23"/>
        <v>0</v>
      </c>
      <c r="M355" s="64">
        <f t="shared" si="23"/>
        <v>0</v>
      </c>
      <c r="N355" s="66">
        <f>IF(J355=0,0,N356*$E$3)</f>
        <v>0</v>
      </c>
      <c r="O355" s="67">
        <f t="shared" si="20"/>
        <v>0</v>
      </c>
      <c r="P355" s="66">
        <f>IF(J355=0,0,P356*$E$3)</f>
        <v>0</v>
      </c>
      <c r="Q355" s="67">
        <f t="shared" si="21"/>
        <v>0</v>
      </c>
      <c r="R355" s="66">
        <f>IF(J355=0,0,R356*$E$3)</f>
        <v>0</v>
      </c>
      <c r="S355" s="67">
        <f t="shared" si="22"/>
        <v>0</v>
      </c>
      <c r="T355" s="67"/>
    </row>
    <row r="356" spans="3:20" ht="20.25" hidden="1" customHeight="1">
      <c r="C356" s="76">
        <v>2</v>
      </c>
      <c r="D356" s="68" t="str">
        <f>CHOOSE(IF(C356&gt;0,C356,$F$5),0,"(야)","(지세별)","(지+소)","(누.불)","(야+소)","(원내역)")</f>
        <v>(야)</v>
      </c>
      <c r="E356">
        <f>IF(OR(M355&gt;0,M356&gt;0),1,0)</f>
        <v>0</v>
      </c>
      <c r="F356" s="59"/>
      <c r="G356" s="70" t="s">
        <v>179</v>
      </c>
      <c r="H356" s="71" t="s">
        <v>186</v>
      </c>
      <c r="I356" s="71" t="str">
        <f>CHOOSE(IF(C356&gt;0,C356,$F$5),0,"(야간)","(지세별)","(지+소)","(누.불)","(야+소)","")</f>
        <v>(야간)</v>
      </c>
      <c r="J356" s="77">
        <v>0</v>
      </c>
      <c r="K356" s="72" t="s">
        <v>78</v>
      </c>
      <c r="L356" s="73">
        <f t="shared" si="23"/>
        <v>0</v>
      </c>
      <c r="M356" s="71">
        <f t="shared" si="23"/>
        <v>0</v>
      </c>
      <c r="N356" s="73">
        <f>IF(AND(J355=0,J356=0),0,INT(CHOOSE(IF(C356&gt;0,C356,$F$5),#REF!,#REF!,#REF!,#REF!,#REF!,#REF!,#REF!)))</f>
        <v>0</v>
      </c>
      <c r="O356" s="74">
        <f t="shared" si="20"/>
        <v>0</v>
      </c>
      <c r="P356" s="73">
        <f>IF(AND(J355=0,J356=0),0,INT(CHOOSE(IF(C356&gt;0,C356,$F$5),#REF!,#REF!,#REF!,#REF!,#REF!,#REF!,#REF!)))</f>
        <v>0</v>
      </c>
      <c r="Q356" s="74">
        <f t="shared" si="21"/>
        <v>0</v>
      </c>
      <c r="R356" s="73">
        <f>IF(AND(J355=0,J356=0),0,INT(CHOOSE(IF(C356&gt;0,C356,$F$5),#REF!,#REF!,#REF!,#REF!,#REF!,#REF!,#REF!)))</f>
        <v>0</v>
      </c>
      <c r="S356" s="74">
        <f t="shared" si="22"/>
        <v>0</v>
      </c>
      <c r="T356" s="74"/>
    </row>
    <row r="357" spans="3:20" ht="20.25" hidden="1" customHeight="1">
      <c r="C357" s="17"/>
      <c r="E357" t="str">
        <f>IF(OR(M357&gt;0,M358&gt;0),2,"")</f>
        <v/>
      </c>
      <c r="F357" s="62"/>
      <c r="G357" s="78"/>
      <c r="H357" s="79"/>
      <c r="I357" s="79"/>
      <c r="J357" s="80">
        <v>0</v>
      </c>
      <c r="K357" s="65"/>
      <c r="L357" s="66">
        <f t="shared" si="23"/>
        <v>0</v>
      </c>
      <c r="M357" s="64">
        <f t="shared" si="23"/>
        <v>0</v>
      </c>
      <c r="N357" s="66">
        <f>IF(J357=0,0,N358*$E$3)</f>
        <v>0</v>
      </c>
      <c r="O357" s="67">
        <f t="shared" si="20"/>
        <v>0</v>
      </c>
      <c r="P357" s="66">
        <f>IF(J357=0,0,P358*$E$3)</f>
        <v>0</v>
      </c>
      <c r="Q357" s="67">
        <f t="shared" si="21"/>
        <v>0</v>
      </c>
      <c r="R357" s="66">
        <f>IF(J357=0,0,R358*$E$3)</f>
        <v>0</v>
      </c>
      <c r="S357" s="67">
        <f t="shared" si="22"/>
        <v>0</v>
      </c>
      <c r="T357" s="67"/>
    </row>
    <row r="358" spans="3:20" ht="20.25" hidden="1" customHeight="1">
      <c r="C358" s="76"/>
      <c r="D358" s="68">
        <f>CHOOSE(IF(C358&gt;0,C358,$F$5),0,"(야)","(지세별)","(지+소)","(누.불)","(야+소)","(원내역)")</f>
        <v>0</v>
      </c>
      <c r="E358">
        <f>IF(OR(M357&gt;0,M358&gt;0),1,0)</f>
        <v>0</v>
      </c>
      <c r="F358" s="59"/>
      <c r="G358" s="84" t="s">
        <v>179</v>
      </c>
      <c r="H358" s="85" t="s">
        <v>187</v>
      </c>
      <c r="I358" s="85">
        <f>CHOOSE(IF(C358&gt;0,C358,$F$5),0,"(야간)","(지세별)","(지+소)","(누.불)","(야+소)","")</f>
        <v>0</v>
      </c>
      <c r="J358" s="86">
        <v>0</v>
      </c>
      <c r="K358" s="72" t="s">
        <v>78</v>
      </c>
      <c r="L358" s="73">
        <f t="shared" si="23"/>
        <v>0</v>
      </c>
      <c r="M358" s="71">
        <f t="shared" si="23"/>
        <v>0</v>
      </c>
      <c r="N358" s="73">
        <f>IF(AND(J357=0,J358=0),0,INT(CHOOSE(IF(C358&gt;0,C358,$F$5),#REF!,#REF!,#REF!,#REF!,#REF!,#REF!,#REF!)))</f>
        <v>0</v>
      </c>
      <c r="O358" s="74">
        <f t="shared" si="20"/>
        <v>0</v>
      </c>
      <c r="P358" s="73">
        <f>IF(AND(J357=0,J358=0),0,INT(CHOOSE(IF(C358&gt;0,C358,$F$5),#REF!,#REF!,#REF!,#REF!,#REF!,#REF!,#REF!)))</f>
        <v>0</v>
      </c>
      <c r="Q358" s="74">
        <f t="shared" si="21"/>
        <v>0</v>
      </c>
      <c r="R358" s="73">
        <f>IF(AND(J357=0,J358=0),0,INT(CHOOSE(IF(C358&gt;0,C358,$F$5),#REF!,#REF!,#REF!,#REF!,#REF!,#REF!,#REF!)))</f>
        <v>0</v>
      </c>
      <c r="S358" s="74">
        <f t="shared" si="22"/>
        <v>0</v>
      </c>
      <c r="T358" s="74"/>
    </row>
    <row r="359" spans="3:20" ht="20.25" hidden="1" customHeight="1">
      <c r="C359" s="17"/>
      <c r="E359" t="str">
        <f>IF(OR(M359&gt;0,M360&gt;0),2,"")</f>
        <v/>
      </c>
      <c r="F359" s="62"/>
      <c r="G359" s="78"/>
      <c r="H359" s="79"/>
      <c r="I359" s="79"/>
      <c r="J359" s="80">
        <v>0</v>
      </c>
      <c r="K359" s="65"/>
      <c r="L359" s="66">
        <f t="shared" si="23"/>
        <v>0</v>
      </c>
      <c r="M359" s="64">
        <f t="shared" si="23"/>
        <v>0</v>
      </c>
      <c r="N359" s="66">
        <f>IF(J359=0,0,N360*$E$3)</f>
        <v>0</v>
      </c>
      <c r="O359" s="67">
        <f t="shared" si="20"/>
        <v>0</v>
      </c>
      <c r="P359" s="66">
        <f>IF(J359=0,0,P360*$E$3)</f>
        <v>0</v>
      </c>
      <c r="Q359" s="67">
        <f t="shared" si="21"/>
        <v>0</v>
      </c>
      <c r="R359" s="66">
        <f>IF(J359=0,0,R360*$E$3)</f>
        <v>0</v>
      </c>
      <c r="S359" s="67">
        <f t="shared" si="22"/>
        <v>0</v>
      </c>
      <c r="T359" s="67"/>
    </row>
    <row r="360" spans="3:20" ht="20.25" hidden="1" customHeight="1">
      <c r="C360" s="76">
        <v>2</v>
      </c>
      <c r="D360" s="68" t="str">
        <f>CHOOSE(IF(C360&gt;0,C360,$F$5),0,"(야)","(지세별)","(지+소)","(누.불)","(야+소)","(원내역)")</f>
        <v>(야)</v>
      </c>
      <c r="E360">
        <f>IF(OR(M359&gt;0,M360&gt;0),1,0)</f>
        <v>0</v>
      </c>
      <c r="F360" s="59"/>
      <c r="G360" s="84" t="s">
        <v>179</v>
      </c>
      <c r="H360" s="85" t="str">
        <f>H358</f>
        <v>BH 0.18  45</v>
      </c>
      <c r="I360" s="85" t="str">
        <f>CHOOSE(IF(C360&gt;0,C360,$F$5),0,"(야간)","(지세별)","(지+소)","(누.불)","(야+소)","")</f>
        <v>(야간)</v>
      </c>
      <c r="J360" s="86">
        <v>0</v>
      </c>
      <c r="K360" s="72" t="s">
        <v>78</v>
      </c>
      <c r="L360" s="73">
        <f t="shared" si="23"/>
        <v>0</v>
      </c>
      <c r="M360" s="71">
        <f t="shared" si="23"/>
        <v>0</v>
      </c>
      <c r="N360" s="73">
        <f>IF(AND(J359=0,J360=0),0,INT(CHOOSE(IF(C360&gt;0,C360,$F$5),#REF!,#REF!,#REF!,#REF!,#REF!,#REF!,#REF!)))</f>
        <v>0</v>
      </c>
      <c r="O360" s="74">
        <f t="shared" si="20"/>
        <v>0</v>
      </c>
      <c r="P360" s="73">
        <f>IF(AND(J359=0,J360=0),0,INT(CHOOSE(IF(C360&gt;0,C360,$F$5),#REF!,#REF!,#REF!,#REF!,#REF!,#REF!,#REF!)))</f>
        <v>0</v>
      </c>
      <c r="Q360" s="74">
        <f t="shared" si="21"/>
        <v>0</v>
      </c>
      <c r="R360" s="73">
        <f>IF(AND(J359=0,J360=0),0,INT(CHOOSE(IF(C360&gt;0,C360,$F$5),#REF!,#REF!,#REF!,#REF!,#REF!,#REF!,#REF!)))</f>
        <v>0</v>
      </c>
      <c r="S360" s="74">
        <f t="shared" si="22"/>
        <v>0</v>
      </c>
      <c r="T360" s="74"/>
    </row>
    <row r="361" spans="3:20" ht="20.25" hidden="1" customHeight="1">
      <c r="C361" s="17"/>
      <c r="E361" t="str">
        <f>IF(OR(M361&gt;0,M362&gt;0),2,"")</f>
        <v/>
      </c>
      <c r="F361" s="62"/>
      <c r="G361" s="63"/>
      <c r="H361" s="64"/>
      <c r="I361" s="64"/>
      <c r="J361" s="75">
        <v>0</v>
      </c>
      <c r="K361" s="65"/>
      <c r="L361" s="66">
        <f t="shared" si="23"/>
        <v>0</v>
      </c>
      <c r="M361" s="64">
        <f t="shared" si="23"/>
        <v>0</v>
      </c>
      <c r="N361" s="66">
        <f>IF(J361=0,0,N362*$E$3)</f>
        <v>0</v>
      </c>
      <c r="O361" s="67">
        <f t="shared" si="20"/>
        <v>0</v>
      </c>
      <c r="P361" s="66">
        <f>IF(J361=0,0,P362*$E$3)</f>
        <v>0</v>
      </c>
      <c r="Q361" s="67">
        <f t="shared" si="21"/>
        <v>0</v>
      </c>
      <c r="R361" s="66">
        <f>IF(J361=0,0,R362*$E$3)</f>
        <v>0</v>
      </c>
      <c r="S361" s="67">
        <f t="shared" si="22"/>
        <v>0</v>
      </c>
      <c r="T361" s="67"/>
    </row>
    <row r="362" spans="3:20" ht="20.25" hidden="1" customHeight="1">
      <c r="C362" s="76"/>
      <c r="D362" s="68">
        <f>CHOOSE(IF(C362&gt;0,C362,$F$5),0,"(야)","(지세별)","(지+소)","(누.불)","(야+소)","(원내역)")</f>
        <v>0</v>
      </c>
      <c r="E362">
        <f>IF(OR(M361&gt;0,M362&gt;0),1,0)</f>
        <v>0</v>
      </c>
      <c r="F362" s="59"/>
      <c r="G362" s="70" t="s">
        <v>179</v>
      </c>
      <c r="H362" s="71" t="s">
        <v>188</v>
      </c>
      <c r="I362" s="71">
        <f>CHOOSE(IF(C362&gt;0,C362,$F$5),0,"(야간)","(지세별)","(지+소)","(누.불)","(야+소)","")</f>
        <v>0</v>
      </c>
      <c r="J362" s="77">
        <v>0</v>
      </c>
      <c r="K362" s="72" t="s">
        <v>78</v>
      </c>
      <c r="L362" s="73">
        <f t="shared" si="23"/>
        <v>0</v>
      </c>
      <c r="M362" s="71">
        <f t="shared" si="23"/>
        <v>0</v>
      </c>
      <c r="N362" s="73">
        <f>IF(AND(J361=0,J362=0),0,INT(CHOOSE(IF(C362&gt;0,C362,$F$5),#REF!,#REF!,#REF!,#REF!,#REF!,#REF!,#REF!)))</f>
        <v>0</v>
      </c>
      <c r="O362" s="74">
        <f t="shared" si="20"/>
        <v>0</v>
      </c>
      <c r="P362" s="73">
        <f>IF(AND(J361=0,J362=0),0,INT(CHOOSE(IF(C362&gt;0,C362,$F$5),#REF!,#REF!,#REF!,#REF!,#REF!,#REF!,#REF!)))</f>
        <v>0</v>
      </c>
      <c r="Q362" s="74">
        <f t="shared" si="21"/>
        <v>0</v>
      </c>
      <c r="R362" s="73">
        <f>IF(AND(J361=0,J362=0),0,INT(CHOOSE(IF(C362&gt;0,C362,$F$5),#REF!,#REF!,#REF!,#REF!,#REF!,#REF!,#REF!)))</f>
        <v>0</v>
      </c>
      <c r="S362" s="74">
        <f t="shared" si="22"/>
        <v>0</v>
      </c>
      <c r="T362" s="74"/>
    </row>
    <row r="363" spans="3:20" ht="20.25" hidden="1" customHeight="1">
      <c r="C363" s="17"/>
      <c r="E363" t="str">
        <f>IF(OR(M363&gt;0,M364&gt;0),2,"")</f>
        <v/>
      </c>
      <c r="F363" s="62"/>
      <c r="G363" s="63"/>
      <c r="H363" s="64"/>
      <c r="I363" s="64"/>
      <c r="J363" s="75">
        <v>0</v>
      </c>
      <c r="K363" s="65"/>
      <c r="L363" s="66">
        <f t="shared" si="23"/>
        <v>0</v>
      </c>
      <c r="M363" s="64">
        <f t="shared" si="23"/>
        <v>0</v>
      </c>
      <c r="N363" s="66">
        <f>IF(J363=0,0,N364*$E$3)</f>
        <v>0</v>
      </c>
      <c r="O363" s="67">
        <f t="shared" si="20"/>
        <v>0</v>
      </c>
      <c r="P363" s="66">
        <f>IF(J363=0,0,P364*$E$3)</f>
        <v>0</v>
      </c>
      <c r="Q363" s="67">
        <f t="shared" si="21"/>
        <v>0</v>
      </c>
      <c r="R363" s="66">
        <f>IF(J363=0,0,R364*$E$3)</f>
        <v>0</v>
      </c>
      <c r="S363" s="67">
        <f t="shared" si="22"/>
        <v>0</v>
      </c>
      <c r="T363" s="67"/>
    </row>
    <row r="364" spans="3:20" ht="20.25" hidden="1" customHeight="1">
      <c r="C364" s="76">
        <v>2</v>
      </c>
      <c r="D364" s="68" t="str">
        <f>CHOOSE(IF(C364&gt;0,C364,$F$5),0,"(야)","(지세별)","(지+소)","(누.불)","(야+소)","(원내역)")</f>
        <v>(야)</v>
      </c>
      <c r="E364">
        <f>IF(OR(M363&gt;0,M364&gt;0),1,0)</f>
        <v>0</v>
      </c>
      <c r="F364" s="59"/>
      <c r="G364" s="70" t="s">
        <v>179</v>
      </c>
      <c r="H364" s="71" t="str">
        <f>H362</f>
        <v>BH 0.18  90</v>
      </c>
      <c r="I364" s="71" t="str">
        <f>CHOOSE(IF(C364&gt;0,C364,$F$5),0,"(야간)","(지세별)","(지+소)","(누.불)","(야+소)","")</f>
        <v>(야간)</v>
      </c>
      <c r="J364" s="77">
        <v>0</v>
      </c>
      <c r="K364" s="72" t="s">
        <v>78</v>
      </c>
      <c r="L364" s="73">
        <f t="shared" si="23"/>
        <v>0</v>
      </c>
      <c r="M364" s="71">
        <f t="shared" si="23"/>
        <v>0</v>
      </c>
      <c r="N364" s="73">
        <f>IF(AND(J363=0,J364=0),0,INT(CHOOSE(IF(C364&gt;0,C364,$F$5),#REF!,#REF!,#REF!,#REF!,#REF!,#REF!,#REF!)))</f>
        <v>0</v>
      </c>
      <c r="O364" s="74">
        <f t="shared" si="20"/>
        <v>0</v>
      </c>
      <c r="P364" s="73">
        <f>IF(AND(J363=0,J364=0),0,INT(CHOOSE(IF(C364&gt;0,C364,$F$5),#REF!,#REF!,#REF!,#REF!,#REF!,#REF!,#REF!)))</f>
        <v>0</v>
      </c>
      <c r="Q364" s="74">
        <f t="shared" si="21"/>
        <v>0</v>
      </c>
      <c r="R364" s="73">
        <f>IF(AND(J363=0,J364=0),0,INT(CHOOSE(IF(C364&gt;0,C364,$F$5),#REF!,#REF!,#REF!,#REF!,#REF!,#REF!,#REF!)))</f>
        <v>0</v>
      </c>
      <c r="S364" s="74">
        <f t="shared" si="22"/>
        <v>0</v>
      </c>
      <c r="T364" s="74"/>
    </row>
    <row r="365" spans="3:20" ht="20.25" hidden="1" customHeight="1">
      <c r="C365" s="17"/>
      <c r="E365" t="str">
        <f>IF(OR(M365&gt;0,M366&gt;0),2,"")</f>
        <v/>
      </c>
      <c r="F365" s="62"/>
      <c r="G365" s="78"/>
      <c r="H365" s="79"/>
      <c r="I365" s="79"/>
      <c r="J365" s="80">
        <v>0</v>
      </c>
      <c r="K365" s="65"/>
      <c r="L365" s="66">
        <f t="shared" si="23"/>
        <v>0</v>
      </c>
      <c r="M365" s="64">
        <f t="shared" si="23"/>
        <v>0</v>
      </c>
      <c r="N365" s="66">
        <f>IF(J365=0,0,N366*$E$3)</f>
        <v>0</v>
      </c>
      <c r="O365" s="67">
        <f t="shared" si="20"/>
        <v>0</v>
      </c>
      <c r="P365" s="66">
        <f>IF(J365=0,0,P366*$E$3)</f>
        <v>0</v>
      </c>
      <c r="Q365" s="67">
        <f t="shared" si="21"/>
        <v>0</v>
      </c>
      <c r="R365" s="66">
        <f>IF(J365=0,0,R366*$E$3)</f>
        <v>0</v>
      </c>
      <c r="S365" s="67">
        <f t="shared" si="22"/>
        <v>0</v>
      </c>
      <c r="T365" s="67"/>
    </row>
    <row r="366" spans="3:20" ht="20.25" hidden="1" customHeight="1">
      <c r="C366" s="76"/>
      <c r="D366" s="68">
        <f>CHOOSE(IF(C366&gt;0,C366,$F$5),0,"(야)","(지세별)","(지+소)","(누.불)","(야+소)","(원내역)")</f>
        <v>0</v>
      </c>
      <c r="E366">
        <f>IF(OR(M365&gt;0,M366&gt;0),1,0)</f>
        <v>0</v>
      </c>
      <c r="F366" s="59"/>
      <c r="G366" s="84" t="s">
        <v>179</v>
      </c>
      <c r="H366" s="85" t="s">
        <v>189</v>
      </c>
      <c r="I366" s="85">
        <f>CHOOSE(IF(C366&gt;0,C366,$F$5),0,"(야간)","(지세별)","(지+소)","(누.불)","(야+소)","")</f>
        <v>0</v>
      </c>
      <c r="J366" s="86">
        <v>0</v>
      </c>
      <c r="K366" s="72" t="s">
        <v>78</v>
      </c>
      <c r="L366" s="73">
        <f t="shared" si="23"/>
        <v>0</v>
      </c>
      <c r="M366" s="71">
        <f t="shared" si="23"/>
        <v>0</v>
      </c>
      <c r="N366" s="73">
        <f>IF(AND(J365=0,J366=0),0,INT(CHOOSE(IF(C366&gt;0,C366,$F$5),#REF!,#REF!,#REF!,#REF!,#REF!,#REF!,#REF!)))</f>
        <v>0</v>
      </c>
      <c r="O366" s="74">
        <f t="shared" si="20"/>
        <v>0</v>
      </c>
      <c r="P366" s="73">
        <f>IF(AND(J365=0,J366=0),0,INT(CHOOSE(IF(C366&gt;0,C366,$F$5),#REF!,#REF!,#REF!,#REF!,#REF!,#REF!,#REF!)))</f>
        <v>0</v>
      </c>
      <c r="Q366" s="74">
        <f t="shared" si="21"/>
        <v>0</v>
      </c>
      <c r="R366" s="73">
        <f>IF(AND(J365=0,J366=0),0,INT(CHOOSE(IF(C366&gt;0,C366,$F$5),#REF!,#REF!,#REF!,#REF!,#REF!,#REF!,#REF!)))</f>
        <v>0</v>
      </c>
      <c r="S366" s="74">
        <f t="shared" si="22"/>
        <v>0</v>
      </c>
      <c r="T366" s="74"/>
    </row>
    <row r="367" spans="3:20" ht="20.25" hidden="1" customHeight="1">
      <c r="C367" s="17"/>
      <c r="E367" t="str">
        <f>IF(OR(M367&gt;0,M368&gt;0),2,"")</f>
        <v/>
      </c>
      <c r="F367" s="62"/>
      <c r="G367" s="78"/>
      <c r="H367" s="79"/>
      <c r="I367" s="79"/>
      <c r="J367" s="80">
        <v>0</v>
      </c>
      <c r="K367" s="65"/>
      <c r="L367" s="66">
        <f t="shared" si="23"/>
        <v>0</v>
      </c>
      <c r="M367" s="64">
        <f t="shared" si="23"/>
        <v>0</v>
      </c>
      <c r="N367" s="66">
        <f>IF(J367=0,0,N368*$E$3)</f>
        <v>0</v>
      </c>
      <c r="O367" s="67">
        <f t="shared" si="20"/>
        <v>0</v>
      </c>
      <c r="P367" s="66">
        <f>IF(J367=0,0,P368*$E$3)</f>
        <v>0</v>
      </c>
      <c r="Q367" s="67">
        <f t="shared" si="21"/>
        <v>0</v>
      </c>
      <c r="R367" s="66">
        <f>IF(J367=0,0,R368*$E$3)</f>
        <v>0</v>
      </c>
      <c r="S367" s="67">
        <f t="shared" si="22"/>
        <v>0</v>
      </c>
      <c r="T367" s="67"/>
    </row>
    <row r="368" spans="3:20" ht="20.25" hidden="1" customHeight="1">
      <c r="C368" s="76">
        <v>2</v>
      </c>
      <c r="D368" s="68" t="str">
        <f>CHOOSE(IF(C368&gt;0,C368,$F$5),0,"(야)","(지세별)","(지+소)","(누.불)","(야+소)","(원내역)")</f>
        <v>(야)</v>
      </c>
      <c r="E368">
        <f>IF(OR(M367&gt;0,M368&gt;0),1,0)</f>
        <v>0</v>
      </c>
      <c r="F368" s="59"/>
      <c r="G368" s="84" t="s">
        <v>179</v>
      </c>
      <c r="H368" s="85" t="str">
        <f>H366</f>
        <v>BH 0.18  135</v>
      </c>
      <c r="I368" s="85" t="str">
        <f>CHOOSE(IF(C368&gt;0,C368,$F$5),0,"(야간)","(지세별)","(지+소)","(누.불)","(야+소)","")</f>
        <v>(야간)</v>
      </c>
      <c r="J368" s="86">
        <v>0</v>
      </c>
      <c r="K368" s="72" t="s">
        <v>78</v>
      </c>
      <c r="L368" s="73">
        <f t="shared" si="23"/>
        <v>0</v>
      </c>
      <c r="M368" s="71">
        <f t="shared" si="23"/>
        <v>0</v>
      </c>
      <c r="N368" s="73">
        <f>IF(AND(J367=0,J368=0),0,INT(CHOOSE(IF(C368&gt;0,C368,$F$5),#REF!,#REF!,#REF!,#REF!,#REF!,#REF!,#REF!)))</f>
        <v>0</v>
      </c>
      <c r="O368" s="74">
        <f t="shared" si="20"/>
        <v>0</v>
      </c>
      <c r="P368" s="73">
        <f>IF(AND(J367=0,J368=0),0,INT(CHOOSE(IF(C368&gt;0,C368,$F$5),#REF!,#REF!,#REF!,#REF!,#REF!,#REF!,#REF!)))</f>
        <v>0</v>
      </c>
      <c r="Q368" s="74">
        <f t="shared" si="21"/>
        <v>0</v>
      </c>
      <c r="R368" s="73">
        <f>IF(AND(J367=0,J368=0),0,INT(CHOOSE(IF(C368&gt;0,C368,$F$5),#REF!,#REF!,#REF!,#REF!,#REF!,#REF!,#REF!)))</f>
        <v>0</v>
      </c>
      <c r="S368" s="74">
        <f t="shared" si="22"/>
        <v>0</v>
      </c>
      <c r="T368" s="74"/>
    </row>
    <row r="369" spans="3:20" ht="20.25" hidden="1" customHeight="1">
      <c r="C369" s="17"/>
      <c r="E369" t="str">
        <f>IF(OR(M369&gt;0,M370&gt;0),2,"")</f>
        <v/>
      </c>
      <c r="F369" s="62"/>
      <c r="G369" s="63"/>
      <c r="H369" s="64"/>
      <c r="I369" s="64"/>
      <c r="J369" s="75">
        <v>0</v>
      </c>
      <c r="K369" s="65"/>
      <c r="L369" s="66">
        <f t="shared" si="23"/>
        <v>0</v>
      </c>
      <c r="M369" s="64">
        <f t="shared" si="23"/>
        <v>0</v>
      </c>
      <c r="N369" s="66">
        <f>IF(J369=0,0,N370*$E$3)</f>
        <v>0</v>
      </c>
      <c r="O369" s="67">
        <f t="shared" si="20"/>
        <v>0</v>
      </c>
      <c r="P369" s="66">
        <f>IF(J369=0,0,P370*$E$3)</f>
        <v>0</v>
      </c>
      <c r="Q369" s="67">
        <f t="shared" si="21"/>
        <v>0</v>
      </c>
      <c r="R369" s="66">
        <f>IF(J369=0,0,R370*$E$3)</f>
        <v>0</v>
      </c>
      <c r="S369" s="67">
        <f t="shared" si="22"/>
        <v>0</v>
      </c>
      <c r="T369" s="67"/>
    </row>
    <row r="370" spans="3:20" ht="20.25" hidden="1" customHeight="1">
      <c r="C370" s="76"/>
      <c r="D370" s="68">
        <f>CHOOSE(IF(C370&gt;0,C370,$F$5),0,"(야)","(지세별)","(지+소)","(누.불)","(야+소)","(원내역)")</f>
        <v>0</v>
      </c>
      <c r="E370">
        <f>IF(OR(M369&gt;0,M370&gt;0),1,0)</f>
        <v>0</v>
      </c>
      <c r="F370" s="59"/>
      <c r="G370" s="70" t="s">
        <v>179</v>
      </c>
      <c r="H370" s="71" t="s">
        <v>190</v>
      </c>
      <c r="I370" s="71">
        <f>CHOOSE(IF(C370&gt;0,C370,$F$5),0,"(야간)","(지세별)","(지+소)","(누.불)","(야+소)","")</f>
        <v>0</v>
      </c>
      <c r="J370" s="77"/>
      <c r="K370" s="72" t="s">
        <v>78</v>
      </c>
      <c r="L370" s="73">
        <f t="shared" si="23"/>
        <v>0</v>
      </c>
      <c r="M370" s="71">
        <f t="shared" si="23"/>
        <v>0</v>
      </c>
      <c r="N370" s="73">
        <f>IF(AND(J369=0,J370=0),0,INT(CHOOSE(IF(C370&gt;0,C370,$F$5),#REF!,#REF!,#REF!,#REF!,#REF!,#REF!,#REF!)))</f>
        <v>0</v>
      </c>
      <c r="O370" s="74">
        <f t="shared" si="20"/>
        <v>0</v>
      </c>
      <c r="P370" s="73">
        <f>IF(AND(J369=0,J370=0),0,INT(CHOOSE(IF(C370&gt;0,C370,$F$5),#REF!,#REF!,#REF!,#REF!,#REF!,#REF!,#REF!)))</f>
        <v>0</v>
      </c>
      <c r="Q370" s="74">
        <f t="shared" si="21"/>
        <v>0</v>
      </c>
      <c r="R370" s="73">
        <f>IF(AND(J369=0,J370=0),0,INT(CHOOSE(IF(C370&gt;0,C370,$F$5),#REF!,#REF!,#REF!,#REF!,#REF!,#REF!,#REF!)))</f>
        <v>0</v>
      </c>
      <c r="S370" s="74">
        <f t="shared" si="22"/>
        <v>0</v>
      </c>
      <c r="T370" s="74"/>
    </row>
    <row r="371" spans="3:20" ht="20.25" hidden="1" customHeight="1">
      <c r="C371" s="17"/>
      <c r="E371" t="str">
        <f>IF(OR(M371&gt;0,M372&gt;0),2,"")</f>
        <v/>
      </c>
      <c r="F371" s="62"/>
      <c r="G371" s="63"/>
      <c r="H371" s="64"/>
      <c r="I371" s="64"/>
      <c r="J371" s="75">
        <v>0</v>
      </c>
      <c r="K371" s="65"/>
      <c r="L371" s="66">
        <f t="shared" si="23"/>
        <v>0</v>
      </c>
      <c r="M371" s="64">
        <f t="shared" si="23"/>
        <v>0</v>
      </c>
      <c r="N371" s="66">
        <f>IF(J371=0,0,N372*$E$3)</f>
        <v>0</v>
      </c>
      <c r="O371" s="67">
        <f t="shared" si="20"/>
        <v>0</v>
      </c>
      <c r="P371" s="66">
        <f>IF(J371=0,0,P372*$E$3)</f>
        <v>0</v>
      </c>
      <c r="Q371" s="67">
        <f t="shared" si="21"/>
        <v>0</v>
      </c>
      <c r="R371" s="66">
        <f>IF(J371=0,0,R372*$E$3)</f>
        <v>0</v>
      </c>
      <c r="S371" s="67">
        <f t="shared" si="22"/>
        <v>0</v>
      </c>
      <c r="T371" s="67"/>
    </row>
    <row r="372" spans="3:20" ht="20.25" hidden="1" customHeight="1">
      <c r="C372" s="76">
        <v>2</v>
      </c>
      <c r="D372" s="68" t="str">
        <f>CHOOSE(IF(C372&gt;0,C372,$F$5),0,"(야)","(지세별)","(지+소)","(누.불)","(야+소)","(원내역)")</f>
        <v>(야)</v>
      </c>
      <c r="E372">
        <f>IF(OR(M371&gt;0,M372&gt;0),1,0)</f>
        <v>0</v>
      </c>
      <c r="F372" s="59"/>
      <c r="G372" s="70" t="s">
        <v>179</v>
      </c>
      <c r="H372" s="71" t="str">
        <f>H370</f>
        <v>BH 0.18  180</v>
      </c>
      <c r="I372" s="71" t="str">
        <f>CHOOSE(IF(C372&gt;0,C372,$F$5),0,"(야간)","(지세별)","(지+소)","(누.불)","(야+소)","")</f>
        <v>(야간)</v>
      </c>
      <c r="J372" s="77"/>
      <c r="K372" s="72" t="s">
        <v>82</v>
      </c>
      <c r="L372" s="73">
        <f t="shared" si="23"/>
        <v>0</v>
      </c>
      <c r="M372" s="71">
        <f t="shared" si="23"/>
        <v>0</v>
      </c>
      <c r="N372" s="73">
        <f>IF(AND(J371=0,J372=0),0,INT(CHOOSE(IF(C372&gt;0,C372,$F$5),#REF!,#REF!,#REF!,#REF!,#REF!,#REF!,#REF!)))</f>
        <v>0</v>
      </c>
      <c r="O372" s="74">
        <f t="shared" si="20"/>
        <v>0</v>
      </c>
      <c r="P372" s="73">
        <f>IF(AND(J371=0,J372=0),0,INT(CHOOSE(IF(C372&gt;0,C372,$F$5),#REF!,#REF!,#REF!,#REF!,#REF!,#REF!,#REF!)))</f>
        <v>0</v>
      </c>
      <c r="Q372" s="74">
        <f>INT($J372*P372)</f>
        <v>0</v>
      </c>
      <c r="R372" s="73">
        <f>IF(AND(J371=0,J372=0),0,INT(CHOOSE(IF(C372&gt;0,C372,$F$5),#REF!,#REF!,#REF!,#REF!,#REF!,#REF!,#REF!)))</f>
        <v>0</v>
      </c>
      <c r="S372" s="74">
        <f t="shared" si="22"/>
        <v>0</v>
      </c>
      <c r="T372" s="74"/>
    </row>
    <row r="373" spans="3:20" ht="20.25" hidden="1" customHeight="1">
      <c r="C373" s="17"/>
      <c r="E373" t="str">
        <f>IF(OR(M373&gt;0,M374&gt;0),2,"")</f>
        <v/>
      </c>
      <c r="F373" s="62"/>
      <c r="G373" s="78"/>
      <c r="H373" s="79"/>
      <c r="I373" s="79"/>
      <c r="J373" s="80">
        <v>0</v>
      </c>
      <c r="K373" s="65"/>
      <c r="L373" s="66">
        <f t="shared" si="23"/>
        <v>0</v>
      </c>
      <c r="M373" s="64">
        <f t="shared" si="23"/>
        <v>0</v>
      </c>
      <c r="N373" s="66">
        <f>IF(J373=0,0,N374*$E$3)</f>
        <v>0</v>
      </c>
      <c r="O373" s="67">
        <f t="shared" si="20"/>
        <v>0</v>
      </c>
      <c r="P373" s="66">
        <f>IF(J373=0,0,P374*$E$3)</f>
        <v>0</v>
      </c>
      <c r="Q373" s="67">
        <f t="shared" si="21"/>
        <v>0</v>
      </c>
      <c r="R373" s="66">
        <f>IF(J373=0,0,R374*$E$3)</f>
        <v>0</v>
      </c>
      <c r="S373" s="67">
        <f t="shared" si="22"/>
        <v>0</v>
      </c>
      <c r="T373" s="67"/>
    </row>
    <row r="374" spans="3:20" ht="20.25" hidden="1" customHeight="1">
      <c r="C374" s="76"/>
      <c r="D374" s="68">
        <f>CHOOSE(IF(C374&gt;0,C374,$F$5),0,"(야)","(지세별)","(지+소)","(누.불)","(야+소)","(원내역)")</f>
        <v>0</v>
      </c>
      <c r="E374">
        <f>IF(OR(M373&gt;0,M374&gt;0),1,0)</f>
        <v>0</v>
      </c>
      <c r="F374" s="59"/>
      <c r="G374" s="84" t="s">
        <v>191</v>
      </c>
      <c r="H374" s="85" t="s">
        <v>192</v>
      </c>
      <c r="I374" s="85">
        <f>CHOOSE(IF(C374&gt;0,C374,$F$5),0,"(야간)","(지세별)","(지+소)","(누.불)","(야+소)","")</f>
        <v>0</v>
      </c>
      <c r="J374" s="86">
        <v>0</v>
      </c>
      <c r="K374" s="72" t="s">
        <v>82</v>
      </c>
      <c r="L374" s="73">
        <f t="shared" si="23"/>
        <v>0</v>
      </c>
      <c r="M374" s="71">
        <f t="shared" si="23"/>
        <v>0</v>
      </c>
      <c r="N374" s="73">
        <f>IF(AND(J373=0,J374=0),0,INT(CHOOSE(IF(C374&gt;0,C374,$F$5),#REF!,#REF!,#REF!,#REF!,#REF!,#REF!,#REF!)))</f>
        <v>0</v>
      </c>
      <c r="O374" s="74">
        <f t="shared" si="20"/>
        <v>0</v>
      </c>
      <c r="P374" s="73">
        <f>IF(AND(J373=0,J374=0),0,INT(CHOOSE(IF(C374&gt;0,C374,$F$5),#REF!,#REF!,#REF!,#REF!,#REF!,#REF!,#REF!)))</f>
        <v>0</v>
      </c>
      <c r="Q374" s="74">
        <f t="shared" si="21"/>
        <v>0</v>
      </c>
      <c r="R374" s="73">
        <f>IF(AND(J373=0,J374=0),0,INT(CHOOSE(IF(C374&gt;0,C374,$F$5),#REF!,#REF!,#REF!,#REF!,#REF!,#REF!,#REF!)))</f>
        <v>0</v>
      </c>
      <c r="S374" s="74">
        <f t="shared" si="22"/>
        <v>0</v>
      </c>
      <c r="T374" s="74"/>
    </row>
    <row r="375" spans="3:20" ht="20.25" hidden="1" customHeight="1">
      <c r="C375" s="17"/>
      <c r="E375" t="str">
        <f>IF(OR(M375&gt;0,M376&gt;0),2,"")</f>
        <v/>
      </c>
      <c r="F375" s="62"/>
      <c r="G375" s="78"/>
      <c r="H375" s="79"/>
      <c r="I375" s="79"/>
      <c r="J375" s="80">
        <v>0</v>
      </c>
      <c r="K375" s="65"/>
      <c r="L375" s="66">
        <f t="shared" si="23"/>
        <v>0</v>
      </c>
      <c r="M375" s="64">
        <f t="shared" si="23"/>
        <v>0</v>
      </c>
      <c r="N375" s="66">
        <f>IF(J375=0,0,N376*$E$3)</f>
        <v>0</v>
      </c>
      <c r="O375" s="67">
        <f t="shared" si="20"/>
        <v>0</v>
      </c>
      <c r="P375" s="66">
        <f>IF(J375=0,0,P376*$E$3)</f>
        <v>0</v>
      </c>
      <c r="Q375" s="67">
        <f t="shared" si="21"/>
        <v>0</v>
      </c>
      <c r="R375" s="66">
        <f>IF(J375=0,0,R376*$E$3)</f>
        <v>0</v>
      </c>
      <c r="S375" s="67">
        <f t="shared" si="22"/>
        <v>0</v>
      </c>
      <c r="T375" s="67"/>
    </row>
    <row r="376" spans="3:20" ht="20.25" hidden="1" customHeight="1">
      <c r="C376" s="76">
        <v>2</v>
      </c>
      <c r="D376" s="68" t="str">
        <f>CHOOSE(IF(C376&gt;0,C376,$F$5),0,"(야)","(지세별)","(지+소)","(누.불)","(야+소)","(원내역)")</f>
        <v>(야)</v>
      </c>
      <c r="E376">
        <f>IF(OR(M375&gt;0,M376&gt;0),1,0)</f>
        <v>0</v>
      </c>
      <c r="F376" s="59"/>
      <c r="G376" s="84" t="str">
        <f>G374</f>
        <v>잔토 운반(4.5 D.T)</v>
      </c>
      <c r="H376" s="85" t="str">
        <f>H374</f>
        <v>BH 0.18  45</v>
      </c>
      <c r="I376" s="85" t="str">
        <f>CHOOSE(IF(C376&gt;0,C376,$F$5),0,"(야간)","(지세별)","(지+소)","(누.불)","(야+소)","")</f>
        <v>(야간)</v>
      </c>
      <c r="J376" s="86">
        <v>0</v>
      </c>
      <c r="K376" s="72" t="s">
        <v>82</v>
      </c>
      <c r="L376" s="73">
        <f t="shared" si="23"/>
        <v>0</v>
      </c>
      <c r="M376" s="71">
        <f t="shared" si="23"/>
        <v>0</v>
      </c>
      <c r="N376" s="73">
        <f>IF(AND(J375=0,J376=0),0,INT(CHOOSE(IF(C376&gt;0,C376,$F$5),#REF!,#REF!,#REF!,#REF!,#REF!,#REF!,#REF!)))</f>
        <v>0</v>
      </c>
      <c r="O376" s="74">
        <f t="shared" si="20"/>
        <v>0</v>
      </c>
      <c r="P376" s="73">
        <f>IF(AND(J375=0,J376=0),0,INT(CHOOSE(IF(C376&gt;0,C376,$F$5),#REF!,#REF!,#REF!,#REF!,#REF!,#REF!,#REF!)))</f>
        <v>0</v>
      </c>
      <c r="Q376" s="74">
        <f t="shared" si="21"/>
        <v>0</v>
      </c>
      <c r="R376" s="73">
        <f>IF(AND(J375=0,J376=0),0,INT(CHOOSE(IF(C376&gt;0,C376,$F$5),#REF!,#REF!,#REF!,#REF!,#REF!,#REF!,#REF!)))</f>
        <v>0</v>
      </c>
      <c r="S376" s="74">
        <f t="shared" si="22"/>
        <v>0</v>
      </c>
      <c r="T376" s="74"/>
    </row>
    <row r="377" spans="3:20" ht="20.25" hidden="1" customHeight="1">
      <c r="C377" s="17"/>
      <c r="E377" t="str">
        <f>IF(OR(M377&gt;0,M378&gt;0),2,"")</f>
        <v/>
      </c>
      <c r="F377" s="62"/>
      <c r="G377" s="63"/>
      <c r="H377" s="64"/>
      <c r="I377" s="64"/>
      <c r="J377" s="75">
        <v>0</v>
      </c>
      <c r="K377" s="65"/>
      <c r="L377" s="66">
        <f t="shared" si="23"/>
        <v>0</v>
      </c>
      <c r="M377" s="64">
        <f t="shared" si="23"/>
        <v>0</v>
      </c>
      <c r="N377" s="66">
        <f>IF(J377=0,0,N378*$E$3)</f>
        <v>0</v>
      </c>
      <c r="O377" s="67">
        <f t="shared" si="20"/>
        <v>0</v>
      </c>
      <c r="P377" s="66">
        <f>IF(J377=0,0,P378*$E$3)</f>
        <v>0</v>
      </c>
      <c r="Q377" s="67">
        <f t="shared" si="21"/>
        <v>0</v>
      </c>
      <c r="R377" s="66">
        <f>IF(J377=0,0,R378*$E$3)</f>
        <v>0</v>
      </c>
      <c r="S377" s="67">
        <f t="shared" si="22"/>
        <v>0</v>
      </c>
      <c r="T377" s="67"/>
    </row>
    <row r="378" spans="3:20" ht="20.25" hidden="1" customHeight="1">
      <c r="C378" s="76"/>
      <c r="D378" s="68">
        <f>CHOOSE(IF(C378&gt;0,C378,$F$5),0,"(야)","(지세별)","(지+소)","(누.불)","(야+소)","(원내역)")</f>
        <v>0</v>
      </c>
      <c r="E378">
        <f>IF(OR(M377&gt;0,M378&gt;0),1,0)</f>
        <v>0</v>
      </c>
      <c r="F378" s="59"/>
      <c r="G378" s="70" t="s">
        <v>191</v>
      </c>
      <c r="H378" s="71" t="s">
        <v>193</v>
      </c>
      <c r="I378" s="71">
        <f>CHOOSE(IF(C378&gt;0,C378,$F$5),0,"(야간)","(지세별)","(지+소)","(누.불)","(야+소)","")</f>
        <v>0</v>
      </c>
      <c r="J378" s="77">
        <v>0</v>
      </c>
      <c r="K378" s="72" t="s">
        <v>82</v>
      </c>
      <c r="L378" s="73">
        <f t="shared" si="23"/>
        <v>0</v>
      </c>
      <c r="M378" s="71">
        <f t="shared" si="23"/>
        <v>0</v>
      </c>
      <c r="N378" s="73">
        <f>IF(AND(J377=0,J378=0),0,INT(CHOOSE(IF(C378&gt;0,C378,$F$5),#REF!,#REF!,#REF!,#REF!,#REF!,#REF!,#REF!)))</f>
        <v>0</v>
      </c>
      <c r="O378" s="74">
        <f t="shared" si="20"/>
        <v>0</v>
      </c>
      <c r="P378" s="73">
        <f>IF(AND(J377=0,J378=0),0,INT(CHOOSE(IF(C378&gt;0,C378,$F$5),#REF!,#REF!,#REF!,#REF!,#REF!,#REF!,#REF!)))</f>
        <v>0</v>
      </c>
      <c r="Q378" s="74">
        <f t="shared" si="21"/>
        <v>0</v>
      </c>
      <c r="R378" s="73">
        <f>IF(AND(J377=0,J378=0),0,INT(CHOOSE(IF(C378&gt;0,C378,$F$5),#REF!,#REF!,#REF!,#REF!,#REF!,#REF!,#REF!)))</f>
        <v>0</v>
      </c>
      <c r="S378" s="74">
        <f t="shared" si="22"/>
        <v>0</v>
      </c>
      <c r="T378" s="74"/>
    </row>
    <row r="379" spans="3:20" ht="20.25" hidden="1" customHeight="1">
      <c r="C379" s="17"/>
      <c r="E379" t="str">
        <f>IF(OR(M379&gt;0,M380&gt;0),2,"")</f>
        <v/>
      </c>
      <c r="F379" s="62"/>
      <c r="G379" s="63"/>
      <c r="H379" s="64"/>
      <c r="I379" s="64"/>
      <c r="J379" s="75">
        <v>0</v>
      </c>
      <c r="K379" s="65"/>
      <c r="L379" s="66">
        <f t="shared" si="23"/>
        <v>0</v>
      </c>
      <c r="M379" s="64">
        <f t="shared" si="23"/>
        <v>0</v>
      </c>
      <c r="N379" s="66">
        <f>IF(J379=0,0,N380*$E$3)</f>
        <v>0</v>
      </c>
      <c r="O379" s="67">
        <f t="shared" si="20"/>
        <v>0</v>
      </c>
      <c r="P379" s="66">
        <f>IF(J379=0,0,P380*$E$3)</f>
        <v>0</v>
      </c>
      <c r="Q379" s="67">
        <f t="shared" si="21"/>
        <v>0</v>
      </c>
      <c r="R379" s="66">
        <f>IF(J379=0,0,R380*$E$3)</f>
        <v>0</v>
      </c>
      <c r="S379" s="67">
        <f t="shared" si="22"/>
        <v>0</v>
      </c>
      <c r="T379" s="67"/>
    </row>
    <row r="380" spans="3:20" ht="20.25" hidden="1" customHeight="1">
      <c r="C380" s="76">
        <v>2</v>
      </c>
      <c r="D380" s="68" t="str">
        <f>CHOOSE(IF(C380&gt;0,C380,$F$5),0,"(야)","(지세별)","(지+소)","(누.불)","(야+소)","(원내역)")</f>
        <v>(야)</v>
      </c>
      <c r="E380">
        <f>IF(OR(M379&gt;0,M380&gt;0),1,0)</f>
        <v>0</v>
      </c>
      <c r="F380" s="59"/>
      <c r="G380" s="70" t="str">
        <f>G378</f>
        <v>잔토 운반(4.5 D.T)</v>
      </c>
      <c r="H380" s="71" t="str">
        <f>H378</f>
        <v>BH 0.18  90</v>
      </c>
      <c r="I380" s="71" t="str">
        <f>CHOOSE(IF(C380&gt;0,C380,$F$5),0,"(야간)","(지세별)","(지+소)","(누.불)","(야+소)","")</f>
        <v>(야간)</v>
      </c>
      <c r="J380" s="77">
        <v>0</v>
      </c>
      <c r="K380" s="72" t="s">
        <v>78</v>
      </c>
      <c r="L380" s="73">
        <f t="shared" si="23"/>
        <v>0</v>
      </c>
      <c r="M380" s="71">
        <f t="shared" si="23"/>
        <v>0</v>
      </c>
      <c r="N380" s="73">
        <f>IF(AND(J379=0,J380=0),0,INT(CHOOSE(IF(C380&gt;0,C380,$F$5),#REF!,#REF!,#REF!,#REF!,#REF!,#REF!,#REF!)))</f>
        <v>0</v>
      </c>
      <c r="O380" s="74">
        <f t="shared" si="20"/>
        <v>0</v>
      </c>
      <c r="P380" s="73">
        <f>IF(AND(J379=0,J380=0),0,INT(CHOOSE(IF(C380&gt;0,C380,$F$5),#REF!,#REF!,#REF!,#REF!,#REF!,#REF!,#REF!)))</f>
        <v>0</v>
      </c>
      <c r="Q380" s="74">
        <f t="shared" si="21"/>
        <v>0</v>
      </c>
      <c r="R380" s="73">
        <f>IF(AND(J379=0,J380=0),0,INT(CHOOSE(IF(C380&gt;0,C380,$F$5),#REF!,#REF!,#REF!,#REF!,#REF!,#REF!,#REF!)))</f>
        <v>0</v>
      </c>
      <c r="S380" s="74">
        <f t="shared" si="22"/>
        <v>0</v>
      </c>
      <c r="T380" s="74"/>
    </row>
    <row r="381" spans="3:20" ht="20.25" hidden="1" customHeight="1">
      <c r="C381" s="17"/>
      <c r="E381" t="str">
        <f>IF(OR(M381&gt;0,M382&gt;0),2,"")</f>
        <v/>
      </c>
      <c r="F381" s="62"/>
      <c r="G381" s="78"/>
      <c r="H381" s="79"/>
      <c r="I381" s="79"/>
      <c r="J381" s="80">
        <v>0</v>
      </c>
      <c r="K381" s="65"/>
      <c r="L381" s="66">
        <f t="shared" si="23"/>
        <v>0</v>
      </c>
      <c r="M381" s="64">
        <f t="shared" si="23"/>
        <v>0</v>
      </c>
      <c r="N381" s="66">
        <f>IF(J381=0,0,N382*$E$3)</f>
        <v>0</v>
      </c>
      <c r="O381" s="67">
        <f t="shared" si="20"/>
        <v>0</v>
      </c>
      <c r="P381" s="66">
        <f>IF(J381=0,0,P382*$E$3)</f>
        <v>0</v>
      </c>
      <c r="Q381" s="67">
        <f t="shared" si="21"/>
        <v>0</v>
      </c>
      <c r="R381" s="66">
        <f>IF(J381=0,0,R382*$E$3)</f>
        <v>0</v>
      </c>
      <c r="S381" s="67">
        <f t="shared" si="22"/>
        <v>0</v>
      </c>
      <c r="T381" s="67"/>
    </row>
    <row r="382" spans="3:20" ht="20.25" hidden="1" customHeight="1">
      <c r="C382" s="76"/>
      <c r="D382" s="68">
        <f>CHOOSE(IF(C382&gt;0,C382,$F$5),0,"(야)","(지세별)","(지+소)","(누.불)","(야+소)","(원내역)")</f>
        <v>0</v>
      </c>
      <c r="E382">
        <f>IF(OR(M381&gt;0,M382&gt;0),1,0)</f>
        <v>0</v>
      </c>
      <c r="F382" s="59"/>
      <c r="G382" s="84" t="s">
        <v>194</v>
      </c>
      <c r="H382" s="85" t="s">
        <v>189</v>
      </c>
      <c r="I382" s="85">
        <f>CHOOSE(IF(C382&gt;0,C382,$F$5),0,"(야간)","(지세별)","(지+소)","(누.불)","(야+소)","")</f>
        <v>0</v>
      </c>
      <c r="J382" s="86">
        <v>0</v>
      </c>
      <c r="K382" s="72" t="s">
        <v>78</v>
      </c>
      <c r="L382" s="73">
        <f t="shared" si="23"/>
        <v>0</v>
      </c>
      <c r="M382" s="71">
        <f t="shared" si="23"/>
        <v>0</v>
      </c>
      <c r="N382" s="73">
        <f>IF(AND(J381=0,J382=0),0,INT(CHOOSE(IF(C382&gt;0,C382,$F$5),#REF!,#REF!,#REF!,#REF!,#REF!,#REF!,#REF!)))</f>
        <v>0</v>
      </c>
      <c r="O382" s="74">
        <f t="shared" si="20"/>
        <v>0</v>
      </c>
      <c r="P382" s="73">
        <f>IF(AND(J381=0,J382=0),0,INT(CHOOSE(IF(C382&gt;0,C382,$F$5),#REF!,#REF!,#REF!,#REF!,#REF!,#REF!,#REF!)))</f>
        <v>0</v>
      </c>
      <c r="Q382" s="74">
        <f t="shared" si="21"/>
        <v>0</v>
      </c>
      <c r="R382" s="73">
        <f>IF(AND(J381=0,J382=0),0,INT(CHOOSE(IF(C382&gt;0,C382,$F$5),#REF!,#REF!,#REF!,#REF!,#REF!,#REF!,#REF!)))</f>
        <v>0</v>
      </c>
      <c r="S382" s="74">
        <f t="shared" si="22"/>
        <v>0</v>
      </c>
      <c r="T382" s="74"/>
    </row>
    <row r="383" spans="3:20" ht="20.25" hidden="1" customHeight="1">
      <c r="C383" s="17"/>
      <c r="E383" t="str">
        <f>IF(OR(M383&gt;0,M384&gt;0),2,"")</f>
        <v/>
      </c>
      <c r="F383" s="62"/>
      <c r="G383" s="78"/>
      <c r="H383" s="79"/>
      <c r="I383" s="79"/>
      <c r="J383" s="80">
        <v>0</v>
      </c>
      <c r="K383" s="65"/>
      <c r="L383" s="66">
        <f t="shared" si="23"/>
        <v>0</v>
      </c>
      <c r="M383" s="64">
        <f t="shared" si="23"/>
        <v>0</v>
      </c>
      <c r="N383" s="66">
        <f>IF(J383=0,0,N384*$E$3)</f>
        <v>0</v>
      </c>
      <c r="O383" s="67">
        <f t="shared" si="20"/>
        <v>0</v>
      </c>
      <c r="P383" s="66">
        <f>IF(J383=0,0,P384*$E$3)</f>
        <v>0</v>
      </c>
      <c r="Q383" s="67">
        <f t="shared" si="21"/>
        <v>0</v>
      </c>
      <c r="R383" s="66">
        <f>IF(J383=0,0,R384*$E$3)</f>
        <v>0</v>
      </c>
      <c r="S383" s="67">
        <f t="shared" si="22"/>
        <v>0</v>
      </c>
      <c r="T383" s="67"/>
    </row>
    <row r="384" spans="3:20" ht="20.25" hidden="1" customHeight="1">
      <c r="C384" s="76">
        <v>2</v>
      </c>
      <c r="D384" s="68" t="str">
        <f>CHOOSE(IF(C384&gt;0,C384,$F$5),0,"(야)","(지세별)","(지+소)","(누.불)","(야+소)","(원내역)")</f>
        <v>(야)</v>
      </c>
      <c r="E384">
        <f>IF(OR(M383&gt;0,M384&gt;0),1,0)</f>
        <v>0</v>
      </c>
      <c r="F384" s="59"/>
      <c r="G384" s="84" t="str">
        <f>G382</f>
        <v>잔토 운반(4.5 D.T)</v>
      </c>
      <c r="H384" s="85" t="str">
        <f>H382</f>
        <v>BH 0.18  135</v>
      </c>
      <c r="I384" s="85" t="str">
        <f>CHOOSE(IF(C384&gt;0,C384,$F$5),0,"(야간)","(지세별)","(지+소)","(누.불)","(야+소)","")</f>
        <v>(야간)</v>
      </c>
      <c r="J384" s="86">
        <v>0</v>
      </c>
      <c r="K384" s="72" t="s">
        <v>78</v>
      </c>
      <c r="L384" s="73">
        <f t="shared" si="23"/>
        <v>0</v>
      </c>
      <c r="M384" s="71">
        <f t="shared" si="23"/>
        <v>0</v>
      </c>
      <c r="N384" s="73">
        <f>IF(AND(J383=0,J384=0),0,INT(CHOOSE(IF(C384&gt;0,C384,$F$5),#REF!,#REF!,#REF!,#REF!,#REF!,#REF!,#REF!)))</f>
        <v>0</v>
      </c>
      <c r="O384" s="74">
        <f t="shared" si="20"/>
        <v>0</v>
      </c>
      <c r="P384" s="73">
        <f>IF(AND(J383=0,J384=0),0,INT(CHOOSE(IF(C384&gt;0,C384,$F$5),#REF!,#REF!,#REF!,#REF!,#REF!,#REF!,#REF!)))</f>
        <v>0</v>
      </c>
      <c r="Q384" s="74">
        <f t="shared" si="21"/>
        <v>0</v>
      </c>
      <c r="R384" s="73">
        <f>IF(AND(J383=0,J384=0),0,INT(CHOOSE(IF(C384&gt;0,C384,$F$5),#REF!,#REF!,#REF!,#REF!,#REF!,#REF!,#REF!)))</f>
        <v>0</v>
      </c>
      <c r="S384" s="74">
        <f t="shared" si="22"/>
        <v>0</v>
      </c>
      <c r="T384" s="74"/>
    </row>
    <row r="385" spans="3:20" ht="20.25" hidden="1" customHeight="1">
      <c r="C385" s="17"/>
      <c r="E385" t="str">
        <f>IF(OR(M385&gt;0,M386&gt;0),2,"")</f>
        <v/>
      </c>
      <c r="F385" s="62"/>
      <c r="G385" s="63"/>
      <c r="H385" s="64"/>
      <c r="I385" s="64"/>
      <c r="J385" s="75">
        <v>0</v>
      </c>
      <c r="K385" s="65"/>
      <c r="L385" s="66">
        <f t="shared" si="23"/>
        <v>0</v>
      </c>
      <c r="M385" s="64">
        <f t="shared" si="23"/>
        <v>0</v>
      </c>
      <c r="N385" s="66">
        <f>IF(J385=0,0,N386*$E$3)</f>
        <v>0</v>
      </c>
      <c r="O385" s="67">
        <f t="shared" si="20"/>
        <v>0</v>
      </c>
      <c r="P385" s="66">
        <f>IF(J385=0,0,P386*$E$3)</f>
        <v>0</v>
      </c>
      <c r="Q385" s="67">
        <f t="shared" si="21"/>
        <v>0</v>
      </c>
      <c r="R385" s="66">
        <f>IF(J385=0,0,R386*$E$3)</f>
        <v>0</v>
      </c>
      <c r="S385" s="67">
        <f t="shared" si="22"/>
        <v>0</v>
      </c>
      <c r="T385" s="67"/>
    </row>
    <row r="386" spans="3:20" ht="20.25" hidden="1" customHeight="1">
      <c r="C386" s="76"/>
      <c r="D386" s="68">
        <f>CHOOSE(IF(C386&gt;0,C386,$F$5),0,"(야)","(지세별)","(지+소)","(누.불)","(야+소)","(원내역)")</f>
        <v>0</v>
      </c>
      <c r="E386">
        <f>IF(OR(M385&gt;0,M386&gt;0),1,0)</f>
        <v>0</v>
      </c>
      <c r="F386" s="59"/>
      <c r="G386" s="70" t="s">
        <v>194</v>
      </c>
      <c r="H386" s="71" t="s">
        <v>190</v>
      </c>
      <c r="I386" s="71">
        <f>CHOOSE(IF(C386&gt;0,C386,$F$5),0,"(야간)","(지세별)","(지+소)","(누.불)","(야+소)","")</f>
        <v>0</v>
      </c>
      <c r="J386" s="77">
        <v>0</v>
      </c>
      <c r="K386" s="72" t="s">
        <v>78</v>
      </c>
      <c r="L386" s="73">
        <f t="shared" si="23"/>
        <v>0</v>
      </c>
      <c r="M386" s="71">
        <f t="shared" si="23"/>
        <v>0</v>
      </c>
      <c r="N386" s="73">
        <f>IF(AND(J385=0,J386=0),0,INT(CHOOSE(IF(C386&gt;0,C386,$F$5),#REF!,#REF!,#REF!,#REF!,#REF!,#REF!,#REF!)))</f>
        <v>0</v>
      </c>
      <c r="O386" s="74">
        <f t="shared" si="20"/>
        <v>0</v>
      </c>
      <c r="P386" s="73">
        <f>IF(AND(J385=0,J386=0),0,INT(CHOOSE(IF(C386&gt;0,C386,$F$5),#REF!,#REF!,#REF!,#REF!,#REF!,#REF!,#REF!)))</f>
        <v>0</v>
      </c>
      <c r="Q386" s="74">
        <f t="shared" si="21"/>
        <v>0</v>
      </c>
      <c r="R386" s="73">
        <f>IF(AND(J385=0,J386=0),0,INT(CHOOSE(IF(C386&gt;0,C386,$F$5),#REF!,#REF!,#REF!,#REF!,#REF!,#REF!,#REF!)))</f>
        <v>0</v>
      </c>
      <c r="S386" s="74">
        <f t="shared" si="22"/>
        <v>0</v>
      </c>
      <c r="T386" s="74"/>
    </row>
    <row r="387" spans="3:20" ht="20.25" hidden="1" customHeight="1">
      <c r="C387" s="17"/>
      <c r="E387" t="str">
        <f>IF(OR(M387&gt;0,M388&gt;0),2,"")</f>
        <v/>
      </c>
      <c r="F387" s="62"/>
      <c r="G387" s="63"/>
      <c r="H387" s="64"/>
      <c r="I387" s="64"/>
      <c r="J387" s="75">
        <v>0</v>
      </c>
      <c r="K387" s="65"/>
      <c r="L387" s="66">
        <f t="shared" si="23"/>
        <v>0</v>
      </c>
      <c r="M387" s="64">
        <f t="shared" si="23"/>
        <v>0</v>
      </c>
      <c r="N387" s="66">
        <f>IF(J387=0,0,N388*$E$3)</f>
        <v>0</v>
      </c>
      <c r="O387" s="67">
        <f t="shared" si="20"/>
        <v>0</v>
      </c>
      <c r="P387" s="66">
        <f>IF(J387=0,0,P388*$E$3)</f>
        <v>0</v>
      </c>
      <c r="Q387" s="67">
        <f t="shared" si="21"/>
        <v>0</v>
      </c>
      <c r="R387" s="66">
        <f>IF(J387=0,0,R388*$E$3)</f>
        <v>0</v>
      </c>
      <c r="S387" s="67">
        <f t="shared" si="22"/>
        <v>0</v>
      </c>
      <c r="T387" s="67"/>
    </row>
    <row r="388" spans="3:20" ht="20.25" hidden="1" customHeight="1">
      <c r="C388" s="76">
        <v>2</v>
      </c>
      <c r="D388" s="68" t="str">
        <f>CHOOSE(IF(C388&gt;0,C388,$F$5),0,"(야)","(지세별)","(지+소)","(누.불)","(야+소)","(원내역)")</f>
        <v>(야)</v>
      </c>
      <c r="E388">
        <f>IF(OR(M387&gt;0,M388&gt;0),1,0)</f>
        <v>0</v>
      </c>
      <c r="F388" s="59"/>
      <c r="G388" s="70" t="str">
        <f>G386</f>
        <v>잔토 운반(4.5 D.T)</v>
      </c>
      <c r="H388" s="71" t="str">
        <f>H386</f>
        <v>BH 0.18  180</v>
      </c>
      <c r="I388" s="71" t="str">
        <f>CHOOSE(IF(C388&gt;0,C388,$F$5),0,"(야간)","(지세별)","(지+소)","(누.불)","(야+소)","")</f>
        <v>(야간)</v>
      </c>
      <c r="J388" s="77">
        <v>0</v>
      </c>
      <c r="K388" s="72" t="s">
        <v>78</v>
      </c>
      <c r="L388" s="73">
        <f t="shared" si="23"/>
        <v>0</v>
      </c>
      <c r="M388" s="71">
        <f t="shared" si="23"/>
        <v>0</v>
      </c>
      <c r="N388" s="73">
        <f>IF(AND(J387=0,J388=0),0,INT(CHOOSE(IF(C388&gt;0,C388,$F$5),#REF!,#REF!,#REF!,#REF!,#REF!,#REF!,#REF!)))</f>
        <v>0</v>
      </c>
      <c r="O388" s="74">
        <f t="shared" si="20"/>
        <v>0</v>
      </c>
      <c r="P388" s="73">
        <f>IF(AND(J387=0,J388=0),0,INT(CHOOSE(IF(C388&gt;0,C388,$F$5),#REF!,#REF!,#REF!,#REF!,#REF!,#REF!,#REF!)))</f>
        <v>0</v>
      </c>
      <c r="Q388" s="74">
        <f t="shared" si="21"/>
        <v>0</v>
      </c>
      <c r="R388" s="73">
        <f>IF(AND(J387=0,J388=0),0,INT(CHOOSE(IF(C388&gt;0,C388,$F$5),#REF!,#REF!,#REF!,#REF!,#REF!,#REF!,#REF!)))</f>
        <v>0</v>
      </c>
      <c r="S388" s="74">
        <f t="shared" si="22"/>
        <v>0</v>
      </c>
      <c r="T388" s="74"/>
    </row>
    <row r="389" spans="3:20" ht="20.25" hidden="1" customHeight="1">
      <c r="C389" s="17"/>
      <c r="E389" t="str">
        <f>IF(OR(M389&gt;0,M390&gt;0),2,"")</f>
        <v/>
      </c>
      <c r="F389" s="62"/>
      <c r="G389" s="78"/>
      <c r="H389" s="79"/>
      <c r="I389" s="79"/>
      <c r="J389" s="80">
        <v>0</v>
      </c>
      <c r="K389" s="65"/>
      <c r="L389" s="66">
        <f t="shared" si="23"/>
        <v>0</v>
      </c>
      <c r="M389" s="64">
        <f t="shared" si="23"/>
        <v>0</v>
      </c>
      <c r="N389" s="66">
        <f>IF(J389=0,0,N390*$E$3)</f>
        <v>0</v>
      </c>
      <c r="O389" s="67">
        <f t="shared" si="20"/>
        <v>0</v>
      </c>
      <c r="P389" s="66">
        <f>IF(J389=0,0,P390*$E$3)</f>
        <v>0</v>
      </c>
      <c r="Q389" s="67">
        <f t="shared" si="21"/>
        <v>0</v>
      </c>
      <c r="R389" s="66">
        <f>IF(J389=0,0,R390*$E$3)</f>
        <v>0</v>
      </c>
      <c r="S389" s="67">
        <f t="shared" si="22"/>
        <v>0</v>
      </c>
      <c r="T389" s="67"/>
    </row>
    <row r="390" spans="3:20" ht="20.25" hidden="1" customHeight="1">
      <c r="C390" s="76"/>
      <c r="D390" s="68">
        <f>CHOOSE(IF(C390&gt;0,C390,$F$5),0,"(야)","(지세별)","(지+소)","(누.불)","(야+소)","(원내역)")</f>
        <v>0</v>
      </c>
      <c r="E390">
        <f>IF(OR(M389&gt;0,M390&gt;0),1,0)</f>
        <v>0</v>
      </c>
      <c r="F390" s="59"/>
      <c r="G390" s="84" t="s">
        <v>194</v>
      </c>
      <c r="H390" s="85" t="s">
        <v>195</v>
      </c>
      <c r="I390" s="85">
        <f>CHOOSE(IF(C390&gt;0,C390,$F$5),0,"(야간)","(지세별)","(지+소)","(누.불)","(야+소)","")</f>
        <v>0</v>
      </c>
      <c r="J390" s="86">
        <v>0</v>
      </c>
      <c r="K390" s="72" t="s">
        <v>78</v>
      </c>
      <c r="L390" s="73">
        <f t="shared" si="23"/>
        <v>0</v>
      </c>
      <c r="M390" s="71">
        <f t="shared" si="23"/>
        <v>0</v>
      </c>
      <c r="N390" s="73">
        <f>IF(AND(J389=0,J390=0),0,INT(CHOOSE(IF(C390&gt;0,C390,$F$5),#REF!,#REF!,#REF!,#REF!,#REF!,#REF!,#REF!)))</f>
        <v>0</v>
      </c>
      <c r="O390" s="74">
        <f t="shared" si="20"/>
        <v>0</v>
      </c>
      <c r="P390" s="73">
        <f>IF(AND(J389=0,J390=0),0,INT(CHOOSE(IF(C390&gt;0,C390,$F$5),#REF!,#REF!,#REF!,#REF!,#REF!,#REF!,#REF!)))</f>
        <v>0</v>
      </c>
      <c r="Q390" s="74">
        <f t="shared" si="21"/>
        <v>0</v>
      </c>
      <c r="R390" s="73">
        <f>IF(AND(J389=0,J390=0),0,INT(CHOOSE(IF(C390&gt;0,C390,$F$5),#REF!,#REF!,#REF!,#REF!,#REF!,#REF!,#REF!)))</f>
        <v>0</v>
      </c>
      <c r="S390" s="74">
        <f t="shared" si="22"/>
        <v>0</v>
      </c>
      <c r="T390" s="74"/>
    </row>
    <row r="391" spans="3:20" ht="20.25" hidden="1" customHeight="1">
      <c r="C391" s="17"/>
      <c r="E391" t="str">
        <f>IF(OR(M391&gt;0,M392&gt;0),2,"")</f>
        <v/>
      </c>
      <c r="F391" s="62"/>
      <c r="G391" s="78"/>
      <c r="H391" s="79"/>
      <c r="I391" s="79"/>
      <c r="J391" s="80">
        <v>0</v>
      </c>
      <c r="K391" s="65"/>
      <c r="L391" s="66">
        <f t="shared" si="23"/>
        <v>0</v>
      </c>
      <c r="M391" s="64">
        <f t="shared" si="23"/>
        <v>0</v>
      </c>
      <c r="N391" s="66">
        <f>IF(J391=0,0,N392*$E$3)</f>
        <v>0</v>
      </c>
      <c r="O391" s="67">
        <f t="shared" si="20"/>
        <v>0</v>
      </c>
      <c r="P391" s="66">
        <f>IF(J391=0,0,P392*$E$3)</f>
        <v>0</v>
      </c>
      <c r="Q391" s="67">
        <f t="shared" si="21"/>
        <v>0</v>
      </c>
      <c r="R391" s="66">
        <f>IF(J391=0,0,R392*$E$3)</f>
        <v>0</v>
      </c>
      <c r="S391" s="67">
        <f t="shared" si="22"/>
        <v>0</v>
      </c>
      <c r="T391" s="67"/>
    </row>
    <row r="392" spans="3:20" ht="20.25" hidden="1" customHeight="1">
      <c r="C392" s="76">
        <v>2</v>
      </c>
      <c r="D392" s="68" t="str">
        <f>CHOOSE(IF(C392&gt;0,C392,$F$5),0,"(야)","(지세별)","(지+소)","(누.불)","(야+소)","(원내역)")</f>
        <v>(야)</v>
      </c>
      <c r="E392">
        <f>IF(OR(M391&gt;0,M392&gt;0),1,0)</f>
        <v>0</v>
      </c>
      <c r="F392" s="59"/>
      <c r="G392" s="84" t="str">
        <f>G390</f>
        <v>잔토 운반(4.5 D.T)</v>
      </c>
      <c r="H392" s="85" t="str">
        <f>H390</f>
        <v>BH 0.4  45</v>
      </c>
      <c r="I392" s="85" t="str">
        <f>CHOOSE(IF(C392&gt;0,C392,$F$5),0,"(야간)","(지세별)","(지+소)","(누.불)","(야+소)","")</f>
        <v>(야간)</v>
      </c>
      <c r="J392" s="86">
        <v>0</v>
      </c>
      <c r="K392" s="72" t="s">
        <v>78</v>
      </c>
      <c r="L392" s="73">
        <f t="shared" si="23"/>
        <v>0</v>
      </c>
      <c r="M392" s="71">
        <f t="shared" si="23"/>
        <v>0</v>
      </c>
      <c r="N392" s="73">
        <f>IF(AND(J391=0,J392=0),0,INT(CHOOSE(IF(C392&gt;0,C392,$F$5),#REF!,#REF!,#REF!,#REF!,#REF!,#REF!,#REF!)))</f>
        <v>0</v>
      </c>
      <c r="O392" s="74">
        <f t="shared" si="20"/>
        <v>0</v>
      </c>
      <c r="P392" s="73">
        <f>IF(AND(J391=0,J392=0),0,INT(CHOOSE(IF(C392&gt;0,C392,$F$5),#REF!,#REF!,#REF!,#REF!,#REF!,#REF!,#REF!)))</f>
        <v>0</v>
      </c>
      <c r="Q392" s="74">
        <f t="shared" si="21"/>
        <v>0</v>
      </c>
      <c r="R392" s="73">
        <f>IF(AND(J391=0,J392=0),0,INT(CHOOSE(IF(C392&gt;0,C392,$F$5),#REF!,#REF!,#REF!,#REF!,#REF!,#REF!,#REF!)))</f>
        <v>0</v>
      </c>
      <c r="S392" s="74">
        <f t="shared" si="22"/>
        <v>0</v>
      </c>
      <c r="T392" s="74"/>
    </row>
    <row r="393" spans="3:20" ht="20.25" hidden="1" customHeight="1">
      <c r="C393" s="17"/>
      <c r="E393" t="str">
        <f>IF(OR(M393&gt;0,M394&gt;0),2,"")</f>
        <v/>
      </c>
      <c r="F393" s="62"/>
      <c r="G393" s="78"/>
      <c r="H393" s="79"/>
      <c r="I393" s="79"/>
      <c r="J393" s="80">
        <v>0</v>
      </c>
      <c r="K393" s="65"/>
      <c r="L393" s="66">
        <f t="shared" si="23"/>
        <v>0</v>
      </c>
      <c r="M393" s="64">
        <f t="shared" si="23"/>
        <v>0</v>
      </c>
      <c r="N393" s="66">
        <f>IF(J393=0,0,N394*$E$3)</f>
        <v>0</v>
      </c>
      <c r="O393" s="67">
        <f t="shared" si="20"/>
        <v>0</v>
      </c>
      <c r="P393" s="66">
        <f>IF(J393=0,0,P394*$E$3)</f>
        <v>0</v>
      </c>
      <c r="Q393" s="67">
        <f t="shared" si="21"/>
        <v>0</v>
      </c>
      <c r="R393" s="66">
        <f>IF(J393=0,0,R394*$E$3)</f>
        <v>0</v>
      </c>
      <c r="S393" s="67">
        <f t="shared" si="22"/>
        <v>0</v>
      </c>
      <c r="T393" s="67"/>
    </row>
    <row r="394" spans="3:20" ht="20.25" hidden="1" customHeight="1">
      <c r="C394" s="76"/>
      <c r="D394" s="68">
        <f>CHOOSE(IF(C394&gt;0,C394,$F$5),0,"(야)","(지세별)","(지+소)","(누.불)","(야+소)","(원내역)")</f>
        <v>0</v>
      </c>
      <c r="E394">
        <f>IF(OR(M393&gt;0,M394&gt;0),1,0)</f>
        <v>0</v>
      </c>
      <c r="F394" s="59"/>
      <c r="G394" s="84" t="s">
        <v>194</v>
      </c>
      <c r="H394" s="85" t="s">
        <v>196</v>
      </c>
      <c r="I394" s="85">
        <f>CHOOSE(IF(C394&gt;0,C394,$F$5),0,"(야간)","(지세별)","(지+소)","(누.불)","(야+소)","")</f>
        <v>0</v>
      </c>
      <c r="J394" s="86">
        <v>0</v>
      </c>
      <c r="K394" s="72" t="s">
        <v>78</v>
      </c>
      <c r="L394" s="73">
        <f t="shared" si="23"/>
        <v>0</v>
      </c>
      <c r="M394" s="71">
        <f t="shared" si="23"/>
        <v>0</v>
      </c>
      <c r="N394" s="73">
        <f>IF(AND(J393=0,J394=0),0,INT(CHOOSE(IF(C394&gt;0,C394,$F$5),#REF!,#REF!,#REF!,#REF!,#REF!,#REF!,#REF!)))</f>
        <v>0</v>
      </c>
      <c r="O394" s="74">
        <f t="shared" si="20"/>
        <v>0</v>
      </c>
      <c r="P394" s="73">
        <f>IF(AND(J393=0,J394=0),0,INT(CHOOSE(IF(C394&gt;0,C394,$F$5),#REF!,#REF!,#REF!,#REF!,#REF!,#REF!,#REF!)))</f>
        <v>0</v>
      </c>
      <c r="Q394" s="74">
        <f t="shared" si="21"/>
        <v>0</v>
      </c>
      <c r="R394" s="73">
        <f>IF(AND(J393=0,J394=0),0,INT(CHOOSE(IF(C394&gt;0,C394,$F$5),#REF!,#REF!,#REF!,#REF!,#REF!,#REF!,#REF!)))</f>
        <v>0</v>
      </c>
      <c r="S394" s="74">
        <f t="shared" si="22"/>
        <v>0</v>
      </c>
      <c r="T394" s="74"/>
    </row>
    <row r="395" spans="3:20" ht="20.25" hidden="1" customHeight="1">
      <c r="C395" s="17"/>
      <c r="E395" t="str">
        <f>IF(OR(M395&gt;0,M396&gt;0),2,"")</f>
        <v/>
      </c>
      <c r="F395" s="62"/>
      <c r="G395" s="78"/>
      <c r="H395" s="79"/>
      <c r="I395" s="79"/>
      <c r="J395" s="80">
        <v>0</v>
      </c>
      <c r="K395" s="65"/>
      <c r="L395" s="66">
        <f t="shared" si="23"/>
        <v>0</v>
      </c>
      <c r="M395" s="64">
        <f t="shared" si="23"/>
        <v>0</v>
      </c>
      <c r="N395" s="66">
        <f>IF(J395=0,0,N396*$E$3)</f>
        <v>0</v>
      </c>
      <c r="O395" s="67">
        <f t="shared" ref="O395:O458" si="24">INT($J395*N395)</f>
        <v>0</v>
      </c>
      <c r="P395" s="66">
        <f>IF(J395=0,0,P396*$E$3)</f>
        <v>0</v>
      </c>
      <c r="Q395" s="67">
        <f t="shared" ref="Q395:Q458" si="25">INT($J395*P395)</f>
        <v>0</v>
      </c>
      <c r="R395" s="66">
        <f>IF(J395=0,0,R396*$E$3)</f>
        <v>0</v>
      </c>
      <c r="S395" s="67">
        <f t="shared" ref="S395:S458" si="26">INT($J395*R395)</f>
        <v>0</v>
      </c>
      <c r="T395" s="67"/>
    </row>
    <row r="396" spans="3:20" ht="20.25" hidden="1" customHeight="1">
      <c r="C396" s="76">
        <v>2</v>
      </c>
      <c r="D396" s="68" t="str">
        <f>CHOOSE(IF(C396&gt;0,C396,$F$5),0,"(야)","(지세별)","(지+소)","(누.불)","(야+소)","(원내역)")</f>
        <v>(야)</v>
      </c>
      <c r="E396">
        <f>IF(OR(M395&gt;0,M396&gt;0),1,0)</f>
        <v>0</v>
      </c>
      <c r="F396" s="59"/>
      <c r="G396" s="84" t="str">
        <f>G394</f>
        <v>잔토 운반(4.5 D.T)</v>
      </c>
      <c r="H396" s="85" t="str">
        <f>H394</f>
        <v>BH 0.4  90</v>
      </c>
      <c r="I396" s="85" t="str">
        <f>CHOOSE(IF(C396&gt;0,C396,$F$5),0,"(야간)","(지세별)","(지+소)","(누.불)","(야+소)","")</f>
        <v>(야간)</v>
      </c>
      <c r="J396" s="86">
        <v>0</v>
      </c>
      <c r="K396" s="72" t="s">
        <v>78</v>
      </c>
      <c r="L396" s="73">
        <f t="shared" si="23"/>
        <v>0</v>
      </c>
      <c r="M396" s="71">
        <f t="shared" si="23"/>
        <v>0</v>
      </c>
      <c r="N396" s="73">
        <f>IF(AND(J395=0,J396=0),0,INT(CHOOSE(IF(C396&gt;0,C396,$F$5),#REF!,#REF!,#REF!,#REF!,#REF!,#REF!,#REF!)))</f>
        <v>0</v>
      </c>
      <c r="O396" s="74">
        <f t="shared" si="24"/>
        <v>0</v>
      </c>
      <c r="P396" s="73">
        <f>IF(AND(J395=0,J396=0),0,INT(CHOOSE(IF(C396&gt;0,C396,$F$5),#REF!,#REF!,#REF!,#REF!,#REF!,#REF!,#REF!)))</f>
        <v>0</v>
      </c>
      <c r="Q396" s="74">
        <f t="shared" si="25"/>
        <v>0</v>
      </c>
      <c r="R396" s="73">
        <f>IF(AND(J395=0,J396=0),0,INT(CHOOSE(IF(C396&gt;0,C396,$F$5),#REF!,#REF!,#REF!,#REF!,#REF!,#REF!,#REF!)))</f>
        <v>0</v>
      </c>
      <c r="S396" s="74">
        <f t="shared" si="26"/>
        <v>0</v>
      </c>
      <c r="T396" s="74"/>
    </row>
    <row r="397" spans="3:20" ht="20.25" hidden="1" customHeight="1">
      <c r="C397" s="17"/>
      <c r="E397" t="str">
        <f>IF(OR(M397&gt;0,M398&gt;0),2,"")</f>
        <v/>
      </c>
      <c r="F397" s="62"/>
      <c r="G397" s="78"/>
      <c r="H397" s="79"/>
      <c r="I397" s="79"/>
      <c r="J397" s="80">
        <v>0</v>
      </c>
      <c r="K397" s="65"/>
      <c r="L397" s="66">
        <f t="shared" si="23"/>
        <v>0</v>
      </c>
      <c r="M397" s="64">
        <f t="shared" si="23"/>
        <v>0</v>
      </c>
      <c r="N397" s="66">
        <f>IF(J397=0,0,N398*$E$3)</f>
        <v>0</v>
      </c>
      <c r="O397" s="67">
        <f t="shared" si="24"/>
        <v>0</v>
      </c>
      <c r="P397" s="66">
        <f>IF(J397=0,0,P398*$E$3)</f>
        <v>0</v>
      </c>
      <c r="Q397" s="67">
        <f t="shared" si="25"/>
        <v>0</v>
      </c>
      <c r="R397" s="66">
        <f>IF(J397=0,0,R398*$E$3)</f>
        <v>0</v>
      </c>
      <c r="S397" s="67">
        <f t="shared" si="26"/>
        <v>0</v>
      </c>
      <c r="T397" s="67"/>
    </row>
    <row r="398" spans="3:20" ht="20.25" hidden="1" customHeight="1">
      <c r="C398" s="76"/>
      <c r="D398" s="68">
        <f>CHOOSE(IF(C398&gt;0,C398,$F$5),0,"(야)","(지세별)","(지+소)","(누.불)","(야+소)","(원내역)")</f>
        <v>0</v>
      </c>
      <c r="E398">
        <f>IF(OR(M397&gt;0,M398&gt;0),1,0)</f>
        <v>0</v>
      </c>
      <c r="F398" s="59"/>
      <c r="G398" s="84" t="s">
        <v>194</v>
      </c>
      <c r="H398" s="85" t="s">
        <v>197</v>
      </c>
      <c r="I398" s="85">
        <f>CHOOSE(IF(C398&gt;0,C398,$F$5),0,"(야간)","(지세별)","(지+소)","(누.불)","(야+소)","")</f>
        <v>0</v>
      </c>
      <c r="J398" s="86">
        <v>0</v>
      </c>
      <c r="K398" s="72" t="s">
        <v>78</v>
      </c>
      <c r="L398" s="73">
        <f t="shared" si="23"/>
        <v>0</v>
      </c>
      <c r="M398" s="71">
        <f t="shared" si="23"/>
        <v>0</v>
      </c>
      <c r="N398" s="73">
        <f>IF(AND(J397=0,J398=0),0,INT(CHOOSE(IF(C398&gt;0,C398,$F$5),#REF!,#REF!,#REF!,#REF!,#REF!,#REF!,#REF!)))</f>
        <v>0</v>
      </c>
      <c r="O398" s="74">
        <f t="shared" si="24"/>
        <v>0</v>
      </c>
      <c r="P398" s="73">
        <f>IF(AND(J397=0,J398=0),0,INT(CHOOSE(IF(C398&gt;0,C398,$F$5),#REF!,#REF!,#REF!,#REF!,#REF!,#REF!,#REF!)))</f>
        <v>0</v>
      </c>
      <c r="Q398" s="74">
        <f t="shared" si="25"/>
        <v>0</v>
      </c>
      <c r="R398" s="73">
        <f>IF(AND(J397=0,J398=0),0,INT(CHOOSE(IF(C398&gt;0,C398,$F$5),#REF!,#REF!,#REF!,#REF!,#REF!,#REF!,#REF!)))</f>
        <v>0</v>
      </c>
      <c r="S398" s="74">
        <f t="shared" si="26"/>
        <v>0</v>
      </c>
      <c r="T398" s="74"/>
    </row>
    <row r="399" spans="3:20" ht="20.25" hidden="1" customHeight="1">
      <c r="C399" s="17"/>
      <c r="E399" t="str">
        <f>IF(OR(M399&gt;0,M400&gt;0),2,"")</f>
        <v/>
      </c>
      <c r="F399" s="62"/>
      <c r="G399" s="78"/>
      <c r="H399" s="79"/>
      <c r="I399" s="79"/>
      <c r="J399" s="80">
        <v>0</v>
      </c>
      <c r="K399" s="65"/>
      <c r="L399" s="66">
        <f t="shared" si="23"/>
        <v>0</v>
      </c>
      <c r="M399" s="64">
        <f t="shared" si="23"/>
        <v>0</v>
      </c>
      <c r="N399" s="66">
        <f>IF(J399=0,0,N400*$E$3)</f>
        <v>0</v>
      </c>
      <c r="O399" s="67">
        <f t="shared" si="24"/>
        <v>0</v>
      </c>
      <c r="P399" s="66">
        <f>IF(J399=0,0,P400*$E$3)</f>
        <v>0</v>
      </c>
      <c r="Q399" s="67">
        <f t="shared" si="25"/>
        <v>0</v>
      </c>
      <c r="R399" s="66">
        <f>IF(J399=0,0,R400*$E$3)</f>
        <v>0</v>
      </c>
      <c r="S399" s="67">
        <f t="shared" si="26"/>
        <v>0</v>
      </c>
      <c r="T399" s="67"/>
    </row>
    <row r="400" spans="3:20" ht="20.25" hidden="1" customHeight="1">
      <c r="C400" s="76">
        <v>2</v>
      </c>
      <c r="D400" s="68" t="str">
        <f>CHOOSE(IF(C400&gt;0,C400,$F$5),0,"(야)","(지세별)","(지+소)","(누.불)","(야+소)","(원내역)")</f>
        <v>(야)</v>
      </c>
      <c r="E400">
        <f>IF(OR(M399&gt;0,M400&gt;0),1,0)</f>
        <v>0</v>
      </c>
      <c r="F400" s="59"/>
      <c r="G400" s="84" t="str">
        <f>G398</f>
        <v>잔토 운반(4.5 D.T)</v>
      </c>
      <c r="H400" s="85" t="str">
        <f>H398</f>
        <v>BH 0.4  135</v>
      </c>
      <c r="I400" s="85" t="str">
        <f>CHOOSE(IF(C400&gt;0,C400,$F$5),0,"(야간)","(지세별)","(지+소)","(누.불)","(야+소)","")</f>
        <v>(야간)</v>
      </c>
      <c r="J400" s="86">
        <v>0</v>
      </c>
      <c r="K400" s="72" t="s">
        <v>78</v>
      </c>
      <c r="L400" s="73">
        <f t="shared" si="23"/>
        <v>0</v>
      </c>
      <c r="M400" s="71">
        <f t="shared" si="23"/>
        <v>0</v>
      </c>
      <c r="N400" s="73">
        <f>IF(AND(J399=0,J400=0),0,INT(CHOOSE(IF(C400&gt;0,C400,$F$5),#REF!,#REF!,#REF!,#REF!,#REF!,#REF!,#REF!)))</f>
        <v>0</v>
      </c>
      <c r="O400" s="74">
        <f t="shared" si="24"/>
        <v>0</v>
      </c>
      <c r="P400" s="73">
        <f>IF(AND(J399=0,J400=0),0,INT(CHOOSE(IF(C400&gt;0,C400,$F$5),#REF!,#REF!,#REF!,#REF!,#REF!,#REF!,#REF!)))</f>
        <v>0</v>
      </c>
      <c r="Q400" s="74">
        <f t="shared" si="25"/>
        <v>0</v>
      </c>
      <c r="R400" s="73">
        <f>IF(AND(J399=0,J400=0),0,INT(CHOOSE(IF(C400&gt;0,C400,$F$5),#REF!,#REF!,#REF!,#REF!,#REF!,#REF!,#REF!)))</f>
        <v>0</v>
      </c>
      <c r="S400" s="74">
        <f t="shared" si="26"/>
        <v>0</v>
      </c>
      <c r="T400" s="74"/>
    </row>
    <row r="401" spans="3:20" ht="20.25" hidden="1" customHeight="1">
      <c r="C401" s="17"/>
      <c r="E401" t="str">
        <f>IF(OR(M401&gt;0,M402&gt;0),2,"")</f>
        <v/>
      </c>
      <c r="F401" s="62"/>
      <c r="G401" s="78"/>
      <c r="H401" s="79"/>
      <c r="I401" s="79"/>
      <c r="J401" s="80">
        <v>0</v>
      </c>
      <c r="K401" s="65"/>
      <c r="L401" s="66">
        <f t="shared" si="23"/>
        <v>0</v>
      </c>
      <c r="M401" s="64">
        <f t="shared" si="23"/>
        <v>0</v>
      </c>
      <c r="N401" s="66">
        <f>IF(J401=0,0,N402*$E$3)</f>
        <v>0</v>
      </c>
      <c r="O401" s="67">
        <f t="shared" si="24"/>
        <v>0</v>
      </c>
      <c r="P401" s="66">
        <f>IF(J401=0,0,P402*$E$3)</f>
        <v>0</v>
      </c>
      <c r="Q401" s="67">
        <f t="shared" si="25"/>
        <v>0</v>
      </c>
      <c r="R401" s="66">
        <f>IF(J401=0,0,R402*$E$3)</f>
        <v>0</v>
      </c>
      <c r="S401" s="67">
        <f t="shared" si="26"/>
        <v>0</v>
      </c>
      <c r="T401" s="67"/>
    </row>
    <row r="402" spans="3:20" ht="20.25" hidden="1" customHeight="1">
      <c r="C402" s="76"/>
      <c r="D402" s="68">
        <f>CHOOSE(IF(C402&gt;0,C402,$F$5),0,"(야)","(지세별)","(지+소)","(누.불)","(야+소)","(원내역)")</f>
        <v>0</v>
      </c>
      <c r="E402">
        <f>IF(OR(M401&gt;0,M402&gt;0),1,0)</f>
        <v>0</v>
      </c>
      <c r="F402" s="59"/>
      <c r="G402" s="84" t="s">
        <v>194</v>
      </c>
      <c r="H402" s="85" t="s">
        <v>198</v>
      </c>
      <c r="I402" s="85">
        <f>CHOOSE(IF(C402&gt;0,C402,$F$5),0,"(야간)","(지세별)","(지+소)","(누.불)","(야+소)","")</f>
        <v>0</v>
      </c>
      <c r="J402" s="86">
        <v>0</v>
      </c>
      <c r="K402" s="72" t="s">
        <v>78</v>
      </c>
      <c r="L402" s="73">
        <f t="shared" si="23"/>
        <v>0</v>
      </c>
      <c r="M402" s="71">
        <f t="shared" si="23"/>
        <v>0</v>
      </c>
      <c r="N402" s="73">
        <f>IF(AND(J401=0,J402=0),0,INT(CHOOSE(IF(C402&gt;0,C402,$F$5),#REF!,#REF!,#REF!,#REF!,#REF!,#REF!,#REF!)))</f>
        <v>0</v>
      </c>
      <c r="O402" s="74">
        <f t="shared" si="24"/>
        <v>0</v>
      </c>
      <c r="P402" s="73">
        <f>IF(AND(J401=0,J402=0),0,INT(CHOOSE(IF(C402&gt;0,C402,$F$5),#REF!,#REF!,#REF!,#REF!,#REF!,#REF!,#REF!)))</f>
        <v>0</v>
      </c>
      <c r="Q402" s="74">
        <f t="shared" si="25"/>
        <v>0</v>
      </c>
      <c r="R402" s="73">
        <f>IF(AND(J401=0,J402=0),0,INT(CHOOSE(IF(C402&gt;0,C402,$F$5),#REF!,#REF!,#REF!,#REF!,#REF!,#REF!,#REF!)))</f>
        <v>0</v>
      </c>
      <c r="S402" s="74">
        <f t="shared" si="26"/>
        <v>0</v>
      </c>
      <c r="T402" s="74"/>
    </row>
    <row r="403" spans="3:20" ht="20.25" hidden="1" customHeight="1">
      <c r="C403" s="17"/>
      <c r="E403" t="str">
        <f>IF(OR(M403&gt;0,M404&gt;0),2,"")</f>
        <v/>
      </c>
      <c r="F403" s="62"/>
      <c r="G403" s="78"/>
      <c r="H403" s="79"/>
      <c r="I403" s="79"/>
      <c r="J403" s="80">
        <v>0</v>
      </c>
      <c r="K403" s="65"/>
      <c r="L403" s="66">
        <f t="shared" si="23"/>
        <v>0</v>
      </c>
      <c r="M403" s="64">
        <f t="shared" si="23"/>
        <v>0</v>
      </c>
      <c r="N403" s="66">
        <f>IF(J403=0,0,N404*$E$3)</f>
        <v>0</v>
      </c>
      <c r="O403" s="67">
        <f t="shared" si="24"/>
        <v>0</v>
      </c>
      <c r="P403" s="66">
        <f>IF(J403=0,0,P404*$E$3)</f>
        <v>0</v>
      </c>
      <c r="Q403" s="67">
        <f t="shared" si="25"/>
        <v>0</v>
      </c>
      <c r="R403" s="66">
        <f>IF(J403=0,0,R404*$E$3)</f>
        <v>0</v>
      </c>
      <c r="S403" s="67">
        <f t="shared" si="26"/>
        <v>0</v>
      </c>
      <c r="T403" s="67"/>
    </row>
    <row r="404" spans="3:20" ht="20.25" hidden="1" customHeight="1">
      <c r="C404" s="76">
        <v>2</v>
      </c>
      <c r="D404" s="68" t="str">
        <f>CHOOSE(IF(C404&gt;0,C404,$F$5),0,"(야)","(지세별)","(지+소)","(누.불)","(야+소)","(원내역)")</f>
        <v>(야)</v>
      </c>
      <c r="E404">
        <f>IF(OR(M403&gt;0,M404&gt;0),1,0)</f>
        <v>0</v>
      </c>
      <c r="F404" s="59"/>
      <c r="G404" s="84" t="str">
        <f>G402</f>
        <v>잔토 운반(4.5 D.T)</v>
      </c>
      <c r="H404" s="85" t="str">
        <f>H402</f>
        <v>BH 0.4  180</v>
      </c>
      <c r="I404" s="85" t="str">
        <f>CHOOSE(IF(C404&gt;0,C404,$F$5),0,"(야간)","(지세별)","(지+소)","(누.불)","(야+소)","")</f>
        <v>(야간)</v>
      </c>
      <c r="J404" s="86">
        <v>0</v>
      </c>
      <c r="K404" s="72" t="s">
        <v>78</v>
      </c>
      <c r="L404" s="73">
        <f t="shared" si="23"/>
        <v>0</v>
      </c>
      <c r="M404" s="71">
        <f t="shared" si="23"/>
        <v>0</v>
      </c>
      <c r="N404" s="73">
        <f>IF(AND(J403=0,J404=0),0,INT(CHOOSE(IF(C404&gt;0,C404,$F$5),#REF!,#REF!,#REF!,#REF!,#REF!,#REF!,#REF!)))</f>
        <v>0</v>
      </c>
      <c r="O404" s="74">
        <f t="shared" si="24"/>
        <v>0</v>
      </c>
      <c r="P404" s="73">
        <f>IF(AND(J403=0,J404=0),0,INT(CHOOSE(IF(C404&gt;0,C404,$F$5),#REF!,#REF!,#REF!,#REF!,#REF!,#REF!,#REF!)))</f>
        <v>0</v>
      </c>
      <c r="Q404" s="74">
        <f t="shared" si="25"/>
        <v>0</v>
      </c>
      <c r="R404" s="73">
        <f>IF(AND(J403=0,J404=0),0,INT(CHOOSE(IF(C404&gt;0,C404,$F$5),#REF!,#REF!,#REF!,#REF!,#REF!,#REF!,#REF!)))</f>
        <v>0</v>
      </c>
      <c r="S404" s="74">
        <f t="shared" si="26"/>
        <v>0</v>
      </c>
      <c r="T404" s="74"/>
    </row>
    <row r="405" spans="3:20" ht="20.25" hidden="1" customHeight="1">
      <c r="C405" s="17"/>
      <c r="E405" t="str">
        <f>IF(OR(M405&gt;0,M406&gt;0),2,"")</f>
        <v/>
      </c>
      <c r="F405" s="62"/>
      <c r="G405" s="78"/>
      <c r="H405" s="79"/>
      <c r="I405" s="79"/>
      <c r="J405" s="80">
        <v>0</v>
      </c>
      <c r="K405" s="65"/>
      <c r="L405" s="66">
        <f t="shared" si="23"/>
        <v>0</v>
      </c>
      <c r="M405" s="64">
        <f t="shared" si="23"/>
        <v>0</v>
      </c>
      <c r="N405" s="66">
        <f>IF(J405=0,0,N406*$E$3)</f>
        <v>0</v>
      </c>
      <c r="O405" s="67">
        <f t="shared" si="24"/>
        <v>0</v>
      </c>
      <c r="P405" s="66">
        <f>IF(J405=0,0,P406*$E$3)</f>
        <v>0</v>
      </c>
      <c r="Q405" s="67">
        <f t="shared" si="25"/>
        <v>0</v>
      </c>
      <c r="R405" s="66">
        <f>IF(J405=0,0,R406*$E$3)</f>
        <v>0</v>
      </c>
      <c r="S405" s="67">
        <f t="shared" si="26"/>
        <v>0</v>
      </c>
      <c r="T405" s="67"/>
    </row>
    <row r="406" spans="3:20" ht="20.25" hidden="1" customHeight="1">
      <c r="C406" s="76"/>
      <c r="D406" s="68">
        <f>CHOOSE(IF(C406&gt;0,C406,$F$5),0,"(야)","(지세별)","(지+소)","(누.불)","(야+소)","(원내역)")</f>
        <v>0</v>
      </c>
      <c r="E406">
        <f>IF(OR(M405&gt;0,M406&gt;0),1,0)</f>
        <v>0</v>
      </c>
      <c r="F406" s="59"/>
      <c r="G406" s="84" t="s">
        <v>199</v>
      </c>
      <c r="H406" s="85" t="s">
        <v>182</v>
      </c>
      <c r="I406" s="85">
        <f>CHOOSE(IF(C406&gt;0,C406,$F$5),0,"(야간)","(지세별)","(지+소)","(누.불)","(야+소)","")</f>
        <v>0</v>
      </c>
      <c r="J406" s="86">
        <v>0</v>
      </c>
      <c r="K406" s="72" t="s">
        <v>78</v>
      </c>
      <c r="L406" s="73">
        <f t="shared" si="23"/>
        <v>0</v>
      </c>
      <c r="M406" s="71">
        <f t="shared" si="23"/>
        <v>0</v>
      </c>
      <c r="N406" s="73">
        <f>IF(AND(J405=0,J406=0),0,INT(CHOOSE(IF(C406&gt;0,C406,$F$5),#REF!,#REF!,#REF!,#REF!,#REF!,#REF!,#REF!)))</f>
        <v>0</v>
      </c>
      <c r="O406" s="74">
        <f t="shared" si="24"/>
        <v>0</v>
      </c>
      <c r="P406" s="73">
        <f>IF(AND(J405=0,J406=0),0,INT(CHOOSE(IF(C406&gt;0,C406,$F$5),#REF!,#REF!,#REF!,#REF!,#REF!,#REF!,#REF!)))</f>
        <v>0</v>
      </c>
      <c r="Q406" s="74">
        <f t="shared" si="25"/>
        <v>0</v>
      </c>
      <c r="R406" s="73">
        <f>IF(AND(J405=0,J406=0),0,INT(CHOOSE(IF(C406&gt;0,C406,$F$5),#REF!,#REF!,#REF!,#REF!,#REF!,#REF!,#REF!)))</f>
        <v>0</v>
      </c>
      <c r="S406" s="74">
        <f t="shared" si="26"/>
        <v>0</v>
      </c>
      <c r="T406" s="74"/>
    </row>
    <row r="407" spans="3:20" ht="20.25" hidden="1" customHeight="1">
      <c r="C407" s="17"/>
      <c r="E407" t="str">
        <f>IF(OR(M407&gt;0,M408&gt;0),2,"")</f>
        <v/>
      </c>
      <c r="F407" s="62"/>
      <c r="G407" s="78"/>
      <c r="H407" s="79"/>
      <c r="I407" s="79"/>
      <c r="J407" s="80">
        <v>0</v>
      </c>
      <c r="K407" s="65"/>
      <c r="L407" s="66">
        <f t="shared" si="23"/>
        <v>0</v>
      </c>
      <c r="M407" s="64">
        <f t="shared" si="23"/>
        <v>0</v>
      </c>
      <c r="N407" s="66">
        <f>IF(J407=0,0,N408*$E$3)</f>
        <v>0</v>
      </c>
      <c r="O407" s="67">
        <f t="shared" si="24"/>
        <v>0</v>
      </c>
      <c r="P407" s="66">
        <f>IF(J407=0,0,P408*$E$3)</f>
        <v>0</v>
      </c>
      <c r="Q407" s="67">
        <f t="shared" si="25"/>
        <v>0</v>
      </c>
      <c r="R407" s="66">
        <f>IF(J407=0,0,R408*$E$3)</f>
        <v>0</v>
      </c>
      <c r="S407" s="67">
        <f t="shared" si="26"/>
        <v>0</v>
      </c>
      <c r="T407" s="67"/>
    </row>
    <row r="408" spans="3:20" ht="20.25" hidden="1" customHeight="1">
      <c r="C408" s="76">
        <v>2</v>
      </c>
      <c r="D408" s="68" t="str">
        <f>CHOOSE(IF(C408&gt;0,C408,$F$5),0,"(야)","(지세별)","(지+소)","(누.불)","(야+소)","(원내역)")</f>
        <v>(야)</v>
      </c>
      <c r="E408">
        <f>IF(OR(M407&gt;0,M408&gt;0),1,0)</f>
        <v>0</v>
      </c>
      <c r="F408" s="59"/>
      <c r="G408" s="84" t="str">
        <f>G406</f>
        <v>잔토 운반(15.0 D.T)</v>
      </c>
      <c r="H408" s="85" t="str">
        <f>H406</f>
        <v>BH 0.12  45</v>
      </c>
      <c r="I408" s="85" t="str">
        <f>CHOOSE(IF(C408&gt;0,C408,$F$5),0,"(야간)","(지세별)","(지+소)","(누.불)","(야+소)","")</f>
        <v>(야간)</v>
      </c>
      <c r="J408" s="86">
        <v>0</v>
      </c>
      <c r="K408" s="72" t="s">
        <v>78</v>
      </c>
      <c r="L408" s="73">
        <f t="shared" si="23"/>
        <v>0</v>
      </c>
      <c r="M408" s="71">
        <f t="shared" si="23"/>
        <v>0</v>
      </c>
      <c r="N408" s="73">
        <f>IF(AND(J407=0,J408=0),0,INT(CHOOSE(IF(C408&gt;0,C408,$F$5),#REF!,#REF!,#REF!,#REF!,#REF!,#REF!,#REF!)))</f>
        <v>0</v>
      </c>
      <c r="O408" s="74">
        <f t="shared" si="24"/>
        <v>0</v>
      </c>
      <c r="P408" s="73">
        <f>IF(AND(J407=0,J408=0),0,INT(CHOOSE(IF(C408&gt;0,C408,$F$5),#REF!,#REF!,#REF!,#REF!,#REF!,#REF!,#REF!)))</f>
        <v>0</v>
      </c>
      <c r="Q408" s="74">
        <f t="shared" si="25"/>
        <v>0</v>
      </c>
      <c r="R408" s="73">
        <f>IF(AND(J407=0,J408=0),0,INT(CHOOSE(IF(C408&gt;0,C408,$F$5),#REF!,#REF!,#REF!,#REF!,#REF!,#REF!,#REF!)))</f>
        <v>0</v>
      </c>
      <c r="S408" s="74">
        <f t="shared" si="26"/>
        <v>0</v>
      </c>
      <c r="T408" s="74"/>
    </row>
    <row r="409" spans="3:20" ht="20.25" hidden="1" customHeight="1">
      <c r="C409" s="17"/>
      <c r="E409" t="str">
        <f>IF(OR(M409&gt;0,M410&gt;0),2,"")</f>
        <v/>
      </c>
      <c r="F409" s="62"/>
      <c r="G409" s="78"/>
      <c r="H409" s="79"/>
      <c r="I409" s="79"/>
      <c r="J409" s="80">
        <v>0</v>
      </c>
      <c r="K409" s="65"/>
      <c r="L409" s="66">
        <f t="shared" si="23"/>
        <v>0</v>
      </c>
      <c r="M409" s="64">
        <f t="shared" si="23"/>
        <v>0</v>
      </c>
      <c r="N409" s="66">
        <f>IF(J409=0,0,N410*$E$3)</f>
        <v>0</v>
      </c>
      <c r="O409" s="67">
        <f t="shared" si="24"/>
        <v>0</v>
      </c>
      <c r="P409" s="66">
        <f>IF(J409=0,0,P410*$E$3)</f>
        <v>0</v>
      </c>
      <c r="Q409" s="67">
        <f t="shared" si="25"/>
        <v>0</v>
      </c>
      <c r="R409" s="66">
        <f>IF(J409=0,0,R410*$E$3)</f>
        <v>0</v>
      </c>
      <c r="S409" s="67">
        <f t="shared" si="26"/>
        <v>0</v>
      </c>
      <c r="T409" s="67"/>
    </row>
    <row r="410" spans="3:20" ht="20.25" hidden="1" customHeight="1">
      <c r="C410" s="76"/>
      <c r="D410" s="68">
        <f>CHOOSE(IF(C410&gt;0,C410,$F$5),0,"(야)","(지세별)","(지+소)","(누.불)","(야+소)","(원내역)")</f>
        <v>0</v>
      </c>
      <c r="E410">
        <f>IF(OR(M409&gt;0,M410&gt;0),1,0)</f>
        <v>0</v>
      </c>
      <c r="F410" s="59"/>
      <c r="G410" s="84" t="s">
        <v>199</v>
      </c>
      <c r="H410" s="85" t="s">
        <v>183</v>
      </c>
      <c r="I410" s="85">
        <f>CHOOSE(IF(C410&gt;0,C410,$F$5),0,"(야간)","(지세별)","(지+소)","(누.불)","(야+소)","")</f>
        <v>0</v>
      </c>
      <c r="J410" s="86">
        <v>0</v>
      </c>
      <c r="K410" s="72" t="s">
        <v>78</v>
      </c>
      <c r="L410" s="73">
        <f t="shared" si="23"/>
        <v>0</v>
      </c>
      <c r="M410" s="71">
        <f t="shared" si="23"/>
        <v>0</v>
      </c>
      <c r="N410" s="73">
        <f>IF(AND(J409=0,J410=0),0,INT(CHOOSE(IF(C410&gt;0,C410,$F$5),#REF!,#REF!,#REF!,#REF!,#REF!,#REF!,#REF!)))</f>
        <v>0</v>
      </c>
      <c r="O410" s="74">
        <f t="shared" si="24"/>
        <v>0</v>
      </c>
      <c r="P410" s="73">
        <f>IF(AND(J409=0,J410=0),0,INT(CHOOSE(IF(C410&gt;0,C410,$F$5),#REF!,#REF!,#REF!,#REF!,#REF!,#REF!,#REF!)))</f>
        <v>0</v>
      </c>
      <c r="Q410" s="74">
        <f t="shared" si="25"/>
        <v>0</v>
      </c>
      <c r="R410" s="73">
        <f>IF(AND(J409=0,J410=0),0,INT(CHOOSE(IF(C410&gt;0,C410,$F$5),#REF!,#REF!,#REF!,#REF!,#REF!,#REF!,#REF!)))</f>
        <v>0</v>
      </c>
      <c r="S410" s="74">
        <f t="shared" si="26"/>
        <v>0</v>
      </c>
      <c r="T410" s="74"/>
    </row>
    <row r="411" spans="3:20" ht="20.25" hidden="1" customHeight="1">
      <c r="C411" s="17"/>
      <c r="E411" t="str">
        <f>IF(OR(M411&gt;0,M412&gt;0),2,"")</f>
        <v/>
      </c>
      <c r="F411" s="62"/>
      <c r="G411" s="78"/>
      <c r="H411" s="79"/>
      <c r="I411" s="79"/>
      <c r="J411" s="80">
        <v>0</v>
      </c>
      <c r="K411" s="65"/>
      <c r="L411" s="66">
        <f t="shared" ref="L411:M474" si="27">SUM(N411,P411,R411)</f>
        <v>0</v>
      </c>
      <c r="M411" s="64">
        <f t="shared" si="27"/>
        <v>0</v>
      </c>
      <c r="N411" s="66">
        <f>IF(J411=0,0,N412*$E$3)</f>
        <v>0</v>
      </c>
      <c r="O411" s="67">
        <f t="shared" si="24"/>
        <v>0</v>
      </c>
      <c r="P411" s="66">
        <f>IF(J411=0,0,P412*$E$3)</f>
        <v>0</v>
      </c>
      <c r="Q411" s="67">
        <f t="shared" si="25"/>
        <v>0</v>
      </c>
      <c r="R411" s="66">
        <f>IF(J411=0,0,R412*$E$3)</f>
        <v>0</v>
      </c>
      <c r="S411" s="67">
        <f t="shared" si="26"/>
        <v>0</v>
      </c>
      <c r="T411" s="67"/>
    </row>
    <row r="412" spans="3:20" ht="20.25" hidden="1" customHeight="1">
      <c r="C412" s="76">
        <v>2</v>
      </c>
      <c r="D412" s="68" t="str">
        <f>CHOOSE(IF(C412&gt;0,C412,$F$5),0,"(야)","(지세별)","(지+소)","(누.불)","(야+소)","(원내역)")</f>
        <v>(야)</v>
      </c>
      <c r="E412">
        <f>IF(OR(M411&gt;0,M412&gt;0),1,0)</f>
        <v>0</v>
      </c>
      <c r="F412" s="59"/>
      <c r="G412" s="84" t="str">
        <f>G410</f>
        <v>잔토 운반(15.0 D.T)</v>
      </c>
      <c r="H412" s="85" t="str">
        <f>H410</f>
        <v>BH 0.12  90</v>
      </c>
      <c r="I412" s="85" t="str">
        <f>CHOOSE(IF(C412&gt;0,C412,$F$5),0,"(야간)","(지세별)","(지+소)","(누.불)","(야+소)","")</f>
        <v>(야간)</v>
      </c>
      <c r="J412" s="86">
        <v>0</v>
      </c>
      <c r="K412" s="72" t="s">
        <v>78</v>
      </c>
      <c r="L412" s="73">
        <f t="shared" si="27"/>
        <v>0</v>
      </c>
      <c r="M412" s="71">
        <f t="shared" si="27"/>
        <v>0</v>
      </c>
      <c r="N412" s="73">
        <f>IF(AND(J411=0,J412=0),0,INT(CHOOSE(IF(C412&gt;0,C412,$F$5),#REF!,#REF!,#REF!,#REF!,#REF!,#REF!,#REF!)))</f>
        <v>0</v>
      </c>
      <c r="O412" s="74">
        <f t="shared" si="24"/>
        <v>0</v>
      </c>
      <c r="P412" s="73">
        <f>IF(AND(J411=0,J412=0),0,INT(CHOOSE(IF(C412&gt;0,C412,$F$5),#REF!,#REF!,#REF!,#REF!,#REF!,#REF!,#REF!)))</f>
        <v>0</v>
      </c>
      <c r="Q412" s="74">
        <f t="shared" si="25"/>
        <v>0</v>
      </c>
      <c r="R412" s="73">
        <f>IF(AND(J411=0,J412=0),0,INT(CHOOSE(IF(C412&gt;0,C412,$F$5),#REF!,#REF!,#REF!,#REF!,#REF!,#REF!,#REF!)))</f>
        <v>0</v>
      </c>
      <c r="S412" s="74">
        <f t="shared" si="26"/>
        <v>0</v>
      </c>
      <c r="T412" s="74"/>
    </row>
    <row r="413" spans="3:20" ht="20.25" hidden="1" customHeight="1">
      <c r="C413" s="17"/>
      <c r="E413" t="str">
        <f>IF(OR(M413&gt;0,M414&gt;0),2,"")</f>
        <v/>
      </c>
      <c r="F413" s="62"/>
      <c r="G413" s="78"/>
      <c r="H413" s="79"/>
      <c r="I413" s="79"/>
      <c r="J413" s="80">
        <v>0</v>
      </c>
      <c r="K413" s="65"/>
      <c r="L413" s="66">
        <f t="shared" si="27"/>
        <v>0</v>
      </c>
      <c r="M413" s="64">
        <f t="shared" si="27"/>
        <v>0</v>
      </c>
      <c r="N413" s="66">
        <f>IF(J413=0,0,N414*$E$3)</f>
        <v>0</v>
      </c>
      <c r="O413" s="67">
        <f t="shared" si="24"/>
        <v>0</v>
      </c>
      <c r="P413" s="66">
        <f>IF(J413=0,0,P414*$E$3)</f>
        <v>0</v>
      </c>
      <c r="Q413" s="67">
        <f t="shared" si="25"/>
        <v>0</v>
      </c>
      <c r="R413" s="66">
        <f>IF(J413=0,0,R414*$E$3)</f>
        <v>0</v>
      </c>
      <c r="S413" s="67">
        <f t="shared" si="26"/>
        <v>0</v>
      </c>
      <c r="T413" s="67"/>
    </row>
    <row r="414" spans="3:20" ht="20.25" hidden="1" customHeight="1">
      <c r="C414" s="76"/>
      <c r="D414" s="68">
        <f>CHOOSE(IF(C414&gt;0,C414,$F$5),0,"(야)","(지세별)","(지+소)","(누.불)","(야+소)","(원내역)")</f>
        <v>0</v>
      </c>
      <c r="E414">
        <f>IF(OR(M413&gt;0,M414&gt;0),1,0)</f>
        <v>0</v>
      </c>
      <c r="F414" s="59"/>
      <c r="G414" s="84" t="s">
        <v>199</v>
      </c>
      <c r="H414" s="85" t="s">
        <v>200</v>
      </c>
      <c r="I414" s="85">
        <f>CHOOSE(IF(C414&gt;0,C414,$F$5),0,"(야간)","(지세별)","(지+소)","(누.불)","(야+소)","")</f>
        <v>0</v>
      </c>
      <c r="J414" s="86">
        <v>0</v>
      </c>
      <c r="K414" s="72" t="s">
        <v>82</v>
      </c>
      <c r="L414" s="73">
        <f t="shared" si="27"/>
        <v>0</v>
      </c>
      <c r="M414" s="71">
        <f t="shared" si="27"/>
        <v>0</v>
      </c>
      <c r="N414" s="73">
        <f>IF(AND(J413=0,J414=0),0,INT(CHOOSE(IF(C414&gt;0,C414,$F$5),#REF!,#REF!,#REF!,#REF!,#REF!,#REF!,#REF!)))</f>
        <v>0</v>
      </c>
      <c r="O414" s="74">
        <f t="shared" si="24"/>
        <v>0</v>
      </c>
      <c r="P414" s="73">
        <f>IF(AND(J413=0,J414=0),0,INT(CHOOSE(IF(C414&gt;0,C414,$F$5),#REF!,#REF!,#REF!,#REF!,#REF!,#REF!,#REF!)))</f>
        <v>0</v>
      </c>
      <c r="Q414" s="74">
        <f t="shared" si="25"/>
        <v>0</v>
      </c>
      <c r="R414" s="73">
        <f>IF(AND(J413=0,J414=0),0,INT(CHOOSE(IF(C414&gt;0,C414,$F$5),#REF!,#REF!,#REF!,#REF!,#REF!,#REF!,#REF!)))</f>
        <v>0</v>
      </c>
      <c r="S414" s="74">
        <f t="shared" si="26"/>
        <v>0</v>
      </c>
      <c r="T414" s="74"/>
    </row>
    <row r="415" spans="3:20" ht="20.25" hidden="1" customHeight="1">
      <c r="C415" s="17"/>
      <c r="E415" t="str">
        <f>IF(OR(M415&gt;0,M416&gt;0),2,"")</f>
        <v/>
      </c>
      <c r="F415" s="62"/>
      <c r="G415" s="78"/>
      <c r="H415" s="79"/>
      <c r="I415" s="79"/>
      <c r="J415" s="80">
        <v>0</v>
      </c>
      <c r="K415" s="65"/>
      <c r="L415" s="66">
        <f t="shared" si="27"/>
        <v>0</v>
      </c>
      <c r="M415" s="64">
        <f t="shared" si="27"/>
        <v>0</v>
      </c>
      <c r="N415" s="66">
        <f>IF(J415=0,0,N416*$E$3)</f>
        <v>0</v>
      </c>
      <c r="O415" s="67">
        <f t="shared" si="24"/>
        <v>0</v>
      </c>
      <c r="P415" s="66">
        <f>IF(J415=0,0,P416*$E$3)</f>
        <v>0</v>
      </c>
      <c r="Q415" s="67">
        <f t="shared" si="25"/>
        <v>0</v>
      </c>
      <c r="R415" s="66">
        <f>IF(J415=0,0,R416*$E$3)</f>
        <v>0</v>
      </c>
      <c r="S415" s="67">
        <f t="shared" si="26"/>
        <v>0</v>
      </c>
      <c r="T415" s="67"/>
    </row>
    <row r="416" spans="3:20" ht="20.25" hidden="1" customHeight="1">
      <c r="C416" s="76">
        <v>2</v>
      </c>
      <c r="D416" s="68" t="str">
        <f>CHOOSE(IF(C416&gt;0,C416,$F$5),0,"(야)","(지세별)","(지+소)","(누.불)","(야+소)","(원내역)")</f>
        <v>(야)</v>
      </c>
      <c r="E416">
        <f>IF(OR(M415&gt;0,M416&gt;0),1,0)</f>
        <v>0</v>
      </c>
      <c r="F416" s="59"/>
      <c r="G416" s="84" t="str">
        <f>G414</f>
        <v>잔토 운반(15.0 D.T)</v>
      </c>
      <c r="H416" s="85" t="str">
        <f>H414</f>
        <v>BH 0.12  135</v>
      </c>
      <c r="I416" s="85" t="str">
        <f>CHOOSE(IF(C416&gt;0,C416,$F$5),0,"(야간)","(지세별)","(지+소)","(누.불)","(야+소)","")</f>
        <v>(야간)</v>
      </c>
      <c r="J416" s="86">
        <v>0</v>
      </c>
      <c r="K416" s="72" t="s">
        <v>82</v>
      </c>
      <c r="L416" s="73">
        <f t="shared" si="27"/>
        <v>0</v>
      </c>
      <c r="M416" s="71">
        <f t="shared" si="27"/>
        <v>0</v>
      </c>
      <c r="N416" s="73">
        <f>IF(AND(J415=0,J416=0),0,INT(CHOOSE(IF(C416&gt;0,C416,$F$5),#REF!,#REF!,#REF!,#REF!,#REF!,#REF!,#REF!)))</f>
        <v>0</v>
      </c>
      <c r="O416" s="74">
        <f t="shared" si="24"/>
        <v>0</v>
      </c>
      <c r="P416" s="73">
        <f>IF(AND(J415=0,J416=0),0,INT(CHOOSE(IF(C416&gt;0,C416,$F$5),#REF!,#REF!,#REF!,#REF!,#REF!,#REF!,#REF!)))</f>
        <v>0</v>
      </c>
      <c r="Q416" s="74">
        <f t="shared" si="25"/>
        <v>0</v>
      </c>
      <c r="R416" s="73">
        <f>IF(AND(J415=0,J416=0),0,INT(CHOOSE(IF(C416&gt;0,C416,$F$5),#REF!,#REF!,#REF!,#REF!,#REF!,#REF!,#REF!)))</f>
        <v>0</v>
      </c>
      <c r="S416" s="74">
        <f t="shared" si="26"/>
        <v>0</v>
      </c>
      <c r="T416" s="74"/>
    </row>
    <row r="417" spans="3:20" ht="20.25" hidden="1" customHeight="1">
      <c r="C417" s="17"/>
      <c r="E417" t="str">
        <f>IF(OR(M417&gt;0,M418&gt;0),2,"")</f>
        <v/>
      </c>
      <c r="F417" s="62"/>
      <c r="G417" s="78"/>
      <c r="H417" s="79"/>
      <c r="I417" s="79"/>
      <c r="J417" s="80">
        <v>0</v>
      </c>
      <c r="K417" s="65"/>
      <c r="L417" s="66">
        <f t="shared" si="27"/>
        <v>0</v>
      </c>
      <c r="M417" s="64">
        <f t="shared" si="27"/>
        <v>0</v>
      </c>
      <c r="N417" s="66">
        <f>IF(J417=0,0,N418*$E$3)</f>
        <v>0</v>
      </c>
      <c r="O417" s="67">
        <f t="shared" si="24"/>
        <v>0</v>
      </c>
      <c r="P417" s="66">
        <f>IF(J417=0,0,P418*$E$3)</f>
        <v>0</v>
      </c>
      <c r="Q417" s="67">
        <f t="shared" si="25"/>
        <v>0</v>
      </c>
      <c r="R417" s="66">
        <f>IF(J417=0,0,R418*$E$3)</f>
        <v>0</v>
      </c>
      <c r="S417" s="67">
        <f t="shared" si="26"/>
        <v>0</v>
      </c>
      <c r="T417" s="67"/>
    </row>
    <row r="418" spans="3:20" ht="20.25" hidden="1" customHeight="1">
      <c r="C418" s="76"/>
      <c r="D418" s="68">
        <f>CHOOSE(IF(C418&gt;0,C418,$F$5),0,"(야)","(지세별)","(지+소)","(누.불)","(야+소)","(원내역)")</f>
        <v>0</v>
      </c>
      <c r="E418">
        <f>IF(OR(M417&gt;0,M418&gt;0),1,0)</f>
        <v>0</v>
      </c>
      <c r="F418" s="59"/>
      <c r="G418" s="84" t="s">
        <v>199</v>
      </c>
      <c r="H418" s="85" t="s">
        <v>201</v>
      </c>
      <c r="I418" s="85">
        <f>CHOOSE(IF(C418&gt;0,C418,$F$5),0,"(야간)","(지세별)","(지+소)","(누.불)","(야+소)","")</f>
        <v>0</v>
      </c>
      <c r="J418" s="86">
        <v>0</v>
      </c>
      <c r="K418" s="72" t="s">
        <v>82</v>
      </c>
      <c r="L418" s="73">
        <f t="shared" si="27"/>
        <v>0</v>
      </c>
      <c r="M418" s="71">
        <f t="shared" si="27"/>
        <v>0</v>
      </c>
      <c r="N418" s="73">
        <f>IF(AND(J417=0,J418=0),0,INT(CHOOSE(IF(C418&gt;0,C418,$F$5),#REF!,#REF!,#REF!,#REF!,#REF!,#REF!,#REF!)))</f>
        <v>0</v>
      </c>
      <c r="O418" s="74">
        <f t="shared" si="24"/>
        <v>0</v>
      </c>
      <c r="P418" s="73">
        <f>IF(AND(J417=0,J418=0),0,INT(CHOOSE(IF(C418&gt;0,C418,$F$5),#REF!,#REF!,#REF!,#REF!,#REF!,#REF!,#REF!)))</f>
        <v>0</v>
      </c>
      <c r="Q418" s="74">
        <f t="shared" si="25"/>
        <v>0</v>
      </c>
      <c r="R418" s="73">
        <f>IF(AND(J417=0,J418=0),0,INT(CHOOSE(IF(C418&gt;0,C418,$F$5),#REF!,#REF!,#REF!,#REF!,#REF!,#REF!,#REF!)))</f>
        <v>0</v>
      </c>
      <c r="S418" s="74">
        <f t="shared" si="26"/>
        <v>0</v>
      </c>
      <c r="T418" s="74"/>
    </row>
    <row r="419" spans="3:20" ht="20.25" hidden="1" customHeight="1">
      <c r="C419" s="17"/>
      <c r="E419" t="str">
        <f>IF(OR(M419&gt;0,M420&gt;0),2,"")</f>
        <v/>
      </c>
      <c r="F419" s="62"/>
      <c r="G419" s="78"/>
      <c r="H419" s="79"/>
      <c r="I419" s="79"/>
      <c r="J419" s="80">
        <v>0</v>
      </c>
      <c r="K419" s="65"/>
      <c r="L419" s="66">
        <f t="shared" si="27"/>
        <v>0</v>
      </c>
      <c r="M419" s="64">
        <f t="shared" si="27"/>
        <v>0</v>
      </c>
      <c r="N419" s="66">
        <f>IF(J419=0,0,N420*$E$3)</f>
        <v>0</v>
      </c>
      <c r="O419" s="67">
        <f t="shared" si="24"/>
        <v>0</v>
      </c>
      <c r="P419" s="66">
        <f>IF(J419=0,0,P420*$E$3)</f>
        <v>0</v>
      </c>
      <c r="Q419" s="67">
        <f t="shared" si="25"/>
        <v>0</v>
      </c>
      <c r="R419" s="66">
        <f>IF(J419=0,0,R420*$E$3)</f>
        <v>0</v>
      </c>
      <c r="S419" s="67">
        <f t="shared" si="26"/>
        <v>0</v>
      </c>
      <c r="T419" s="67"/>
    </row>
    <row r="420" spans="3:20" ht="20.25" hidden="1" customHeight="1">
      <c r="C420" s="76">
        <v>2</v>
      </c>
      <c r="D420" s="68" t="str">
        <f>CHOOSE(IF(C420&gt;0,C420,$F$5),0,"(야)","(지세별)","(지+소)","(누.불)","(야+소)","(원내역)")</f>
        <v>(야)</v>
      </c>
      <c r="E420">
        <f>IF(OR(M419&gt;0,M420&gt;0),1,0)</f>
        <v>0</v>
      </c>
      <c r="F420" s="59"/>
      <c r="G420" s="84" t="str">
        <f>G418</f>
        <v>잔토 운반(15.0 D.T)</v>
      </c>
      <c r="H420" s="85" t="str">
        <f>H418</f>
        <v>BH 0.12  180</v>
      </c>
      <c r="I420" s="85" t="str">
        <f>CHOOSE(IF(C420&gt;0,C420,$F$5),0,"(야간)","(지세별)","(지+소)","(누.불)","(야+소)","")</f>
        <v>(야간)</v>
      </c>
      <c r="J420" s="86">
        <v>0</v>
      </c>
      <c r="K420" s="72" t="s">
        <v>82</v>
      </c>
      <c r="L420" s="73">
        <f t="shared" si="27"/>
        <v>0</v>
      </c>
      <c r="M420" s="71">
        <f t="shared" si="27"/>
        <v>0</v>
      </c>
      <c r="N420" s="73">
        <f>IF(AND(J419=0,J420=0),0,INT(CHOOSE(IF(C420&gt;0,C420,$F$5),#REF!,#REF!,#REF!,#REF!,#REF!,#REF!,#REF!)))</f>
        <v>0</v>
      </c>
      <c r="O420" s="74">
        <f t="shared" si="24"/>
        <v>0</v>
      </c>
      <c r="P420" s="73">
        <f>IF(AND(J419=0,J420=0),0,INT(CHOOSE(IF(C420&gt;0,C420,$F$5),#REF!,#REF!,#REF!,#REF!,#REF!,#REF!,#REF!)))</f>
        <v>0</v>
      </c>
      <c r="Q420" s="74">
        <f t="shared" si="25"/>
        <v>0</v>
      </c>
      <c r="R420" s="73">
        <f>IF(AND(J419=0,J420=0),0,INT(CHOOSE(IF(C420&gt;0,C420,$F$5),#REF!,#REF!,#REF!,#REF!,#REF!,#REF!,#REF!)))</f>
        <v>0</v>
      </c>
      <c r="S420" s="74">
        <f t="shared" si="26"/>
        <v>0</v>
      </c>
      <c r="T420" s="74"/>
    </row>
    <row r="421" spans="3:20" ht="20.25" hidden="1" customHeight="1">
      <c r="C421" s="17"/>
      <c r="E421" t="str">
        <f>IF(OR(M421&gt;0,M422&gt;0),2,"")</f>
        <v/>
      </c>
      <c r="F421" s="62"/>
      <c r="G421" s="78"/>
      <c r="H421" s="79"/>
      <c r="I421" s="79"/>
      <c r="J421" s="80">
        <v>0</v>
      </c>
      <c r="K421" s="65"/>
      <c r="L421" s="66">
        <f t="shared" si="27"/>
        <v>0</v>
      </c>
      <c r="M421" s="64">
        <f t="shared" si="27"/>
        <v>0</v>
      </c>
      <c r="N421" s="66">
        <f>IF(J421=0,0,N422*$E$3)</f>
        <v>0</v>
      </c>
      <c r="O421" s="67">
        <f t="shared" si="24"/>
        <v>0</v>
      </c>
      <c r="P421" s="66">
        <f>IF(J421=0,0,P422*$E$3)</f>
        <v>0</v>
      </c>
      <c r="Q421" s="67">
        <f t="shared" si="25"/>
        <v>0</v>
      </c>
      <c r="R421" s="66">
        <f>IF(J421=0,0,R422*$E$3)</f>
        <v>0</v>
      </c>
      <c r="S421" s="67">
        <f t="shared" si="26"/>
        <v>0</v>
      </c>
      <c r="T421" s="67"/>
    </row>
    <row r="422" spans="3:20" ht="20.25" hidden="1" customHeight="1">
      <c r="C422" s="76"/>
      <c r="D422" s="68">
        <f>CHOOSE(IF(C422&gt;0,C422,$F$5),0,"(야)","(지세별)","(지+소)","(누.불)","(야+소)","(원내역)")</f>
        <v>0</v>
      </c>
      <c r="E422">
        <f>IF(OR(M421&gt;0,M422&gt;0),1,0)</f>
        <v>0</v>
      </c>
      <c r="F422" s="59"/>
      <c r="G422" s="84" t="s">
        <v>199</v>
      </c>
      <c r="H422" s="85" t="s">
        <v>187</v>
      </c>
      <c r="I422" s="85">
        <f>CHOOSE(IF(C422&gt;0,C422,$F$5),0,"(야간)","(지세별)","(지+소)","(누.불)","(야+소)","")</f>
        <v>0</v>
      </c>
      <c r="J422" s="86">
        <v>0</v>
      </c>
      <c r="K422" s="72" t="s">
        <v>78</v>
      </c>
      <c r="L422" s="73">
        <f t="shared" si="27"/>
        <v>0</v>
      </c>
      <c r="M422" s="71">
        <f t="shared" si="27"/>
        <v>0</v>
      </c>
      <c r="N422" s="73">
        <f>IF(AND(J421=0,J422=0),0,INT(CHOOSE(IF(C422&gt;0,C422,$F$5),#REF!,#REF!,#REF!,#REF!,#REF!,#REF!,#REF!)))</f>
        <v>0</v>
      </c>
      <c r="O422" s="74">
        <f t="shared" si="24"/>
        <v>0</v>
      </c>
      <c r="P422" s="73">
        <f>IF(AND(J421=0,J422=0),0,INT(CHOOSE(IF(C422&gt;0,C422,$F$5),#REF!,#REF!,#REF!,#REF!,#REF!,#REF!,#REF!)))</f>
        <v>0</v>
      </c>
      <c r="Q422" s="74">
        <f t="shared" si="25"/>
        <v>0</v>
      </c>
      <c r="R422" s="73">
        <f>IF(AND(J421=0,J422=0),0,INT(CHOOSE(IF(C422&gt;0,C422,$F$5),#REF!,#REF!,#REF!,#REF!,#REF!,#REF!,#REF!)))</f>
        <v>0</v>
      </c>
      <c r="S422" s="74">
        <f t="shared" si="26"/>
        <v>0</v>
      </c>
      <c r="T422" s="74"/>
    </row>
    <row r="423" spans="3:20" ht="20.25" hidden="1" customHeight="1">
      <c r="C423" s="17"/>
      <c r="E423" t="str">
        <f>IF(OR(M423&gt;0,M424&gt;0),2,"")</f>
        <v/>
      </c>
      <c r="F423" s="62"/>
      <c r="G423" s="78"/>
      <c r="H423" s="79"/>
      <c r="I423" s="79"/>
      <c r="J423" s="80">
        <v>0</v>
      </c>
      <c r="K423" s="65"/>
      <c r="L423" s="66">
        <f t="shared" si="27"/>
        <v>0</v>
      </c>
      <c r="M423" s="64">
        <f t="shared" si="27"/>
        <v>0</v>
      </c>
      <c r="N423" s="66">
        <f>IF(J423=0,0,N424*$E$3)</f>
        <v>0</v>
      </c>
      <c r="O423" s="67">
        <f t="shared" si="24"/>
        <v>0</v>
      </c>
      <c r="P423" s="66">
        <f>IF(J423=0,0,P424*$E$3)</f>
        <v>0</v>
      </c>
      <c r="Q423" s="67">
        <f t="shared" si="25"/>
        <v>0</v>
      </c>
      <c r="R423" s="66">
        <f>IF(J423=0,0,R424*$E$3)</f>
        <v>0</v>
      </c>
      <c r="S423" s="67">
        <f t="shared" si="26"/>
        <v>0</v>
      </c>
      <c r="T423" s="67"/>
    </row>
    <row r="424" spans="3:20" ht="20.25" hidden="1" customHeight="1">
      <c r="C424" s="76">
        <v>2</v>
      </c>
      <c r="D424" s="68" t="str">
        <f>CHOOSE(IF(C424&gt;0,C424,$F$5),0,"(야)","(지세별)","(지+소)","(누.불)","(야+소)","(원내역)")</f>
        <v>(야)</v>
      </c>
      <c r="E424">
        <f>IF(OR(M423&gt;0,M424&gt;0),1,0)</f>
        <v>0</v>
      </c>
      <c r="F424" s="59"/>
      <c r="G424" s="84" t="str">
        <f>G422</f>
        <v>잔토 운반(15.0 D.T)</v>
      </c>
      <c r="H424" s="85" t="str">
        <f>H422</f>
        <v>BH 0.18  45</v>
      </c>
      <c r="I424" s="85" t="str">
        <f>CHOOSE(IF(C424&gt;0,C424,$F$5),0,"(야간)","(지세별)","(지+소)","(누.불)","(야+소)","")</f>
        <v>(야간)</v>
      </c>
      <c r="J424" s="86">
        <v>0</v>
      </c>
      <c r="K424" s="72" t="s">
        <v>78</v>
      </c>
      <c r="L424" s="73">
        <f t="shared" si="27"/>
        <v>0</v>
      </c>
      <c r="M424" s="71">
        <f t="shared" si="27"/>
        <v>0</v>
      </c>
      <c r="N424" s="73">
        <f>IF(AND(J423=0,J424=0),0,INT(CHOOSE(IF(C424&gt;0,C424,$F$5),#REF!,#REF!,#REF!,#REF!,#REF!,#REF!,#REF!)))</f>
        <v>0</v>
      </c>
      <c r="O424" s="74">
        <f t="shared" si="24"/>
        <v>0</v>
      </c>
      <c r="P424" s="73">
        <f>IF(AND(J423=0,J424=0),0,INT(CHOOSE(IF(C424&gt;0,C424,$F$5),#REF!,#REF!,#REF!,#REF!,#REF!,#REF!,#REF!)))</f>
        <v>0</v>
      </c>
      <c r="Q424" s="74">
        <f t="shared" si="25"/>
        <v>0</v>
      </c>
      <c r="R424" s="73">
        <f>IF(AND(J423=0,J424=0),0,INT(CHOOSE(IF(C424&gt;0,C424,$F$5),#REF!,#REF!,#REF!,#REF!,#REF!,#REF!,#REF!)))</f>
        <v>0</v>
      </c>
      <c r="S424" s="74">
        <f t="shared" si="26"/>
        <v>0</v>
      </c>
      <c r="T424" s="74"/>
    </row>
    <row r="425" spans="3:20" ht="20.25" hidden="1" customHeight="1">
      <c r="C425" s="17"/>
      <c r="E425" t="str">
        <f>IF(OR(M425&gt;0,M426&gt;0),2,"")</f>
        <v/>
      </c>
      <c r="F425" s="62"/>
      <c r="G425" s="63"/>
      <c r="H425" s="64"/>
      <c r="I425" s="64"/>
      <c r="J425" s="75">
        <v>0</v>
      </c>
      <c r="K425" s="65"/>
      <c r="L425" s="66">
        <f t="shared" si="27"/>
        <v>0</v>
      </c>
      <c r="M425" s="64">
        <f t="shared" si="27"/>
        <v>0</v>
      </c>
      <c r="N425" s="66">
        <f>IF(J425=0,0,N426*$E$3)</f>
        <v>0</v>
      </c>
      <c r="O425" s="67">
        <f t="shared" si="24"/>
        <v>0</v>
      </c>
      <c r="P425" s="66">
        <f>IF(J425=0,0,P426*$E$3)</f>
        <v>0</v>
      </c>
      <c r="Q425" s="67">
        <f t="shared" si="25"/>
        <v>0</v>
      </c>
      <c r="R425" s="66">
        <f>IF(J425=0,0,R426*$E$3)</f>
        <v>0</v>
      </c>
      <c r="S425" s="67">
        <f t="shared" si="26"/>
        <v>0</v>
      </c>
      <c r="T425" s="67"/>
    </row>
    <row r="426" spans="3:20" ht="20.25" hidden="1" customHeight="1">
      <c r="C426" s="76"/>
      <c r="D426" s="68">
        <f>CHOOSE(IF(C426&gt;0,C426,$F$5),0,"(야)","(지세별)","(지+소)","(누.불)","(야+소)","(원내역)")</f>
        <v>0</v>
      </c>
      <c r="E426">
        <f>IF(OR(M425&gt;0,M426&gt;0),1,0)</f>
        <v>0</v>
      </c>
      <c r="F426" s="59"/>
      <c r="G426" s="70" t="s">
        <v>199</v>
      </c>
      <c r="H426" s="71" t="s">
        <v>188</v>
      </c>
      <c r="I426" s="71">
        <f>CHOOSE(IF(C426&gt;0,C426,$F$5),0,"(야간)","(지세별)","(지+소)","(누.불)","(야+소)","")</f>
        <v>0</v>
      </c>
      <c r="J426" s="77">
        <v>0</v>
      </c>
      <c r="K426" s="72" t="s">
        <v>78</v>
      </c>
      <c r="L426" s="73">
        <f t="shared" si="27"/>
        <v>0</v>
      </c>
      <c r="M426" s="71">
        <f t="shared" si="27"/>
        <v>0</v>
      </c>
      <c r="N426" s="73">
        <f>IF(AND(J425=0,J426=0),0,INT(CHOOSE(IF(C426&gt;0,C426,$F$5),#REF!,#REF!,#REF!,#REF!,#REF!,#REF!,#REF!)))</f>
        <v>0</v>
      </c>
      <c r="O426" s="74">
        <f t="shared" si="24"/>
        <v>0</v>
      </c>
      <c r="P426" s="73">
        <f>IF(AND(J425=0,J426=0),0,INT(CHOOSE(IF(C426&gt;0,C426,$F$5),#REF!,#REF!,#REF!,#REF!,#REF!,#REF!,#REF!)))</f>
        <v>0</v>
      </c>
      <c r="Q426" s="74">
        <f t="shared" si="25"/>
        <v>0</v>
      </c>
      <c r="R426" s="73">
        <f>IF(AND(J425=0,J426=0),0,INT(CHOOSE(IF(C426&gt;0,C426,$F$5),#REF!,#REF!,#REF!,#REF!,#REF!,#REF!,#REF!)))</f>
        <v>0</v>
      </c>
      <c r="S426" s="74">
        <f t="shared" si="26"/>
        <v>0</v>
      </c>
      <c r="T426" s="74"/>
    </row>
    <row r="427" spans="3:20" ht="20.25" hidden="1" customHeight="1">
      <c r="C427" s="17"/>
      <c r="E427" t="str">
        <f>IF(OR(M427&gt;0,M428&gt;0),2,"")</f>
        <v/>
      </c>
      <c r="F427" s="62"/>
      <c r="G427" s="63"/>
      <c r="H427" s="64"/>
      <c r="I427" s="64"/>
      <c r="J427" s="75">
        <v>0</v>
      </c>
      <c r="K427" s="65"/>
      <c r="L427" s="66">
        <f t="shared" si="27"/>
        <v>0</v>
      </c>
      <c r="M427" s="64">
        <f t="shared" si="27"/>
        <v>0</v>
      </c>
      <c r="N427" s="66">
        <f>IF(J427=0,0,N428*$E$3)</f>
        <v>0</v>
      </c>
      <c r="O427" s="67">
        <f t="shared" si="24"/>
        <v>0</v>
      </c>
      <c r="P427" s="66">
        <f>IF(J427=0,0,P428*$E$3)</f>
        <v>0</v>
      </c>
      <c r="Q427" s="67">
        <f t="shared" si="25"/>
        <v>0</v>
      </c>
      <c r="R427" s="66">
        <f>IF(J427=0,0,R428*$E$3)</f>
        <v>0</v>
      </c>
      <c r="S427" s="67">
        <f t="shared" si="26"/>
        <v>0</v>
      </c>
      <c r="T427" s="67"/>
    </row>
    <row r="428" spans="3:20" ht="20.25" hidden="1" customHeight="1">
      <c r="C428" s="76">
        <v>2</v>
      </c>
      <c r="D428" s="68" t="str">
        <f>CHOOSE(IF(C428&gt;0,C428,$F$5),0,"(야)","(지세별)","(지+소)","(누.불)","(야+소)","(원내역)")</f>
        <v>(야)</v>
      </c>
      <c r="E428">
        <f>IF(OR(M427&gt;0,M428&gt;0),1,0)</f>
        <v>0</v>
      </c>
      <c r="F428" s="59"/>
      <c r="G428" s="70" t="str">
        <f>G426</f>
        <v>잔토 운반(15.0 D.T)</v>
      </c>
      <c r="H428" s="71" t="str">
        <f>H426</f>
        <v>BH 0.18  90</v>
      </c>
      <c r="I428" s="71" t="str">
        <f>CHOOSE(IF(C428&gt;0,C428,$F$5),0,"(야간)","(지세별)","(지+소)","(누.불)","(야+소)","")</f>
        <v>(야간)</v>
      </c>
      <c r="J428" s="77">
        <v>0</v>
      </c>
      <c r="K428" s="72" t="s">
        <v>78</v>
      </c>
      <c r="L428" s="73">
        <f t="shared" si="27"/>
        <v>0</v>
      </c>
      <c r="M428" s="71">
        <f t="shared" si="27"/>
        <v>0</v>
      </c>
      <c r="N428" s="73">
        <f>IF(AND(J427=0,J428=0),0,INT(CHOOSE(IF(C428&gt;0,C428,$F$5),#REF!,#REF!,#REF!,#REF!,#REF!,#REF!,#REF!)))</f>
        <v>0</v>
      </c>
      <c r="O428" s="74">
        <f t="shared" si="24"/>
        <v>0</v>
      </c>
      <c r="P428" s="73">
        <f>IF(AND(J427=0,J428=0),0,INT(CHOOSE(IF(C428&gt;0,C428,$F$5),#REF!,#REF!,#REF!,#REF!,#REF!,#REF!,#REF!)))</f>
        <v>0</v>
      </c>
      <c r="Q428" s="74">
        <f t="shared" si="25"/>
        <v>0</v>
      </c>
      <c r="R428" s="73">
        <f>IF(AND(J427=0,J428=0),0,INT(CHOOSE(IF(C428&gt;0,C428,$F$5),#REF!,#REF!,#REF!,#REF!,#REF!,#REF!,#REF!)))</f>
        <v>0</v>
      </c>
      <c r="S428" s="74">
        <f t="shared" si="26"/>
        <v>0</v>
      </c>
      <c r="T428" s="74"/>
    </row>
    <row r="429" spans="3:20" ht="20.25" hidden="1" customHeight="1">
      <c r="C429" s="17"/>
      <c r="E429" t="str">
        <f>IF(OR(M429&gt;0,M430&gt;0),2,"")</f>
        <v/>
      </c>
      <c r="F429" s="62"/>
      <c r="G429" s="78"/>
      <c r="H429" s="79"/>
      <c r="I429" s="79"/>
      <c r="J429" s="80">
        <v>0</v>
      </c>
      <c r="K429" s="65"/>
      <c r="L429" s="66">
        <f t="shared" si="27"/>
        <v>0</v>
      </c>
      <c r="M429" s="64">
        <f t="shared" si="27"/>
        <v>0</v>
      </c>
      <c r="N429" s="66">
        <f>IF(J429=0,0,N430*$E$3)</f>
        <v>0</v>
      </c>
      <c r="O429" s="67">
        <f t="shared" si="24"/>
        <v>0</v>
      </c>
      <c r="P429" s="66">
        <f>IF(J429=0,0,P430*$E$3)</f>
        <v>0</v>
      </c>
      <c r="Q429" s="67">
        <f t="shared" si="25"/>
        <v>0</v>
      </c>
      <c r="R429" s="66">
        <f>IF(J429=0,0,R430*$E$3)</f>
        <v>0</v>
      </c>
      <c r="S429" s="67">
        <f t="shared" si="26"/>
        <v>0</v>
      </c>
      <c r="T429" s="67"/>
    </row>
    <row r="430" spans="3:20" ht="20.25" hidden="1" customHeight="1">
      <c r="C430" s="76"/>
      <c r="D430" s="68">
        <f>CHOOSE(IF(C430&gt;0,C430,$F$5),0,"(야)","(지세별)","(지+소)","(누.불)","(야+소)","(원내역)")</f>
        <v>0</v>
      </c>
      <c r="E430">
        <f>IF(OR(M429&gt;0,M430&gt;0),1,0)</f>
        <v>0</v>
      </c>
      <c r="F430" s="59"/>
      <c r="G430" s="84" t="s">
        <v>199</v>
      </c>
      <c r="H430" s="85" t="s">
        <v>189</v>
      </c>
      <c r="I430" s="85">
        <f>CHOOSE(IF(C430&gt;0,C430,$F$5),0,"(야간)","(지세별)","(지+소)","(누.불)","(야+소)","")</f>
        <v>0</v>
      </c>
      <c r="J430" s="86">
        <v>0</v>
      </c>
      <c r="K430" s="72" t="s">
        <v>78</v>
      </c>
      <c r="L430" s="73">
        <f t="shared" si="27"/>
        <v>0</v>
      </c>
      <c r="M430" s="71">
        <f t="shared" si="27"/>
        <v>0</v>
      </c>
      <c r="N430" s="73">
        <f>IF(AND(J429=0,J430=0),0,INT(CHOOSE(IF(C430&gt;0,C430,$F$5),#REF!,#REF!,#REF!,#REF!,#REF!,#REF!,#REF!)))</f>
        <v>0</v>
      </c>
      <c r="O430" s="74">
        <f t="shared" si="24"/>
        <v>0</v>
      </c>
      <c r="P430" s="73">
        <f>IF(AND(J429=0,J430=0),0,INT(CHOOSE(IF(C430&gt;0,C430,$F$5),#REF!,#REF!,#REF!,#REF!,#REF!,#REF!,#REF!)))</f>
        <v>0</v>
      </c>
      <c r="Q430" s="74">
        <f t="shared" si="25"/>
        <v>0</v>
      </c>
      <c r="R430" s="73">
        <f>IF(AND(J429=0,J430=0),0,INT(CHOOSE(IF(C430&gt;0,C430,$F$5),#REF!,#REF!,#REF!,#REF!,#REF!,#REF!,#REF!)))</f>
        <v>0</v>
      </c>
      <c r="S430" s="74">
        <f t="shared" si="26"/>
        <v>0</v>
      </c>
      <c r="T430" s="74"/>
    </row>
    <row r="431" spans="3:20" ht="20.25" hidden="1" customHeight="1">
      <c r="C431" s="17"/>
      <c r="E431" t="str">
        <f>IF(OR(M431&gt;0,M432&gt;0),2,"")</f>
        <v/>
      </c>
      <c r="F431" s="62"/>
      <c r="G431" s="78"/>
      <c r="H431" s="79"/>
      <c r="I431" s="79"/>
      <c r="J431" s="80">
        <v>0</v>
      </c>
      <c r="K431" s="65"/>
      <c r="L431" s="66">
        <f t="shared" si="27"/>
        <v>0</v>
      </c>
      <c r="M431" s="64">
        <f t="shared" si="27"/>
        <v>0</v>
      </c>
      <c r="N431" s="66">
        <f>IF(J431=0,0,N432*$E$3)</f>
        <v>0</v>
      </c>
      <c r="O431" s="67">
        <f t="shared" si="24"/>
        <v>0</v>
      </c>
      <c r="P431" s="66">
        <f>IF(J431=0,0,P432*$E$3)</f>
        <v>0</v>
      </c>
      <c r="Q431" s="67">
        <f t="shared" si="25"/>
        <v>0</v>
      </c>
      <c r="R431" s="66">
        <f>IF(J431=0,0,R432*$E$3)</f>
        <v>0</v>
      </c>
      <c r="S431" s="67">
        <f t="shared" si="26"/>
        <v>0</v>
      </c>
      <c r="T431" s="67"/>
    </row>
    <row r="432" spans="3:20" ht="20.25" hidden="1" customHeight="1">
      <c r="C432" s="76">
        <v>2</v>
      </c>
      <c r="D432" s="68" t="str">
        <f>CHOOSE(IF(C432&gt;0,C432,$F$5),0,"(야)","(지세별)","(지+소)","(누.불)","(야+소)","(원내역)")</f>
        <v>(야)</v>
      </c>
      <c r="E432">
        <f>IF(OR(M431&gt;0,M432&gt;0),1,0)</f>
        <v>0</v>
      </c>
      <c r="F432" s="59"/>
      <c r="G432" s="84" t="str">
        <f>G430</f>
        <v>잔토 운반(15.0 D.T)</v>
      </c>
      <c r="H432" s="85" t="str">
        <f>H430</f>
        <v>BH 0.18  135</v>
      </c>
      <c r="I432" s="85" t="str">
        <f>CHOOSE(IF(C432&gt;0,C432,$F$5),0,"(야간)","(지세별)","(지+소)","(누.불)","(야+소)","")</f>
        <v>(야간)</v>
      </c>
      <c r="J432" s="86">
        <v>0</v>
      </c>
      <c r="K432" s="72" t="s">
        <v>78</v>
      </c>
      <c r="L432" s="73">
        <f t="shared" si="27"/>
        <v>0</v>
      </c>
      <c r="M432" s="71">
        <f t="shared" si="27"/>
        <v>0</v>
      </c>
      <c r="N432" s="73">
        <f>IF(AND(J431=0,J432=0),0,INT(CHOOSE(IF(C432&gt;0,C432,$F$5),#REF!,#REF!,#REF!,#REF!,#REF!,#REF!,#REF!)))</f>
        <v>0</v>
      </c>
      <c r="O432" s="74">
        <f t="shared" si="24"/>
        <v>0</v>
      </c>
      <c r="P432" s="73">
        <f>IF(AND(J431=0,J432=0),0,INT(CHOOSE(IF(C432&gt;0,C432,$F$5),#REF!,#REF!,#REF!,#REF!,#REF!,#REF!,#REF!)))</f>
        <v>0</v>
      </c>
      <c r="Q432" s="74">
        <f t="shared" si="25"/>
        <v>0</v>
      </c>
      <c r="R432" s="73">
        <f>IF(AND(J431=0,J432=0),0,INT(CHOOSE(IF(C432&gt;0,C432,$F$5),#REF!,#REF!,#REF!,#REF!,#REF!,#REF!,#REF!)))</f>
        <v>0</v>
      </c>
      <c r="S432" s="74">
        <f t="shared" si="26"/>
        <v>0</v>
      </c>
      <c r="T432" s="74"/>
    </row>
    <row r="433" spans="3:20" ht="20.25" hidden="1" customHeight="1">
      <c r="C433" s="17"/>
      <c r="E433" t="str">
        <f>IF(OR(M433&gt;0,M434&gt;0),2,"")</f>
        <v/>
      </c>
      <c r="F433" s="62"/>
      <c r="G433" s="63"/>
      <c r="H433" s="64"/>
      <c r="I433" s="64"/>
      <c r="J433" s="75">
        <v>0</v>
      </c>
      <c r="K433" s="65"/>
      <c r="L433" s="66">
        <f t="shared" si="27"/>
        <v>0</v>
      </c>
      <c r="M433" s="64">
        <f t="shared" si="27"/>
        <v>0</v>
      </c>
      <c r="N433" s="66">
        <f>IF(J433=0,0,N434*$E$3)</f>
        <v>0</v>
      </c>
      <c r="O433" s="67">
        <f t="shared" si="24"/>
        <v>0</v>
      </c>
      <c r="P433" s="66">
        <f>IF(J433=0,0,P434*$E$3)</f>
        <v>0</v>
      </c>
      <c r="Q433" s="67">
        <f t="shared" si="25"/>
        <v>0</v>
      </c>
      <c r="R433" s="66">
        <f>IF(J433=0,0,R434*$E$3)</f>
        <v>0</v>
      </c>
      <c r="S433" s="67">
        <f t="shared" si="26"/>
        <v>0</v>
      </c>
      <c r="T433" s="67"/>
    </row>
    <row r="434" spans="3:20" ht="20.25" customHeight="1">
      <c r="C434" s="76"/>
      <c r="D434" s="68">
        <f>CHOOSE(IF(C434&gt;0,C434,$F$5),0,"(야)","(지세별)","(지+소)","(누.불)","(야+소)","(원내역)")</f>
        <v>0</v>
      </c>
      <c r="E434">
        <f>IF(OR(M433&gt;0,M434&gt;0),1,0)</f>
        <v>0</v>
      </c>
      <c r="F434" s="59"/>
      <c r="G434" s="70" t="s">
        <v>199</v>
      </c>
      <c r="H434" s="71" t="s">
        <v>190</v>
      </c>
      <c r="I434" s="71">
        <f>CHOOSE(IF(C434&gt;0,C434,$F$5),0,"(야간)","(지세별)","(지+소)","(누.불)","(야+소)","")</f>
        <v>0</v>
      </c>
      <c r="J434" s="77">
        <v>426.36</v>
      </c>
      <c r="K434" s="72" t="s">
        <v>78</v>
      </c>
      <c r="L434" s="73"/>
      <c r="M434" s="71"/>
      <c r="N434" s="73"/>
      <c r="O434" s="74"/>
      <c r="P434" s="73"/>
      <c r="Q434" s="74"/>
      <c r="R434" s="73"/>
      <c r="S434" s="74"/>
      <c r="T434" s="74"/>
    </row>
    <row r="435" spans="3:20" ht="20.25" hidden="1" customHeight="1">
      <c r="C435" s="17"/>
      <c r="E435" t="str">
        <f>IF(OR(M435&gt;0,M436&gt;0),2,"")</f>
        <v/>
      </c>
      <c r="F435" s="62"/>
      <c r="G435" s="63"/>
      <c r="H435" s="64"/>
      <c r="I435" s="64"/>
      <c r="J435" s="75">
        <v>0</v>
      </c>
      <c r="K435" s="65"/>
      <c r="L435" s="66">
        <f t="shared" si="27"/>
        <v>0</v>
      </c>
      <c r="M435" s="64">
        <f t="shared" si="27"/>
        <v>0</v>
      </c>
      <c r="N435" s="66">
        <f>IF(J435=0,0,N436*$E$3)</f>
        <v>0</v>
      </c>
      <c r="O435" s="67">
        <f t="shared" si="24"/>
        <v>0</v>
      </c>
      <c r="P435" s="66">
        <f>IF(J435=0,0,P436*$E$3)</f>
        <v>0</v>
      </c>
      <c r="Q435" s="67">
        <f t="shared" si="25"/>
        <v>0</v>
      </c>
      <c r="R435" s="66">
        <f>IF(J435=0,0,R436*$E$3)</f>
        <v>0</v>
      </c>
      <c r="S435" s="67">
        <f t="shared" si="26"/>
        <v>0</v>
      </c>
      <c r="T435" s="67"/>
    </row>
    <row r="436" spans="3:20" ht="20.25" customHeight="1">
      <c r="C436" s="76">
        <v>2</v>
      </c>
      <c r="D436" s="68" t="str">
        <f>CHOOSE(IF(C436&gt;0,C436,$F$5),0,"(야)","(지세별)","(지+소)","(누.불)","(야+소)","(원내역)")</f>
        <v>(야)</v>
      </c>
      <c r="E436">
        <f>IF(OR(M435&gt;0,M436&gt;0),1,0)</f>
        <v>0</v>
      </c>
      <c r="F436" s="59"/>
      <c r="G436" s="70" t="str">
        <f>G434</f>
        <v>잔토 운반(15.0 D.T)</v>
      </c>
      <c r="H436" s="71" t="str">
        <f>H434</f>
        <v>BH 0.18  180</v>
      </c>
      <c r="I436" s="71" t="str">
        <f>CHOOSE(IF(C436&gt;0,C436,$F$5),0,"(야간)","(지세별)","(지+소)","(누.불)","(야+소)","")</f>
        <v>(야간)</v>
      </c>
      <c r="J436" s="77">
        <v>101.51</v>
      </c>
      <c r="K436" s="72" t="s">
        <v>78</v>
      </c>
      <c r="L436" s="73"/>
      <c r="M436" s="71"/>
      <c r="N436" s="73"/>
      <c r="O436" s="74"/>
      <c r="P436" s="73"/>
      <c r="Q436" s="74"/>
      <c r="R436" s="73"/>
      <c r="S436" s="74"/>
      <c r="T436" s="74"/>
    </row>
    <row r="437" spans="3:20" ht="20.25" hidden="1" customHeight="1">
      <c r="C437" s="17"/>
      <c r="E437" t="str">
        <f>IF(OR(M437&gt;0,M438&gt;0),2,"")</f>
        <v/>
      </c>
      <c r="F437" s="62"/>
      <c r="G437" s="78"/>
      <c r="H437" s="79"/>
      <c r="I437" s="79"/>
      <c r="J437" s="80">
        <v>0</v>
      </c>
      <c r="K437" s="65"/>
      <c r="L437" s="66">
        <f t="shared" si="27"/>
        <v>0</v>
      </c>
      <c r="M437" s="64">
        <f t="shared" si="27"/>
        <v>0</v>
      </c>
      <c r="N437" s="66">
        <f>IF(J437=0,0,N438*$E$3)</f>
        <v>0</v>
      </c>
      <c r="O437" s="67">
        <f t="shared" si="24"/>
        <v>0</v>
      </c>
      <c r="P437" s="66">
        <f>IF(J437=0,0,P438*$E$3)</f>
        <v>0</v>
      </c>
      <c r="Q437" s="67">
        <f t="shared" si="25"/>
        <v>0</v>
      </c>
      <c r="R437" s="66">
        <f>IF(J437=0,0,R438*$E$3)</f>
        <v>0</v>
      </c>
      <c r="S437" s="67">
        <f t="shared" si="26"/>
        <v>0</v>
      </c>
      <c r="T437" s="67"/>
    </row>
    <row r="438" spans="3:20" ht="20.25" hidden="1" customHeight="1">
      <c r="C438" s="76"/>
      <c r="D438" s="68">
        <f>CHOOSE(IF(C438&gt;0,C438,$F$5),0,"(야)","(지세별)","(지+소)","(누.불)","(야+소)","(원내역)")</f>
        <v>0</v>
      </c>
      <c r="E438">
        <f>IF(OR(M437&gt;0,M438&gt;0),1,0)</f>
        <v>0</v>
      </c>
      <c r="F438" s="59"/>
      <c r="G438" s="84" t="str">
        <f>G424</f>
        <v>잔토 운반(15.0 D.T)</v>
      </c>
      <c r="H438" s="85" t="s">
        <v>195</v>
      </c>
      <c r="I438" s="85">
        <f>CHOOSE(IF(C438&gt;0,C438,$F$5),0,"(야간)","(지세별)","(지+소)","(누.불)","(야+소)","")</f>
        <v>0</v>
      </c>
      <c r="J438" s="86">
        <v>0</v>
      </c>
      <c r="K438" s="72" t="s">
        <v>78</v>
      </c>
      <c r="L438" s="73">
        <f t="shared" si="27"/>
        <v>0</v>
      </c>
      <c r="M438" s="71">
        <f t="shared" si="27"/>
        <v>0</v>
      </c>
      <c r="N438" s="73">
        <f>IF(AND(J437=0,J438=0),0,INT(CHOOSE(IF(C438&gt;0,C438,$F$5),#REF!,#REF!,#REF!,#REF!,#REF!,#REF!,#REF!)))</f>
        <v>0</v>
      </c>
      <c r="O438" s="74">
        <f t="shared" si="24"/>
        <v>0</v>
      </c>
      <c r="P438" s="73">
        <f>IF(AND(J437=0,J438=0),0,INT(CHOOSE(IF(C438&gt;0,C438,$F$5),#REF!,#REF!,#REF!,#REF!,#REF!,#REF!,#REF!)))</f>
        <v>0</v>
      </c>
      <c r="Q438" s="74">
        <f t="shared" si="25"/>
        <v>0</v>
      </c>
      <c r="R438" s="73">
        <f>IF(AND(J437=0,J438=0),0,INT(CHOOSE(IF(C438&gt;0,C438,$F$5),#REF!,#REF!,#REF!,#REF!,#REF!,#REF!,#REF!)))</f>
        <v>0</v>
      </c>
      <c r="S438" s="74">
        <f t="shared" si="26"/>
        <v>0</v>
      </c>
      <c r="T438" s="74"/>
    </row>
    <row r="439" spans="3:20" ht="20.25" hidden="1" customHeight="1">
      <c r="C439" s="17"/>
      <c r="E439" t="str">
        <f>IF(OR(M439&gt;0,M440&gt;0),2,"")</f>
        <v/>
      </c>
      <c r="F439" s="62"/>
      <c r="G439" s="78"/>
      <c r="H439" s="79"/>
      <c r="I439" s="79"/>
      <c r="J439" s="80">
        <v>0</v>
      </c>
      <c r="K439" s="65"/>
      <c r="L439" s="66">
        <f t="shared" si="27"/>
        <v>0</v>
      </c>
      <c r="M439" s="64">
        <f t="shared" si="27"/>
        <v>0</v>
      </c>
      <c r="N439" s="66">
        <f>IF(J439=0,0,N440*$E$3)</f>
        <v>0</v>
      </c>
      <c r="O439" s="67">
        <f t="shared" si="24"/>
        <v>0</v>
      </c>
      <c r="P439" s="66">
        <f>IF(J439=0,0,P440*$E$3)</f>
        <v>0</v>
      </c>
      <c r="Q439" s="67">
        <f t="shared" si="25"/>
        <v>0</v>
      </c>
      <c r="R439" s="66">
        <f>IF(J439=0,0,R440*$E$3)</f>
        <v>0</v>
      </c>
      <c r="S439" s="67">
        <f t="shared" si="26"/>
        <v>0</v>
      </c>
      <c r="T439" s="67"/>
    </row>
    <row r="440" spans="3:20" ht="20.25" hidden="1" customHeight="1">
      <c r="C440" s="76">
        <v>2</v>
      </c>
      <c r="D440" s="68" t="str">
        <f>CHOOSE(IF(C440&gt;0,C440,$F$5),0,"(야)","(지세별)","(지+소)","(누.불)","(야+소)","(원내역)")</f>
        <v>(야)</v>
      </c>
      <c r="E440">
        <f>IF(OR(M439&gt;0,M440&gt;0),1,0)</f>
        <v>0</v>
      </c>
      <c r="F440" s="59"/>
      <c r="G440" s="84" t="str">
        <f>G438</f>
        <v>잔토 운반(15.0 D.T)</v>
      </c>
      <c r="H440" s="85" t="str">
        <f>H438</f>
        <v>BH 0.4  45</v>
      </c>
      <c r="I440" s="85" t="str">
        <f>CHOOSE(IF(C440&gt;0,C440,$F$5),0,"(야간)","(지세별)","(지+소)","(누.불)","(야+소)","")</f>
        <v>(야간)</v>
      </c>
      <c r="J440" s="86">
        <v>0</v>
      </c>
      <c r="K440" s="72" t="s">
        <v>78</v>
      </c>
      <c r="L440" s="73">
        <f t="shared" si="27"/>
        <v>0</v>
      </c>
      <c r="M440" s="71">
        <f t="shared" si="27"/>
        <v>0</v>
      </c>
      <c r="N440" s="73">
        <f>IF(AND(J439=0,J440=0),0,INT(CHOOSE(IF(C440&gt;0,C440,$F$5),#REF!,#REF!,#REF!,#REF!,#REF!,#REF!,#REF!)))</f>
        <v>0</v>
      </c>
      <c r="O440" s="74">
        <f t="shared" si="24"/>
        <v>0</v>
      </c>
      <c r="P440" s="73">
        <f>IF(AND(J439=0,J440=0),0,INT(CHOOSE(IF(C440&gt;0,C440,$F$5),#REF!,#REF!,#REF!,#REF!,#REF!,#REF!,#REF!)))</f>
        <v>0</v>
      </c>
      <c r="Q440" s="74">
        <f t="shared" si="25"/>
        <v>0</v>
      </c>
      <c r="R440" s="73">
        <f>IF(AND(J439=0,J440=0),0,INT(CHOOSE(IF(C440&gt;0,C440,$F$5),#REF!,#REF!,#REF!,#REF!,#REF!,#REF!,#REF!)))</f>
        <v>0</v>
      </c>
      <c r="S440" s="74">
        <f t="shared" si="26"/>
        <v>0</v>
      </c>
      <c r="T440" s="74"/>
    </row>
    <row r="441" spans="3:20" ht="20.25" hidden="1" customHeight="1">
      <c r="C441" s="17"/>
      <c r="E441" t="str">
        <f>IF(OR(M441&gt;0,M442&gt;0),2,"")</f>
        <v/>
      </c>
      <c r="F441" s="62"/>
      <c r="G441" s="78"/>
      <c r="H441" s="79"/>
      <c r="I441" s="79"/>
      <c r="J441" s="80">
        <v>0</v>
      </c>
      <c r="K441" s="65"/>
      <c r="L441" s="66">
        <f t="shared" si="27"/>
        <v>0</v>
      </c>
      <c r="M441" s="64">
        <f t="shared" si="27"/>
        <v>0</v>
      </c>
      <c r="N441" s="66">
        <f>IF(J441=0,0,N442*$E$3)</f>
        <v>0</v>
      </c>
      <c r="O441" s="67">
        <f t="shared" si="24"/>
        <v>0</v>
      </c>
      <c r="P441" s="66">
        <f>IF(J441=0,0,P442*$E$3)</f>
        <v>0</v>
      </c>
      <c r="Q441" s="67">
        <f t="shared" si="25"/>
        <v>0</v>
      </c>
      <c r="R441" s="66">
        <f>IF(J441=0,0,R442*$E$3)</f>
        <v>0</v>
      </c>
      <c r="S441" s="67">
        <f t="shared" si="26"/>
        <v>0</v>
      </c>
      <c r="T441" s="67"/>
    </row>
    <row r="442" spans="3:20" ht="20.25" hidden="1" customHeight="1">
      <c r="C442" s="76"/>
      <c r="D442" s="68">
        <f>CHOOSE(IF(C442&gt;0,C442,$F$5),0,"(야)","(지세별)","(지+소)","(누.불)","(야+소)","(원내역)")</f>
        <v>0</v>
      </c>
      <c r="E442">
        <f>IF(OR(M441&gt;0,M442&gt;0),1,0)</f>
        <v>0</v>
      </c>
      <c r="F442" s="59"/>
      <c r="G442" s="84" t="str">
        <f>G428</f>
        <v>잔토 운반(15.0 D.T)</v>
      </c>
      <c r="H442" s="85" t="s">
        <v>196</v>
      </c>
      <c r="I442" s="85">
        <f>CHOOSE(IF(C442&gt;0,C442,$F$5),0,"(야간)","(지세별)","(지+소)","(누.불)","(야+소)","")</f>
        <v>0</v>
      </c>
      <c r="J442" s="86">
        <v>0</v>
      </c>
      <c r="K442" s="72" t="s">
        <v>78</v>
      </c>
      <c r="L442" s="73">
        <f t="shared" si="27"/>
        <v>0</v>
      </c>
      <c r="M442" s="71">
        <f t="shared" si="27"/>
        <v>0</v>
      </c>
      <c r="N442" s="73">
        <f>IF(AND(J441=0,J442=0),0,INT(CHOOSE(IF(C442&gt;0,C442,$F$5),#REF!,#REF!,#REF!,#REF!,#REF!,#REF!,#REF!)))</f>
        <v>0</v>
      </c>
      <c r="O442" s="74">
        <f t="shared" si="24"/>
        <v>0</v>
      </c>
      <c r="P442" s="73">
        <f>IF(AND(J441=0,J442=0),0,INT(CHOOSE(IF(C442&gt;0,C442,$F$5),#REF!,#REF!,#REF!,#REF!,#REF!,#REF!,#REF!)))</f>
        <v>0</v>
      </c>
      <c r="Q442" s="74">
        <f t="shared" si="25"/>
        <v>0</v>
      </c>
      <c r="R442" s="73">
        <f>IF(AND(J441=0,J442=0),0,INT(CHOOSE(IF(C442&gt;0,C442,$F$5),#REF!,#REF!,#REF!,#REF!,#REF!,#REF!,#REF!)))</f>
        <v>0</v>
      </c>
      <c r="S442" s="74">
        <f t="shared" si="26"/>
        <v>0</v>
      </c>
      <c r="T442" s="74"/>
    </row>
    <row r="443" spans="3:20" ht="20.25" hidden="1" customHeight="1">
      <c r="C443" s="17"/>
      <c r="E443" t="str">
        <f>IF(OR(M443&gt;0,M444&gt;0),2,"")</f>
        <v/>
      </c>
      <c r="F443" s="62"/>
      <c r="G443" s="78"/>
      <c r="H443" s="79"/>
      <c r="I443" s="79"/>
      <c r="J443" s="80">
        <v>0</v>
      </c>
      <c r="K443" s="65"/>
      <c r="L443" s="66">
        <f t="shared" si="27"/>
        <v>0</v>
      </c>
      <c r="M443" s="64">
        <f t="shared" si="27"/>
        <v>0</v>
      </c>
      <c r="N443" s="66">
        <f>IF(J443=0,0,N444*$E$3)</f>
        <v>0</v>
      </c>
      <c r="O443" s="67">
        <f t="shared" si="24"/>
        <v>0</v>
      </c>
      <c r="P443" s="66">
        <f>IF(J443=0,0,P444*$E$3)</f>
        <v>0</v>
      </c>
      <c r="Q443" s="67">
        <f t="shared" si="25"/>
        <v>0</v>
      </c>
      <c r="R443" s="66">
        <f>IF(J443=0,0,R444*$E$3)</f>
        <v>0</v>
      </c>
      <c r="S443" s="67">
        <f t="shared" si="26"/>
        <v>0</v>
      </c>
      <c r="T443" s="67"/>
    </row>
    <row r="444" spans="3:20" ht="20.25" hidden="1" customHeight="1">
      <c r="C444" s="76">
        <v>2</v>
      </c>
      <c r="D444" s="68" t="str">
        <f>CHOOSE(IF(C444&gt;0,C444,$F$5),0,"(야)","(지세별)","(지+소)","(누.불)","(야+소)","(원내역)")</f>
        <v>(야)</v>
      </c>
      <c r="E444">
        <f>IF(OR(M443&gt;0,M444&gt;0),1,0)</f>
        <v>0</v>
      </c>
      <c r="F444" s="59"/>
      <c r="G444" s="84" t="str">
        <f>G442</f>
        <v>잔토 운반(15.0 D.T)</v>
      </c>
      <c r="H444" s="85" t="str">
        <f>H442</f>
        <v>BH 0.4  90</v>
      </c>
      <c r="I444" s="85" t="str">
        <f>CHOOSE(IF(C444&gt;0,C444,$F$5),0,"(야간)","(지세별)","(지+소)","(누.불)","(야+소)","")</f>
        <v>(야간)</v>
      </c>
      <c r="J444" s="86">
        <v>0</v>
      </c>
      <c r="K444" s="72" t="s">
        <v>78</v>
      </c>
      <c r="L444" s="73">
        <f t="shared" si="27"/>
        <v>0</v>
      </c>
      <c r="M444" s="71">
        <f t="shared" si="27"/>
        <v>0</v>
      </c>
      <c r="N444" s="73">
        <f>IF(AND(J443=0,J444=0),0,INT(CHOOSE(IF(C444&gt;0,C444,$F$5),#REF!,#REF!,#REF!,#REF!,#REF!,#REF!,#REF!)))</f>
        <v>0</v>
      </c>
      <c r="O444" s="74">
        <f t="shared" si="24"/>
        <v>0</v>
      </c>
      <c r="P444" s="73">
        <f>IF(AND(J443=0,J444=0),0,INT(CHOOSE(IF(C444&gt;0,C444,$F$5),#REF!,#REF!,#REF!,#REF!,#REF!,#REF!,#REF!)))</f>
        <v>0</v>
      </c>
      <c r="Q444" s="74">
        <f t="shared" si="25"/>
        <v>0</v>
      </c>
      <c r="R444" s="73">
        <f>IF(AND(J443=0,J444=0),0,INT(CHOOSE(IF(C444&gt;0,C444,$F$5),#REF!,#REF!,#REF!,#REF!,#REF!,#REF!,#REF!)))</f>
        <v>0</v>
      </c>
      <c r="S444" s="74">
        <f t="shared" si="26"/>
        <v>0</v>
      </c>
      <c r="T444" s="74"/>
    </row>
    <row r="445" spans="3:20" ht="20.25" hidden="1" customHeight="1">
      <c r="C445" s="17"/>
      <c r="E445" t="str">
        <f>IF(OR(M445&gt;0,M446&gt;0),2,"")</f>
        <v/>
      </c>
      <c r="F445" s="62"/>
      <c r="G445" s="78"/>
      <c r="H445" s="79"/>
      <c r="I445" s="79"/>
      <c r="J445" s="80">
        <v>0</v>
      </c>
      <c r="K445" s="65"/>
      <c r="L445" s="66">
        <f t="shared" si="27"/>
        <v>0</v>
      </c>
      <c r="M445" s="64">
        <f t="shared" si="27"/>
        <v>0</v>
      </c>
      <c r="N445" s="66">
        <f>IF(J445=0,0,N446*$E$3)</f>
        <v>0</v>
      </c>
      <c r="O445" s="67">
        <f t="shared" si="24"/>
        <v>0</v>
      </c>
      <c r="P445" s="66">
        <f>IF(J445=0,0,P446*$E$3)</f>
        <v>0</v>
      </c>
      <c r="Q445" s="67">
        <f t="shared" si="25"/>
        <v>0</v>
      </c>
      <c r="R445" s="66">
        <f>IF(J445=0,0,R446*$E$3)</f>
        <v>0</v>
      </c>
      <c r="S445" s="67">
        <f t="shared" si="26"/>
        <v>0</v>
      </c>
      <c r="T445" s="67"/>
    </row>
    <row r="446" spans="3:20" ht="20.25" hidden="1" customHeight="1">
      <c r="C446" s="76"/>
      <c r="D446" s="68">
        <f>CHOOSE(IF(C446&gt;0,C446,$F$5),0,"(야)","(지세별)","(지+소)","(누.불)","(야+소)","(원내역)")</f>
        <v>0</v>
      </c>
      <c r="E446">
        <f>IF(OR(M445&gt;0,M446&gt;0),1,0)</f>
        <v>0</v>
      </c>
      <c r="F446" s="59"/>
      <c r="G446" s="84" t="str">
        <f>G444</f>
        <v>잔토 운반(15.0 D.T)</v>
      </c>
      <c r="H446" s="85" t="s">
        <v>197</v>
      </c>
      <c r="I446" s="85">
        <f>CHOOSE(IF(C446&gt;0,C446,$F$5),0,"(야간)","(지세별)","(지+소)","(누.불)","(야+소)","")</f>
        <v>0</v>
      </c>
      <c r="J446" s="86">
        <v>0</v>
      </c>
      <c r="K446" s="72" t="s">
        <v>78</v>
      </c>
      <c r="L446" s="73">
        <f t="shared" si="27"/>
        <v>0</v>
      </c>
      <c r="M446" s="71">
        <f t="shared" si="27"/>
        <v>0</v>
      </c>
      <c r="N446" s="73">
        <f>IF(AND(J445=0,J446=0),0,INT(CHOOSE(IF(C446&gt;0,C446,$F$5),#REF!,#REF!,#REF!,#REF!,#REF!,#REF!,#REF!)))</f>
        <v>0</v>
      </c>
      <c r="O446" s="74">
        <f t="shared" si="24"/>
        <v>0</v>
      </c>
      <c r="P446" s="73">
        <f>IF(AND(J445=0,J446=0),0,INT(CHOOSE(IF(C446&gt;0,C446,$F$5),#REF!,#REF!,#REF!,#REF!,#REF!,#REF!,#REF!)))</f>
        <v>0</v>
      </c>
      <c r="Q446" s="74">
        <f t="shared" si="25"/>
        <v>0</v>
      </c>
      <c r="R446" s="73">
        <f>IF(AND(J445=0,J446=0),0,INT(CHOOSE(IF(C446&gt;0,C446,$F$5),#REF!,#REF!,#REF!,#REF!,#REF!,#REF!,#REF!)))</f>
        <v>0</v>
      </c>
      <c r="S446" s="74">
        <f t="shared" si="26"/>
        <v>0</v>
      </c>
      <c r="T446" s="74"/>
    </row>
    <row r="447" spans="3:20" ht="20.25" hidden="1" customHeight="1">
      <c r="C447" s="17"/>
      <c r="E447" t="str">
        <f>IF(OR(M447&gt;0,M448&gt;0),2,"")</f>
        <v/>
      </c>
      <c r="F447" s="62"/>
      <c r="G447" s="78"/>
      <c r="H447" s="79"/>
      <c r="I447" s="79"/>
      <c r="J447" s="80">
        <v>0</v>
      </c>
      <c r="K447" s="65"/>
      <c r="L447" s="66">
        <f t="shared" si="27"/>
        <v>0</v>
      </c>
      <c r="M447" s="64">
        <f t="shared" si="27"/>
        <v>0</v>
      </c>
      <c r="N447" s="66">
        <f>IF(J447=0,0,N448*$E$3)</f>
        <v>0</v>
      </c>
      <c r="O447" s="67">
        <f t="shared" si="24"/>
        <v>0</v>
      </c>
      <c r="P447" s="66">
        <f>IF(J447=0,0,P448*$E$3)</f>
        <v>0</v>
      </c>
      <c r="Q447" s="67">
        <f t="shared" si="25"/>
        <v>0</v>
      </c>
      <c r="R447" s="66">
        <f>IF(J447=0,0,R448*$E$3)</f>
        <v>0</v>
      </c>
      <c r="S447" s="67">
        <f t="shared" si="26"/>
        <v>0</v>
      </c>
      <c r="T447" s="67"/>
    </row>
    <row r="448" spans="3:20" ht="20.25" hidden="1" customHeight="1">
      <c r="C448" s="76">
        <v>2</v>
      </c>
      <c r="D448" s="68" t="str">
        <f>CHOOSE(IF(C448&gt;0,C448,$F$5),0,"(야)","(지세별)","(지+소)","(누.불)","(야+소)","(원내역)")</f>
        <v>(야)</v>
      </c>
      <c r="E448">
        <f>IF(OR(M447&gt;0,M448&gt;0),1,0)</f>
        <v>0</v>
      </c>
      <c r="F448" s="59"/>
      <c r="G448" s="84" t="str">
        <f>G446</f>
        <v>잔토 운반(15.0 D.T)</v>
      </c>
      <c r="H448" s="85" t="str">
        <f>H446</f>
        <v>BH 0.4  135</v>
      </c>
      <c r="I448" s="85" t="str">
        <f>CHOOSE(IF(C448&gt;0,C448,$F$5),0,"(야간)","(지세별)","(지+소)","(누.불)","(야+소)","")</f>
        <v>(야간)</v>
      </c>
      <c r="J448" s="86">
        <v>0</v>
      </c>
      <c r="K448" s="72" t="s">
        <v>78</v>
      </c>
      <c r="L448" s="73">
        <f t="shared" si="27"/>
        <v>0</v>
      </c>
      <c r="M448" s="71">
        <f t="shared" si="27"/>
        <v>0</v>
      </c>
      <c r="N448" s="73">
        <f>IF(AND(J447=0,J448=0),0,INT(CHOOSE(IF(C448&gt;0,C448,$F$5),#REF!,#REF!,#REF!,#REF!,#REF!,#REF!,#REF!)))</f>
        <v>0</v>
      </c>
      <c r="O448" s="74">
        <f t="shared" si="24"/>
        <v>0</v>
      </c>
      <c r="P448" s="73">
        <f>IF(AND(J447=0,J448=0),0,INT(CHOOSE(IF(C448&gt;0,C448,$F$5),#REF!,#REF!,#REF!,#REF!,#REF!,#REF!,#REF!)))</f>
        <v>0</v>
      </c>
      <c r="Q448" s="74">
        <f t="shared" si="25"/>
        <v>0</v>
      </c>
      <c r="R448" s="73">
        <f>IF(AND(J447=0,J448=0),0,INT(CHOOSE(IF(C448&gt;0,C448,$F$5),#REF!,#REF!,#REF!,#REF!,#REF!,#REF!,#REF!)))</f>
        <v>0</v>
      </c>
      <c r="S448" s="74">
        <f t="shared" si="26"/>
        <v>0</v>
      </c>
      <c r="T448" s="74"/>
    </row>
    <row r="449" spans="3:20" ht="20.25" hidden="1" customHeight="1">
      <c r="C449" s="17"/>
      <c r="E449" t="str">
        <f>IF(OR(M449&gt;0,M450&gt;0),2,"")</f>
        <v/>
      </c>
      <c r="F449" s="62"/>
      <c r="G449" s="78"/>
      <c r="H449" s="79"/>
      <c r="I449" s="79"/>
      <c r="J449" s="80">
        <v>0</v>
      </c>
      <c r="K449" s="65"/>
      <c r="L449" s="66">
        <f t="shared" si="27"/>
        <v>0</v>
      </c>
      <c r="M449" s="64">
        <f t="shared" si="27"/>
        <v>0</v>
      </c>
      <c r="N449" s="66">
        <f>IF(J449=0,0,N450*$E$3)</f>
        <v>0</v>
      </c>
      <c r="O449" s="67">
        <f t="shared" si="24"/>
        <v>0</v>
      </c>
      <c r="P449" s="66">
        <f>IF(J449=0,0,P450*$E$3)</f>
        <v>0</v>
      </c>
      <c r="Q449" s="67">
        <f t="shared" si="25"/>
        <v>0</v>
      </c>
      <c r="R449" s="66">
        <f>IF(J449=0,0,R450*$E$3)</f>
        <v>0</v>
      </c>
      <c r="S449" s="67">
        <f t="shared" si="26"/>
        <v>0</v>
      </c>
      <c r="T449" s="67"/>
    </row>
    <row r="450" spans="3:20" ht="20.25" hidden="1" customHeight="1">
      <c r="C450" s="76"/>
      <c r="D450" s="68">
        <f>CHOOSE(IF(C450&gt;0,C450,$F$5),0,"(야)","(지세별)","(지+소)","(누.불)","(야+소)","(원내역)")</f>
        <v>0</v>
      </c>
      <c r="E450">
        <f>IF(OR(M449&gt;0,M450&gt;0),1,0)</f>
        <v>0</v>
      </c>
      <c r="F450" s="59"/>
      <c r="G450" s="84" t="str">
        <f>G448</f>
        <v>잔토 운반(15.0 D.T)</v>
      </c>
      <c r="H450" s="85" t="s">
        <v>198</v>
      </c>
      <c r="I450" s="85">
        <f>CHOOSE(IF(C450&gt;0,C450,$F$5),0,"(야간)","(지세별)","(지+소)","(누.불)","(야+소)","")</f>
        <v>0</v>
      </c>
      <c r="J450" s="86">
        <v>0</v>
      </c>
      <c r="K450" s="72" t="s">
        <v>78</v>
      </c>
      <c r="L450" s="73">
        <f t="shared" si="27"/>
        <v>0</v>
      </c>
      <c r="M450" s="71">
        <f t="shared" si="27"/>
        <v>0</v>
      </c>
      <c r="N450" s="73">
        <f>IF(AND(J449=0,J450=0),0,INT(CHOOSE(IF(C450&gt;0,C450,$F$5),#REF!,#REF!,#REF!,#REF!,#REF!,#REF!,#REF!)))</f>
        <v>0</v>
      </c>
      <c r="O450" s="74">
        <f t="shared" si="24"/>
        <v>0</v>
      </c>
      <c r="P450" s="73">
        <f>IF(AND(J449=0,J450=0),0,INT(CHOOSE(IF(C450&gt;0,C450,$F$5),#REF!,#REF!,#REF!,#REF!,#REF!,#REF!,#REF!)))</f>
        <v>0</v>
      </c>
      <c r="Q450" s="74">
        <f t="shared" si="25"/>
        <v>0</v>
      </c>
      <c r="R450" s="73">
        <f>IF(AND(J449=0,J450=0),0,INT(CHOOSE(IF(C450&gt;0,C450,$F$5),#REF!,#REF!,#REF!,#REF!,#REF!,#REF!,#REF!)))</f>
        <v>0</v>
      </c>
      <c r="S450" s="74">
        <f t="shared" si="26"/>
        <v>0</v>
      </c>
      <c r="T450" s="74"/>
    </row>
    <row r="451" spans="3:20" ht="20.25" hidden="1" customHeight="1">
      <c r="C451" s="17"/>
      <c r="E451" t="str">
        <f>IF(OR(M451&gt;0,M452&gt;0),2,"")</f>
        <v/>
      </c>
      <c r="F451" s="62"/>
      <c r="G451" s="78"/>
      <c r="H451" s="79"/>
      <c r="I451" s="79"/>
      <c r="J451" s="80">
        <v>0</v>
      </c>
      <c r="K451" s="65"/>
      <c r="L451" s="66">
        <f t="shared" si="27"/>
        <v>0</v>
      </c>
      <c r="M451" s="64">
        <f t="shared" si="27"/>
        <v>0</v>
      </c>
      <c r="N451" s="66">
        <f>IF(J451=0,0,N452*$E$3)</f>
        <v>0</v>
      </c>
      <c r="O451" s="67">
        <f t="shared" si="24"/>
        <v>0</v>
      </c>
      <c r="P451" s="66">
        <f>IF(J451=0,0,P452*$E$3)</f>
        <v>0</v>
      </c>
      <c r="Q451" s="67">
        <f t="shared" si="25"/>
        <v>0</v>
      </c>
      <c r="R451" s="66">
        <f>IF(J451=0,0,R452*$E$3)</f>
        <v>0</v>
      </c>
      <c r="S451" s="67">
        <f t="shared" si="26"/>
        <v>0</v>
      </c>
      <c r="T451" s="67"/>
    </row>
    <row r="452" spans="3:20" ht="20.25" hidden="1" customHeight="1">
      <c r="C452" s="76">
        <v>2</v>
      </c>
      <c r="D452" s="68" t="str">
        <f>CHOOSE(IF(C452&gt;0,C452,$F$5),0,"(야)","(지세별)","(지+소)","(누.불)","(야+소)","(원내역)")</f>
        <v>(야)</v>
      </c>
      <c r="E452">
        <f>IF(OR(M451&gt;0,M452&gt;0),1,0)</f>
        <v>0</v>
      </c>
      <c r="F452" s="59"/>
      <c r="G452" s="84" t="s">
        <v>199</v>
      </c>
      <c r="H452" s="85" t="str">
        <f>H450</f>
        <v>BH 0.4  180</v>
      </c>
      <c r="I452" s="85" t="str">
        <f>CHOOSE(IF(C452&gt;0,C452,$F$5),0,"(야간)","(지세별)","(지+소)","(누.불)","(야+소)","")</f>
        <v>(야간)</v>
      </c>
      <c r="J452" s="86">
        <v>0</v>
      </c>
      <c r="K452" s="72" t="s">
        <v>82</v>
      </c>
      <c r="L452" s="73">
        <f t="shared" si="27"/>
        <v>0</v>
      </c>
      <c r="M452" s="71">
        <f t="shared" si="27"/>
        <v>0</v>
      </c>
      <c r="N452" s="73">
        <f>IF(AND(J451=0,J452=0),0,INT(CHOOSE(IF(C452&gt;0,C452,$F$5),#REF!,#REF!,#REF!,#REF!,#REF!,#REF!,#REF!)))</f>
        <v>0</v>
      </c>
      <c r="O452" s="74">
        <f t="shared" si="24"/>
        <v>0</v>
      </c>
      <c r="P452" s="73">
        <f>IF(AND(J451=0,J452=0),0,INT(CHOOSE(IF(C452&gt;0,C452,$F$5),#REF!,#REF!,#REF!,#REF!,#REF!,#REF!,#REF!)))</f>
        <v>0</v>
      </c>
      <c r="Q452" s="74">
        <f t="shared" si="25"/>
        <v>0</v>
      </c>
      <c r="R452" s="73">
        <f>IF(AND(J451=0,J452=0),0,INT(CHOOSE(IF(C452&gt;0,C452,$F$5),#REF!,#REF!,#REF!,#REF!,#REF!,#REF!,#REF!)))</f>
        <v>0</v>
      </c>
      <c r="S452" s="74">
        <f t="shared" si="26"/>
        <v>0</v>
      </c>
      <c r="T452" s="74"/>
    </row>
    <row r="453" spans="3:20" ht="20.25" hidden="1" customHeight="1">
      <c r="C453" s="17"/>
      <c r="E453" t="str">
        <f>IF(OR(M453&gt;0,M454&gt;0),2,"")</f>
        <v/>
      </c>
      <c r="F453" s="62"/>
      <c r="G453" s="78"/>
      <c r="H453" s="79"/>
      <c r="I453" s="79"/>
      <c r="J453" s="80"/>
      <c r="K453" s="65"/>
      <c r="L453" s="66">
        <f t="shared" si="27"/>
        <v>0</v>
      </c>
      <c r="M453" s="64">
        <f t="shared" si="27"/>
        <v>0</v>
      </c>
      <c r="N453" s="66">
        <f>IF(J453=0,0,N454*$E$3)</f>
        <v>0</v>
      </c>
      <c r="O453" s="67">
        <f t="shared" si="24"/>
        <v>0</v>
      </c>
      <c r="P453" s="66">
        <f>IF(J453=0,0,P454*$E$3)</f>
        <v>0</v>
      </c>
      <c r="Q453" s="67">
        <f t="shared" si="25"/>
        <v>0</v>
      </c>
      <c r="R453" s="66">
        <f>IF(J453=0,0,R454*$E$3)</f>
        <v>0</v>
      </c>
      <c r="S453" s="67">
        <f t="shared" si="26"/>
        <v>0</v>
      </c>
      <c r="T453" s="67"/>
    </row>
    <row r="454" spans="3:20" ht="20.25" hidden="1" customHeight="1">
      <c r="C454" s="76"/>
      <c r="D454" s="68">
        <f>CHOOSE(IF(C454&gt;0,C454,$F$5),0,"(야)","(지세별)","(지+소)","(누.불)","(야+소)","(원내역)")</f>
        <v>0</v>
      </c>
      <c r="E454">
        <f>IF(OR(M453&gt;0,M454&gt;0),1,0)</f>
        <v>0</v>
      </c>
      <c r="F454" s="59"/>
      <c r="G454" s="84" t="str">
        <f>G452</f>
        <v>잔토 운반(15.0 D.T)</v>
      </c>
      <c r="H454" s="85" t="s">
        <v>202</v>
      </c>
      <c r="I454" s="85">
        <f>CHOOSE(IF(C454&gt;0,C454,$F$5),0,"(야간)","(지세별)","(지+소)","(누.불)","(야+소)","")</f>
        <v>0</v>
      </c>
      <c r="J454" s="86"/>
      <c r="K454" s="72" t="s">
        <v>82</v>
      </c>
      <c r="L454" s="73">
        <f t="shared" si="27"/>
        <v>0</v>
      </c>
      <c r="M454" s="71">
        <f t="shared" si="27"/>
        <v>0</v>
      </c>
      <c r="N454" s="73">
        <f>IF(AND(J453=0,J454=0),0,INT(CHOOSE(IF(C454&gt;0,C454,$F$5),#REF!,#REF!,#REF!,#REF!,#REF!,#REF!,#REF!)))</f>
        <v>0</v>
      </c>
      <c r="O454" s="74">
        <f t="shared" si="24"/>
        <v>0</v>
      </c>
      <c r="P454" s="73">
        <f>IF(AND(J453=0,J454=0),0,INT(CHOOSE(IF(C454&gt;0,C454,$F$5),#REF!,#REF!,#REF!,#REF!,#REF!,#REF!,#REF!)))</f>
        <v>0</v>
      </c>
      <c r="Q454" s="74">
        <f t="shared" si="25"/>
        <v>0</v>
      </c>
      <c r="R454" s="73">
        <f>IF(AND(J453=0,J454=0),0,INT(CHOOSE(IF(C454&gt;0,C454,$F$5),#REF!,#REF!,#REF!,#REF!,#REF!,#REF!,#REF!)))</f>
        <v>0</v>
      </c>
      <c r="S454" s="74">
        <f t="shared" si="26"/>
        <v>0</v>
      </c>
      <c r="T454" s="74"/>
    </row>
    <row r="455" spans="3:20" ht="20.25" hidden="1" customHeight="1">
      <c r="C455" s="17"/>
      <c r="E455" t="str">
        <f>IF(OR(M455&gt;0,M456&gt;0),2,"")</f>
        <v/>
      </c>
      <c r="F455" s="62"/>
      <c r="G455" s="78"/>
      <c r="H455" s="79"/>
      <c r="I455" s="79"/>
      <c r="J455" s="80"/>
      <c r="K455" s="65"/>
      <c r="L455" s="66">
        <f t="shared" si="27"/>
        <v>0</v>
      </c>
      <c r="M455" s="64">
        <f t="shared" si="27"/>
        <v>0</v>
      </c>
      <c r="N455" s="66">
        <f>IF(J455=0,0,N456*$E$3)</f>
        <v>0</v>
      </c>
      <c r="O455" s="67">
        <f t="shared" si="24"/>
        <v>0</v>
      </c>
      <c r="P455" s="66">
        <f>IF(J455=0,0,P456*$E$3)</f>
        <v>0</v>
      </c>
      <c r="Q455" s="67">
        <f t="shared" si="25"/>
        <v>0</v>
      </c>
      <c r="R455" s="66">
        <f>IF(J455=0,0,R456*$E$3)</f>
        <v>0</v>
      </c>
      <c r="S455" s="67">
        <f t="shared" si="26"/>
        <v>0</v>
      </c>
      <c r="T455" s="67"/>
    </row>
    <row r="456" spans="3:20" ht="20.25" hidden="1" customHeight="1">
      <c r="C456" s="76">
        <v>2</v>
      </c>
      <c r="D456" s="68" t="str">
        <f>CHOOSE(IF(C456&gt;0,C456,$F$5),0,"(야)","(지세별)","(지+소)","(누.불)","(야+소)","(원내역)")</f>
        <v>(야)</v>
      </c>
      <c r="E456">
        <f>IF(OR(M455&gt;0,M456&gt;0),1,0)</f>
        <v>0</v>
      </c>
      <c r="F456" s="59"/>
      <c r="G456" s="84" t="str">
        <f>G442</f>
        <v>잔토 운반(15.0 D.T)</v>
      </c>
      <c r="H456" s="85" t="s">
        <v>202</v>
      </c>
      <c r="I456" s="85" t="str">
        <f>CHOOSE(IF(C456&gt;0,C456,$F$5),0,"(야간)","(지세별)","(지+소)","(누.불)","(야+소)","")</f>
        <v>(야간)</v>
      </c>
      <c r="J456" s="86"/>
      <c r="K456" s="72" t="s">
        <v>82</v>
      </c>
      <c r="L456" s="73">
        <f t="shared" si="27"/>
        <v>0</v>
      </c>
      <c r="M456" s="71">
        <f t="shared" si="27"/>
        <v>0</v>
      </c>
      <c r="N456" s="73">
        <f>IF(AND(J455=0,J456=0),0,INT(CHOOSE(IF(C456&gt;0,C456,$F$5),#REF!,#REF!,#REF!,#REF!,#REF!,#REF!,#REF!)))</f>
        <v>0</v>
      </c>
      <c r="O456" s="74">
        <f t="shared" si="24"/>
        <v>0</v>
      </c>
      <c r="P456" s="73">
        <f>IF(AND(J455=0,J456=0),0,INT(CHOOSE(IF(C456&gt;0,C456,$F$5),#REF!,#REF!,#REF!,#REF!,#REF!,#REF!,#REF!)))</f>
        <v>0</v>
      </c>
      <c r="Q456" s="74">
        <f t="shared" si="25"/>
        <v>0</v>
      </c>
      <c r="R456" s="73">
        <f>IF(AND(J455=0,J456=0),0,INT(CHOOSE(IF(C456&gt;0,C456,$F$5),#REF!,#REF!,#REF!,#REF!,#REF!,#REF!,#REF!)))</f>
        <v>0</v>
      </c>
      <c r="S456" s="74">
        <f t="shared" si="26"/>
        <v>0</v>
      </c>
      <c r="T456" s="74"/>
    </row>
    <row r="457" spans="3:20" ht="20.25" hidden="1" customHeight="1">
      <c r="C457" s="17"/>
      <c r="E457" t="str">
        <f>IF(OR(M457&gt;0,M458&gt;0),2,"")</f>
        <v/>
      </c>
      <c r="F457" s="62"/>
      <c r="G457" s="78"/>
      <c r="H457" s="79"/>
      <c r="I457" s="79"/>
      <c r="J457" s="80"/>
      <c r="K457" s="65"/>
      <c r="L457" s="66">
        <f t="shared" si="27"/>
        <v>0</v>
      </c>
      <c r="M457" s="64">
        <f t="shared" si="27"/>
        <v>0</v>
      </c>
      <c r="N457" s="66">
        <f>IF(J457=0,0,N458*$E$3)</f>
        <v>0</v>
      </c>
      <c r="O457" s="67">
        <f t="shared" si="24"/>
        <v>0</v>
      </c>
      <c r="P457" s="66">
        <f>IF(J457=0,0,P458*$E$3)</f>
        <v>0</v>
      </c>
      <c r="Q457" s="67">
        <f t="shared" si="25"/>
        <v>0</v>
      </c>
      <c r="R457" s="66">
        <f>IF(J457=0,0,R458*$E$3)</f>
        <v>0</v>
      </c>
      <c r="S457" s="67">
        <f t="shared" si="26"/>
        <v>0</v>
      </c>
      <c r="T457" s="67"/>
    </row>
    <row r="458" spans="3:20" ht="20.25" hidden="1" customHeight="1">
      <c r="C458" s="76"/>
      <c r="D458" s="68">
        <f>CHOOSE(IF(C458&gt;0,C458,$F$5),0,"(야)","(지세별)","(지+소)","(누.불)","(야+소)","(원내역)")</f>
        <v>0</v>
      </c>
      <c r="E458">
        <f>IF(OR(M457&gt;0,M458&gt;0),1,0)</f>
        <v>0</v>
      </c>
      <c r="F458" s="59"/>
      <c r="G458" s="84" t="str">
        <f>G456</f>
        <v>잔토 운반(15.0 D.T)</v>
      </c>
      <c r="H458" s="85" t="str">
        <f>H456</f>
        <v>BH 0.7  45</v>
      </c>
      <c r="I458" s="85">
        <f>CHOOSE(IF(C458&gt;0,C458,$F$5),0,"(야간)","(지세별)","(지+소)","(누.불)","(야+소)","")</f>
        <v>0</v>
      </c>
      <c r="J458" s="86"/>
      <c r="K458" s="72" t="s">
        <v>82</v>
      </c>
      <c r="L458" s="73">
        <f t="shared" si="27"/>
        <v>0</v>
      </c>
      <c r="M458" s="71">
        <f t="shared" si="27"/>
        <v>0</v>
      </c>
      <c r="N458" s="73">
        <f>IF(AND(J457=0,J458=0),0,INT(CHOOSE(IF(C458&gt;0,C458,$F$5),#REF!,#REF!,#REF!,#REF!,#REF!,#REF!,#REF!)))</f>
        <v>0</v>
      </c>
      <c r="O458" s="74">
        <f t="shared" si="24"/>
        <v>0</v>
      </c>
      <c r="P458" s="73">
        <f>IF(AND(J457=0,J458=0),0,INT(CHOOSE(IF(C458&gt;0,C458,$F$5),#REF!,#REF!,#REF!,#REF!,#REF!,#REF!,#REF!)))</f>
        <v>0</v>
      </c>
      <c r="Q458" s="74">
        <f t="shared" si="25"/>
        <v>0</v>
      </c>
      <c r="R458" s="73">
        <f>IF(AND(J457=0,J458=0),0,INT(CHOOSE(IF(C458&gt;0,C458,$F$5),#REF!,#REF!,#REF!,#REF!,#REF!,#REF!,#REF!)))</f>
        <v>0</v>
      </c>
      <c r="S458" s="74">
        <f t="shared" si="26"/>
        <v>0</v>
      </c>
      <c r="T458" s="74"/>
    </row>
    <row r="459" spans="3:20" ht="20.25" hidden="1" customHeight="1">
      <c r="C459" s="17"/>
      <c r="E459" t="str">
        <f>IF(OR(M459&gt;0,M460&gt;0),2,"")</f>
        <v/>
      </c>
      <c r="F459" s="62"/>
      <c r="G459" s="78"/>
      <c r="H459" s="79"/>
      <c r="I459" s="79"/>
      <c r="J459" s="80"/>
      <c r="K459" s="65"/>
      <c r="L459" s="66">
        <f t="shared" si="27"/>
        <v>0</v>
      </c>
      <c r="M459" s="64">
        <f t="shared" si="27"/>
        <v>0</v>
      </c>
      <c r="N459" s="66">
        <f>IF(J459=0,0,N460*$E$3)</f>
        <v>0</v>
      </c>
      <c r="O459" s="67">
        <f t="shared" ref="O459:O522" si="28">INT($J459*N459)</f>
        <v>0</v>
      </c>
      <c r="P459" s="66">
        <f>IF(J459=0,0,P460*$E$3)</f>
        <v>0</v>
      </c>
      <c r="Q459" s="67">
        <f t="shared" ref="Q459:Q522" si="29">INT($J459*P459)</f>
        <v>0</v>
      </c>
      <c r="R459" s="66">
        <f>IF(J459=0,0,R460*$E$3)</f>
        <v>0</v>
      </c>
      <c r="S459" s="67">
        <f t="shared" ref="S459:S522" si="30">INT($J459*R459)</f>
        <v>0</v>
      </c>
      <c r="T459" s="67"/>
    </row>
    <row r="460" spans="3:20" ht="20.25" hidden="1" customHeight="1">
      <c r="C460" s="76">
        <v>2</v>
      </c>
      <c r="D460" s="68" t="str">
        <f>CHOOSE(IF(C460&gt;0,C460,$F$5),0,"(야)","(지세별)","(지+소)","(누.불)","(야+소)","(원내역)")</f>
        <v>(야)</v>
      </c>
      <c r="E460">
        <f>IF(OR(M459&gt;0,M460&gt;0),1,0)</f>
        <v>0</v>
      </c>
      <c r="F460" s="59"/>
      <c r="G460" s="84" t="str">
        <f>G446</f>
        <v>잔토 운반(15.0 D.T)</v>
      </c>
      <c r="H460" s="85" t="s">
        <v>203</v>
      </c>
      <c r="I460" s="85" t="str">
        <f>CHOOSE(IF(C460&gt;0,C460,$F$5),0,"(야간)","(지세별)","(지+소)","(누.불)","(야+소)","")</f>
        <v>(야간)</v>
      </c>
      <c r="J460" s="86"/>
      <c r="K460" s="72" t="s">
        <v>78</v>
      </c>
      <c r="L460" s="73">
        <f t="shared" si="27"/>
        <v>0</v>
      </c>
      <c r="M460" s="71">
        <f t="shared" si="27"/>
        <v>0</v>
      </c>
      <c r="N460" s="73">
        <f>IF(AND(J459=0,J460=0),0,INT(CHOOSE(IF(C460&gt;0,C460,$F$5),#REF!,#REF!,#REF!,#REF!,#REF!,#REF!,#REF!)))</f>
        <v>0</v>
      </c>
      <c r="O460" s="74">
        <f t="shared" si="28"/>
        <v>0</v>
      </c>
      <c r="P460" s="73">
        <f>IF(AND(J459=0,J460=0),0,INT(CHOOSE(IF(C460&gt;0,C460,$F$5),#REF!,#REF!,#REF!,#REF!,#REF!,#REF!,#REF!)))</f>
        <v>0</v>
      </c>
      <c r="Q460" s="74">
        <f t="shared" si="29"/>
        <v>0</v>
      </c>
      <c r="R460" s="73">
        <f>IF(AND(J459=0,J460=0),0,INT(CHOOSE(IF(C460&gt;0,C460,$F$5),#REF!,#REF!,#REF!,#REF!,#REF!,#REF!,#REF!)))</f>
        <v>0</v>
      </c>
      <c r="S460" s="74">
        <f t="shared" si="30"/>
        <v>0</v>
      </c>
      <c r="T460" s="74"/>
    </row>
    <row r="461" spans="3:20" ht="20.25" hidden="1" customHeight="1">
      <c r="C461" s="17"/>
      <c r="E461" t="str">
        <f>IF(OR(M461&gt;0,M462&gt;0),2,"")</f>
        <v/>
      </c>
      <c r="F461" s="62"/>
      <c r="G461" s="78"/>
      <c r="H461" s="79"/>
      <c r="I461" s="79"/>
      <c r="J461" s="80"/>
      <c r="K461" s="65"/>
      <c r="L461" s="66">
        <f t="shared" si="27"/>
        <v>0</v>
      </c>
      <c r="M461" s="64">
        <f t="shared" si="27"/>
        <v>0</v>
      </c>
      <c r="N461" s="66">
        <f>IF(J461=0,0,N462*$E$3)</f>
        <v>0</v>
      </c>
      <c r="O461" s="67">
        <f t="shared" si="28"/>
        <v>0</v>
      </c>
      <c r="P461" s="66">
        <f>IF(J461=0,0,P462*$E$3)</f>
        <v>0</v>
      </c>
      <c r="Q461" s="67">
        <f t="shared" si="29"/>
        <v>0</v>
      </c>
      <c r="R461" s="66">
        <f>IF(J461=0,0,R462*$E$3)</f>
        <v>0</v>
      </c>
      <c r="S461" s="67">
        <f t="shared" si="30"/>
        <v>0</v>
      </c>
      <c r="T461" s="67"/>
    </row>
    <row r="462" spans="3:20" ht="20.25" hidden="1" customHeight="1">
      <c r="C462" s="76"/>
      <c r="D462" s="68">
        <f>CHOOSE(IF(C462&gt;0,C462,$F$5),0,"(야)","(지세별)","(지+소)","(누.불)","(야+소)","(원내역)")</f>
        <v>0</v>
      </c>
      <c r="E462">
        <f>IF(OR(M461&gt;0,M462&gt;0),1,0)</f>
        <v>0</v>
      </c>
      <c r="F462" s="59"/>
      <c r="G462" s="84" t="str">
        <f>G460</f>
        <v>잔토 운반(15.0 D.T)</v>
      </c>
      <c r="H462" s="85" t="str">
        <f>H460</f>
        <v>BH 0.7  90</v>
      </c>
      <c r="I462" s="85">
        <f>CHOOSE(IF(C462&gt;0,C462,$F$5),0,"(야간)","(지세별)","(지+소)","(누.불)","(야+소)","")</f>
        <v>0</v>
      </c>
      <c r="J462" s="86"/>
      <c r="K462" s="72" t="s">
        <v>78</v>
      </c>
      <c r="L462" s="73">
        <f t="shared" si="27"/>
        <v>0</v>
      </c>
      <c r="M462" s="71">
        <f t="shared" si="27"/>
        <v>0</v>
      </c>
      <c r="N462" s="73">
        <f>IF(AND(J461=0,J462=0),0,INT(CHOOSE(IF(C462&gt;0,C462,$F$5),#REF!,#REF!,#REF!,#REF!,#REF!,#REF!,#REF!)))</f>
        <v>0</v>
      </c>
      <c r="O462" s="74">
        <f t="shared" si="28"/>
        <v>0</v>
      </c>
      <c r="P462" s="73">
        <f>IF(AND(J461=0,J462=0),0,INT(CHOOSE(IF(C462&gt;0,C462,$F$5),#REF!,#REF!,#REF!,#REF!,#REF!,#REF!,#REF!)))</f>
        <v>0</v>
      </c>
      <c r="Q462" s="74">
        <f t="shared" si="29"/>
        <v>0</v>
      </c>
      <c r="R462" s="73">
        <f>IF(AND(J461=0,J462=0),0,INT(CHOOSE(IF(C462&gt;0,C462,$F$5),#REF!,#REF!,#REF!,#REF!,#REF!,#REF!,#REF!)))</f>
        <v>0</v>
      </c>
      <c r="S462" s="74">
        <f t="shared" si="30"/>
        <v>0</v>
      </c>
      <c r="T462" s="74"/>
    </row>
    <row r="463" spans="3:20" ht="20.25" hidden="1" customHeight="1">
      <c r="C463" s="17"/>
      <c r="E463" t="str">
        <f>IF(OR(M463&gt;0,M464&gt;0),2,"")</f>
        <v/>
      </c>
      <c r="F463" s="62"/>
      <c r="G463" s="78"/>
      <c r="H463" s="79"/>
      <c r="I463" s="79"/>
      <c r="J463" s="80"/>
      <c r="K463" s="65"/>
      <c r="L463" s="66">
        <f t="shared" si="27"/>
        <v>0</v>
      </c>
      <c r="M463" s="64">
        <f t="shared" si="27"/>
        <v>0</v>
      </c>
      <c r="N463" s="66">
        <f>IF(J463=0,0,N464*$E$3)</f>
        <v>0</v>
      </c>
      <c r="O463" s="67">
        <f t="shared" si="28"/>
        <v>0</v>
      </c>
      <c r="P463" s="66">
        <f>IF(J463=0,0,P464*$E$3)</f>
        <v>0</v>
      </c>
      <c r="Q463" s="67">
        <f t="shared" si="29"/>
        <v>0</v>
      </c>
      <c r="R463" s="66">
        <f>IF(J463=0,0,R464*$E$3)</f>
        <v>0</v>
      </c>
      <c r="S463" s="67">
        <f t="shared" si="30"/>
        <v>0</v>
      </c>
      <c r="T463" s="67"/>
    </row>
    <row r="464" spans="3:20" ht="20.25" hidden="1" customHeight="1">
      <c r="C464" s="76">
        <v>2</v>
      </c>
      <c r="D464" s="68" t="str">
        <f>CHOOSE(IF(C464&gt;0,C464,$F$5),0,"(야)","(지세별)","(지+소)","(누.불)","(야+소)","(원내역)")</f>
        <v>(야)</v>
      </c>
      <c r="E464">
        <f>IF(OR(M463&gt;0,M464&gt;0),1,0)</f>
        <v>0</v>
      </c>
      <c r="F464" s="59"/>
      <c r="G464" s="84" t="str">
        <f>G462</f>
        <v>잔토 운반(15.0 D.T)</v>
      </c>
      <c r="H464" s="85" t="s">
        <v>204</v>
      </c>
      <c r="I464" s="85" t="str">
        <f>CHOOSE(IF(C464&gt;0,C464,$F$5),0,"(야간)","(지세별)","(지+소)","(누.불)","(야+소)","")</f>
        <v>(야간)</v>
      </c>
      <c r="J464" s="86"/>
      <c r="K464" s="72" t="s">
        <v>78</v>
      </c>
      <c r="L464" s="73">
        <f t="shared" si="27"/>
        <v>0</v>
      </c>
      <c r="M464" s="71">
        <f t="shared" si="27"/>
        <v>0</v>
      </c>
      <c r="N464" s="73">
        <f>IF(AND(J463=0,J464=0),0,INT(CHOOSE(IF(C464&gt;0,C464,$F$5),#REF!,#REF!,#REF!,#REF!,#REF!,#REF!,#REF!)))</f>
        <v>0</v>
      </c>
      <c r="O464" s="74">
        <f t="shared" si="28"/>
        <v>0</v>
      </c>
      <c r="P464" s="73">
        <f>IF(AND(J463=0,J464=0),0,INT(CHOOSE(IF(C464&gt;0,C464,$F$5),#REF!,#REF!,#REF!,#REF!,#REF!,#REF!,#REF!)))</f>
        <v>0</v>
      </c>
      <c r="Q464" s="74">
        <f t="shared" si="29"/>
        <v>0</v>
      </c>
      <c r="R464" s="73">
        <f>IF(AND(J463=0,J464=0),0,INT(CHOOSE(IF(C464&gt;0,C464,$F$5),#REF!,#REF!,#REF!,#REF!,#REF!,#REF!,#REF!)))</f>
        <v>0</v>
      </c>
      <c r="S464" s="74">
        <f t="shared" si="30"/>
        <v>0</v>
      </c>
      <c r="T464" s="74"/>
    </row>
    <row r="465" spans="3:20" ht="20.25" hidden="1" customHeight="1">
      <c r="C465" s="17"/>
      <c r="E465" t="str">
        <f>IF(OR(M465&gt;0,M466&gt;0),2,"")</f>
        <v/>
      </c>
      <c r="F465" s="62"/>
      <c r="G465" s="78"/>
      <c r="H465" s="79"/>
      <c r="I465" s="79"/>
      <c r="J465" s="80"/>
      <c r="K465" s="65"/>
      <c r="L465" s="66">
        <f t="shared" si="27"/>
        <v>0</v>
      </c>
      <c r="M465" s="64">
        <f t="shared" si="27"/>
        <v>0</v>
      </c>
      <c r="N465" s="66">
        <f>IF(J465=0,0,N466*$E$3)</f>
        <v>0</v>
      </c>
      <c r="O465" s="67">
        <f t="shared" si="28"/>
        <v>0</v>
      </c>
      <c r="P465" s="66">
        <f>IF(J465=0,0,P466*$E$3)</f>
        <v>0</v>
      </c>
      <c r="Q465" s="67">
        <f t="shared" si="29"/>
        <v>0</v>
      </c>
      <c r="R465" s="66">
        <f>IF(J465=0,0,R466*$E$3)</f>
        <v>0</v>
      </c>
      <c r="S465" s="67">
        <f t="shared" si="30"/>
        <v>0</v>
      </c>
      <c r="T465" s="67"/>
    </row>
    <row r="466" spans="3:20" ht="20.25" hidden="1" customHeight="1">
      <c r="C466" s="76"/>
      <c r="D466" s="68">
        <f>CHOOSE(IF(C466&gt;0,C466,$F$5),0,"(야)","(지세별)","(지+소)","(누.불)","(야+소)","(원내역)")</f>
        <v>0</v>
      </c>
      <c r="E466">
        <f>IF(OR(M465&gt;0,M466&gt;0),1,0)</f>
        <v>0</v>
      </c>
      <c r="F466" s="59"/>
      <c r="G466" s="84" t="s">
        <v>205</v>
      </c>
      <c r="H466" s="85" t="str">
        <f>H464</f>
        <v>BH 0.7  135</v>
      </c>
      <c r="I466" s="85">
        <f>CHOOSE(IF(C466&gt;0,C466,$F$5),0,"(야간)","(지세별)","(지+소)","(누.불)","(야+소)","")</f>
        <v>0</v>
      </c>
      <c r="J466" s="86"/>
      <c r="K466" s="72" t="s">
        <v>78</v>
      </c>
      <c r="L466" s="73">
        <f t="shared" si="27"/>
        <v>0</v>
      </c>
      <c r="M466" s="71">
        <f t="shared" si="27"/>
        <v>0</v>
      </c>
      <c r="N466" s="73">
        <f>IF(AND(J465=0,J466=0),0,INT(CHOOSE(IF(C466&gt;0,C466,$F$5),#REF!,#REF!,#REF!,#REF!,#REF!,#REF!,#REF!)))</f>
        <v>0</v>
      </c>
      <c r="O466" s="74">
        <f t="shared" si="28"/>
        <v>0</v>
      </c>
      <c r="P466" s="73">
        <f>IF(AND(J465=0,J466=0),0,INT(CHOOSE(IF(C466&gt;0,C466,$F$5),#REF!,#REF!,#REF!,#REF!,#REF!,#REF!,#REF!)))</f>
        <v>0</v>
      </c>
      <c r="Q466" s="74">
        <f t="shared" si="29"/>
        <v>0</v>
      </c>
      <c r="R466" s="73">
        <f>IF(AND(J465=0,J466=0),0,INT(CHOOSE(IF(C466&gt;0,C466,$F$5),#REF!,#REF!,#REF!,#REF!,#REF!,#REF!,#REF!)))</f>
        <v>0</v>
      </c>
      <c r="S466" s="74">
        <f t="shared" si="30"/>
        <v>0</v>
      </c>
      <c r="T466" s="74"/>
    </row>
    <row r="467" spans="3:20" ht="20.25" hidden="1" customHeight="1">
      <c r="C467" s="17"/>
      <c r="E467" t="str">
        <f>IF(OR(M467&gt;0,M468&gt;0),2,"")</f>
        <v/>
      </c>
      <c r="F467" s="62"/>
      <c r="G467" s="78"/>
      <c r="H467" s="79"/>
      <c r="I467" s="79"/>
      <c r="J467" s="80"/>
      <c r="K467" s="65"/>
      <c r="L467" s="66">
        <f t="shared" si="27"/>
        <v>0</v>
      </c>
      <c r="M467" s="64">
        <f t="shared" si="27"/>
        <v>0</v>
      </c>
      <c r="N467" s="66">
        <f>IF(J467=0,0,N468*$E$3)</f>
        <v>0</v>
      </c>
      <c r="O467" s="67">
        <f t="shared" si="28"/>
        <v>0</v>
      </c>
      <c r="P467" s="66">
        <f>IF(J467=0,0,P468*$E$3)</f>
        <v>0</v>
      </c>
      <c r="Q467" s="67">
        <f t="shared" si="29"/>
        <v>0</v>
      </c>
      <c r="R467" s="66">
        <f>IF(J467=0,0,R468*$E$3)</f>
        <v>0</v>
      </c>
      <c r="S467" s="67">
        <f t="shared" si="30"/>
        <v>0</v>
      </c>
      <c r="T467" s="67"/>
    </row>
    <row r="468" spans="3:20" ht="20.25" hidden="1" customHeight="1">
      <c r="C468" s="76">
        <v>2</v>
      </c>
      <c r="D468" s="68" t="str">
        <f>CHOOSE(IF(C468&gt;0,C468,$F$5),0,"(야)","(지세별)","(지+소)","(누.불)","(야+소)","(원내역)")</f>
        <v>(야)</v>
      </c>
      <c r="E468">
        <f>IF(OR(M467&gt;0,M468&gt;0),1,0)</f>
        <v>0</v>
      </c>
      <c r="F468" s="59"/>
      <c r="G468" s="84" t="str">
        <f>G466</f>
        <v>잔토 운반(6.0 D.T)</v>
      </c>
      <c r="H468" s="85" t="str">
        <f>H466</f>
        <v>BH 0.7  135</v>
      </c>
      <c r="I468" s="85" t="str">
        <f>CHOOSE(IF(C468&gt;0,C468,$F$5),0,"(야간)","(지세별)","(지+소)","(누.불)","(야+소)","")</f>
        <v>(야간)</v>
      </c>
      <c r="J468" s="86"/>
      <c r="K468" s="72" t="s">
        <v>78</v>
      </c>
      <c r="L468" s="73">
        <f t="shared" si="27"/>
        <v>0</v>
      </c>
      <c r="M468" s="71">
        <f t="shared" si="27"/>
        <v>0</v>
      </c>
      <c r="N468" s="73">
        <f>IF(AND(J467=0,J468=0),0,INT(CHOOSE(IF(C468&gt;0,C468,$F$5),#REF!,#REF!,#REF!,#REF!,#REF!,#REF!,#REF!)))</f>
        <v>0</v>
      </c>
      <c r="O468" s="74">
        <f t="shared" si="28"/>
        <v>0</v>
      </c>
      <c r="P468" s="73">
        <f>IF(AND(J467=0,J468=0),0,INT(CHOOSE(IF(C468&gt;0,C468,$F$5),#REF!,#REF!,#REF!,#REF!,#REF!,#REF!,#REF!)))</f>
        <v>0</v>
      </c>
      <c r="Q468" s="74">
        <f t="shared" si="29"/>
        <v>0</v>
      </c>
      <c r="R468" s="73">
        <f>IF(AND(J467=0,J468=0),0,INT(CHOOSE(IF(C468&gt;0,C468,$F$5),#REF!,#REF!,#REF!,#REF!,#REF!,#REF!,#REF!)))</f>
        <v>0</v>
      </c>
      <c r="S468" s="74">
        <f t="shared" si="30"/>
        <v>0</v>
      </c>
      <c r="T468" s="74"/>
    </row>
    <row r="469" spans="3:20" ht="20.25" hidden="1" customHeight="1">
      <c r="C469" s="17"/>
      <c r="E469" t="str">
        <f>IF(OR(M469&gt;0,M470&gt;0),2,"")</f>
        <v/>
      </c>
      <c r="F469" s="62"/>
      <c r="G469" s="78"/>
      <c r="H469" s="79"/>
      <c r="I469" s="79"/>
      <c r="J469" s="80"/>
      <c r="K469" s="65"/>
      <c r="L469" s="66">
        <f t="shared" si="27"/>
        <v>0</v>
      </c>
      <c r="M469" s="64">
        <f t="shared" si="27"/>
        <v>0</v>
      </c>
      <c r="N469" s="66">
        <f>IF(J469=0,0,N470*$E$3)</f>
        <v>0</v>
      </c>
      <c r="O469" s="67">
        <f t="shared" si="28"/>
        <v>0</v>
      </c>
      <c r="P469" s="66">
        <f>IF(J469=0,0,P470*$E$3)</f>
        <v>0</v>
      </c>
      <c r="Q469" s="67">
        <f t="shared" si="29"/>
        <v>0</v>
      </c>
      <c r="R469" s="66">
        <f>IF(J469=0,0,R470*$E$3)</f>
        <v>0</v>
      </c>
      <c r="S469" s="67">
        <f t="shared" si="30"/>
        <v>0</v>
      </c>
      <c r="T469" s="67"/>
    </row>
    <row r="470" spans="3:20" ht="20.25" hidden="1" customHeight="1">
      <c r="C470" s="76"/>
      <c r="D470" s="68">
        <f>CHOOSE(IF(C470&gt;0,C470,$F$5),0,"(야)","(지세별)","(지+소)","(누.불)","(야+소)","(원내역)")</f>
        <v>0</v>
      </c>
      <c r="E470">
        <f>IF(OR(M469&gt;0,M470&gt;0),1,0)</f>
        <v>0</v>
      </c>
      <c r="F470" s="59"/>
      <c r="G470" s="84" t="s">
        <v>199</v>
      </c>
      <c r="H470" s="85" t="s">
        <v>206</v>
      </c>
      <c r="I470" s="85">
        <f>CHOOSE(IF(C470&gt;0,C470,$F$5),0,"(야간)","(지세별)","(지+소)","(누.불)","(야+소)","")</f>
        <v>0</v>
      </c>
      <c r="J470" s="86"/>
      <c r="K470" s="72" t="s">
        <v>78</v>
      </c>
      <c r="L470" s="73">
        <f t="shared" si="27"/>
        <v>0</v>
      </c>
      <c r="M470" s="71">
        <f t="shared" si="27"/>
        <v>0</v>
      </c>
      <c r="N470" s="73">
        <f>IF(AND(J469=0,J470=0),0,INT(CHOOSE(IF(C470&gt;0,C470,$F$5),#REF!,#REF!,#REF!,#REF!,#REF!,#REF!,#REF!)))</f>
        <v>0</v>
      </c>
      <c r="O470" s="74">
        <f t="shared" si="28"/>
        <v>0</v>
      </c>
      <c r="P470" s="73">
        <f>IF(AND(J469=0,J470=0),0,INT(CHOOSE(IF(C470&gt;0,C470,$F$5),#REF!,#REF!,#REF!,#REF!,#REF!,#REF!,#REF!)))</f>
        <v>0</v>
      </c>
      <c r="Q470" s="74">
        <f t="shared" si="29"/>
        <v>0</v>
      </c>
      <c r="R470" s="73">
        <f>IF(AND(J469=0,J470=0),0,INT(CHOOSE(IF(C470&gt;0,C470,$F$5),#REF!,#REF!,#REF!,#REF!,#REF!,#REF!,#REF!)))</f>
        <v>0</v>
      </c>
      <c r="S470" s="74">
        <f t="shared" si="30"/>
        <v>0</v>
      </c>
      <c r="T470" s="74"/>
    </row>
    <row r="471" spans="3:20" ht="20.25" hidden="1" customHeight="1">
      <c r="C471" s="17"/>
      <c r="E471" t="str">
        <f>IF(OR(M471&gt;0,M472&gt;0),2,"")</f>
        <v/>
      </c>
      <c r="F471" s="62"/>
      <c r="G471" s="78"/>
      <c r="H471" s="79"/>
      <c r="I471" s="79"/>
      <c r="J471" s="80"/>
      <c r="K471" s="65"/>
      <c r="L471" s="66">
        <f t="shared" si="27"/>
        <v>0</v>
      </c>
      <c r="M471" s="64">
        <f t="shared" si="27"/>
        <v>0</v>
      </c>
      <c r="N471" s="66">
        <f>IF(J471=0,0,N472*$E$3)</f>
        <v>0</v>
      </c>
      <c r="O471" s="67">
        <f t="shared" si="28"/>
        <v>0</v>
      </c>
      <c r="P471" s="66">
        <f>IF(J471=0,0,P472*$E$3)</f>
        <v>0</v>
      </c>
      <c r="Q471" s="67">
        <f t="shared" si="29"/>
        <v>0</v>
      </c>
      <c r="R471" s="66">
        <f>IF(J471=0,0,R472*$E$3)</f>
        <v>0</v>
      </c>
      <c r="S471" s="67">
        <f t="shared" si="30"/>
        <v>0</v>
      </c>
      <c r="T471" s="67"/>
    </row>
    <row r="472" spans="3:20" ht="20.25" hidden="1" customHeight="1">
      <c r="C472" s="76">
        <v>2</v>
      </c>
      <c r="D472" s="68" t="str">
        <f>CHOOSE(IF(C472&gt;0,C472,$F$5),0,"(야)","(지세별)","(지+소)","(누.불)","(야+소)","(원내역)")</f>
        <v>(야)</v>
      </c>
      <c r="E472">
        <f>IF(OR(M471&gt;0,M472&gt;0),1,0)</f>
        <v>0</v>
      </c>
      <c r="F472" s="59"/>
      <c r="G472" s="84" t="str">
        <f>G470</f>
        <v>잔토 운반(15.0 D.T)</v>
      </c>
      <c r="H472" s="85" t="str">
        <f>H470</f>
        <v>BH 0.7  180</v>
      </c>
      <c r="I472" s="85" t="str">
        <f>CHOOSE(IF(C472&gt;0,C472,$F$5),0,"(야간)","(지세별)","(지+소)","(누.불)","(야+소)","")</f>
        <v>(야간)</v>
      </c>
      <c r="J472" s="86"/>
      <c r="K472" s="72" t="s">
        <v>78</v>
      </c>
      <c r="L472" s="73">
        <f t="shared" si="27"/>
        <v>0</v>
      </c>
      <c r="M472" s="71">
        <f t="shared" si="27"/>
        <v>0</v>
      </c>
      <c r="N472" s="73">
        <f>IF(AND(J471=0,J472=0),0,INT(CHOOSE(IF(C472&gt;0,C472,$F$5),#REF!,#REF!,#REF!,#REF!,#REF!,#REF!,#REF!)))</f>
        <v>0</v>
      </c>
      <c r="O472" s="74">
        <f t="shared" si="28"/>
        <v>0</v>
      </c>
      <c r="P472" s="73">
        <f>IF(AND(J471=0,J472=0),0,INT(CHOOSE(IF(C472&gt;0,C472,$F$5),#REF!,#REF!,#REF!,#REF!,#REF!,#REF!,#REF!)))</f>
        <v>0</v>
      </c>
      <c r="Q472" s="74">
        <f t="shared" si="29"/>
        <v>0</v>
      </c>
      <c r="R472" s="73">
        <f>IF(AND(J471=0,J472=0),0,INT(CHOOSE(IF(C472&gt;0,C472,$F$5),#REF!,#REF!,#REF!,#REF!,#REF!,#REF!,#REF!)))</f>
        <v>0</v>
      </c>
      <c r="S472" s="74">
        <f t="shared" si="30"/>
        <v>0</v>
      </c>
      <c r="T472" s="74"/>
    </row>
    <row r="473" spans="3:20" ht="20.25" hidden="1" customHeight="1">
      <c r="C473" s="17"/>
      <c r="E473" t="str">
        <f>IF(OR(M473&gt;0,M474&gt;0),2,"")</f>
        <v/>
      </c>
      <c r="F473" s="62"/>
      <c r="G473" s="63"/>
      <c r="H473" s="64"/>
      <c r="I473" s="64"/>
      <c r="J473" s="75">
        <v>0</v>
      </c>
      <c r="K473" s="65"/>
      <c r="L473" s="66">
        <f t="shared" si="27"/>
        <v>0</v>
      </c>
      <c r="M473" s="64">
        <f t="shared" si="27"/>
        <v>0</v>
      </c>
      <c r="N473" s="66">
        <f>IF(J473=0,0,N474*$E$3)</f>
        <v>0</v>
      </c>
      <c r="O473" s="67">
        <f t="shared" si="28"/>
        <v>0</v>
      </c>
      <c r="P473" s="66">
        <f>IF(J473=0,0,P474*$E$3)</f>
        <v>0</v>
      </c>
      <c r="Q473" s="67">
        <f t="shared" si="29"/>
        <v>0</v>
      </c>
      <c r="R473" s="66">
        <f>IF(J473=0,0,R474*$E$3)</f>
        <v>0</v>
      </c>
      <c r="S473" s="67">
        <f t="shared" si="30"/>
        <v>0</v>
      </c>
      <c r="T473" s="67"/>
    </row>
    <row r="474" spans="3:20" s="54" customFormat="1" ht="20.25" hidden="1" customHeight="1">
      <c r="C474" s="100"/>
      <c r="D474" s="69">
        <f>CHOOSE(IF(C474&gt;0,C474,$F$5),0,"(야)","(지세별)","(지+소)","(누.불)","(야+소)","(원내역)")</f>
        <v>0</v>
      </c>
      <c r="E474" s="54">
        <f>IF(OR(M473&gt;0,M474&gt;0),1,0)</f>
        <v>0</v>
      </c>
      <c r="F474" s="101"/>
      <c r="G474" s="87" t="s">
        <v>207</v>
      </c>
      <c r="H474" s="88" t="s">
        <v>208</v>
      </c>
      <c r="I474" s="88">
        <f>CHOOSE(IF(C474&gt;0,C474,$F$5),0,"(야간)","(지세별)","(지+소)","(누.불)","(야+소)","")</f>
        <v>0</v>
      </c>
      <c r="J474" s="89">
        <v>0</v>
      </c>
      <c r="K474" s="90" t="s">
        <v>78</v>
      </c>
      <c r="L474" s="97">
        <f t="shared" si="27"/>
        <v>0</v>
      </c>
      <c r="M474" s="88">
        <f t="shared" si="27"/>
        <v>0</v>
      </c>
      <c r="N474" s="97">
        <f>IF(AND(J473=0,J474=0),0,INT(CHOOSE(IF(C474&gt;0,C474,$F$5),#REF!,#REF!,#REF!,#REF!,#REF!,#REF!,#REF!)))</f>
        <v>0</v>
      </c>
      <c r="O474" s="98">
        <f t="shared" si="28"/>
        <v>0</v>
      </c>
      <c r="P474" s="97">
        <f>IF(AND(J473=0,J474=0),0,INT(CHOOSE(IF(C474&gt;0,C474,$F$5),#REF!,#REF!,#REF!,#REF!,#REF!,#REF!,#REF!)))</f>
        <v>0</v>
      </c>
      <c r="Q474" s="98">
        <f t="shared" si="29"/>
        <v>0</v>
      </c>
      <c r="R474" s="97">
        <f>IF(AND(J473=0,J474=0),0,INT(CHOOSE(IF(C474&gt;0,C474,$F$5),#REF!,#REF!,#REF!,#REF!,#REF!,#REF!,#REF!)))</f>
        <v>0</v>
      </c>
      <c r="S474" s="98">
        <f t="shared" si="30"/>
        <v>0</v>
      </c>
      <c r="T474" s="98"/>
    </row>
    <row r="475" spans="3:20" ht="20.25" hidden="1" customHeight="1">
      <c r="C475" s="17"/>
      <c r="E475" t="str">
        <f>IF(OR(M475&gt;0,M476&gt;0),2,"")</f>
        <v/>
      </c>
      <c r="F475" s="62"/>
      <c r="G475" s="63"/>
      <c r="H475" s="64"/>
      <c r="I475" s="64"/>
      <c r="J475" s="75">
        <v>0</v>
      </c>
      <c r="K475" s="65"/>
      <c r="L475" s="66">
        <f t="shared" ref="L475:M538" si="31">SUM(N475,P475,R475)</f>
        <v>0</v>
      </c>
      <c r="M475" s="64">
        <f t="shared" si="31"/>
        <v>0</v>
      </c>
      <c r="N475" s="66">
        <f>IF(J475=0,0,N476*$E$3)</f>
        <v>0</v>
      </c>
      <c r="O475" s="67">
        <f t="shared" si="28"/>
        <v>0</v>
      </c>
      <c r="P475" s="66">
        <f>IF(J475=0,0,P476*$E$3)</f>
        <v>0</v>
      </c>
      <c r="Q475" s="67">
        <f t="shared" si="29"/>
        <v>0</v>
      </c>
      <c r="R475" s="66">
        <f>IF(J475=0,0,R476*$E$3)</f>
        <v>0</v>
      </c>
      <c r="S475" s="67">
        <f t="shared" si="30"/>
        <v>0</v>
      </c>
      <c r="T475" s="67"/>
    </row>
    <row r="476" spans="3:20" ht="20.25" hidden="1" customHeight="1">
      <c r="C476" s="76">
        <v>2</v>
      </c>
      <c r="D476" s="68" t="str">
        <f>CHOOSE(IF(C476&gt;0,C476,$F$5),0,"(야)","(지세별)","(지+소)","(누.불)","(야+소)","(원내역)")</f>
        <v>(야)</v>
      </c>
      <c r="E476">
        <f>IF(OR(M475&gt;0,M476&gt;0),1,0)</f>
        <v>0</v>
      </c>
      <c r="F476" s="59"/>
      <c r="G476" s="70" t="s">
        <v>207</v>
      </c>
      <c r="H476" s="71" t="s">
        <v>208</v>
      </c>
      <c r="I476" s="71" t="str">
        <f>CHOOSE(IF(C476&gt;0,C476,$F$5),0,"(야간)","(지세별)","(지+소)","(누.불)","(야+소)","")</f>
        <v>(야간)</v>
      </c>
      <c r="J476" s="77">
        <v>0</v>
      </c>
      <c r="K476" s="72" t="s">
        <v>78</v>
      </c>
      <c r="L476" s="73">
        <f t="shared" si="31"/>
        <v>0</v>
      </c>
      <c r="M476" s="71">
        <f t="shared" si="31"/>
        <v>0</v>
      </c>
      <c r="N476" s="73">
        <f>IF(AND(J475=0,J476=0),0,INT(CHOOSE(IF(C476&gt;0,C476,$F$5),#REF!,#REF!,#REF!,#REF!,#REF!,#REF!,#REF!)))</f>
        <v>0</v>
      </c>
      <c r="O476" s="74">
        <f t="shared" si="28"/>
        <v>0</v>
      </c>
      <c r="P476" s="73">
        <f>IF(AND(J475=0,J476=0),0,INT(CHOOSE(IF(C476&gt;0,C476,$F$5),#REF!,#REF!,#REF!,#REF!,#REF!,#REF!,#REF!)))</f>
        <v>0</v>
      </c>
      <c r="Q476" s="74">
        <f t="shared" si="29"/>
        <v>0</v>
      </c>
      <c r="R476" s="73">
        <f>IF(AND(J475=0,J476=0),0,INT(CHOOSE(IF(C476&gt;0,C476,$F$5),#REF!,#REF!,#REF!,#REF!,#REF!,#REF!,#REF!)))</f>
        <v>0</v>
      </c>
      <c r="S476" s="74">
        <f t="shared" si="30"/>
        <v>0</v>
      </c>
      <c r="T476" s="74"/>
    </row>
    <row r="477" spans="3:20" ht="20.25" hidden="1" customHeight="1">
      <c r="C477" s="17"/>
      <c r="E477" t="str">
        <f>IF(OR(M477&gt;0,M478&gt;0),2,"")</f>
        <v/>
      </c>
      <c r="F477" s="62"/>
      <c r="G477" s="63"/>
      <c r="H477" s="64"/>
      <c r="I477" s="64"/>
      <c r="J477" s="75">
        <v>0</v>
      </c>
      <c r="K477" s="65"/>
      <c r="L477" s="66">
        <f t="shared" si="31"/>
        <v>0</v>
      </c>
      <c r="M477" s="64">
        <f t="shared" si="31"/>
        <v>0</v>
      </c>
      <c r="N477" s="66">
        <f>IF(J477=0,0,N478*$E$3)</f>
        <v>0</v>
      </c>
      <c r="O477" s="67">
        <f t="shared" si="28"/>
        <v>0</v>
      </c>
      <c r="P477" s="66">
        <f>IF(J477=0,0,P478*$E$3)</f>
        <v>0</v>
      </c>
      <c r="Q477" s="67">
        <f t="shared" si="29"/>
        <v>0</v>
      </c>
      <c r="R477" s="66">
        <f>IF(J477=0,0,R478*$E$3)</f>
        <v>0</v>
      </c>
      <c r="S477" s="67">
        <f t="shared" si="30"/>
        <v>0</v>
      </c>
      <c r="T477" s="67"/>
    </row>
    <row r="478" spans="3:20" ht="20.25" hidden="1" customHeight="1">
      <c r="C478" s="76"/>
      <c r="D478" s="68">
        <f>CHOOSE(IF(C478&gt;0,C478,$F$5),0,"(야)","(지세별)","(지+소)","(누.불)","(야+소)","(원내역)")</f>
        <v>0</v>
      </c>
      <c r="E478">
        <f>IF(OR(M477&gt;0,M478&gt;0),1,0)</f>
        <v>0</v>
      </c>
      <c r="F478" s="59"/>
      <c r="G478" s="70" t="s">
        <v>209</v>
      </c>
      <c r="H478" s="71" t="s">
        <v>208</v>
      </c>
      <c r="I478" s="71">
        <f>CHOOSE(IF(C478&gt;0,C478,$F$5),0,"(야간)","(지세별)","(소규모)","(누.불)","(야+소)","")</f>
        <v>0</v>
      </c>
      <c r="J478" s="77">
        <v>0</v>
      </c>
      <c r="K478" s="72" t="s">
        <v>78</v>
      </c>
      <c r="L478" s="73">
        <f t="shared" si="31"/>
        <v>0</v>
      </c>
      <c r="M478" s="71">
        <f t="shared" si="31"/>
        <v>0</v>
      </c>
      <c r="N478" s="73">
        <f>IF(AND(J477=0,J478=0),0,INT(CHOOSE(IF(C478&gt;0,C478,$F$5),#REF!,#REF!,#REF!,#REF!,#REF!,#REF!,#REF!)))</f>
        <v>0</v>
      </c>
      <c r="O478" s="74">
        <f t="shared" si="28"/>
        <v>0</v>
      </c>
      <c r="P478" s="73">
        <f>IF(AND(J477=0,J478=0),0,INT(CHOOSE(IF(C478&gt;0,C478,$F$5),#REF!,#REF!,#REF!,#REF!,#REF!,#REF!,#REF!)))</f>
        <v>0</v>
      </c>
      <c r="Q478" s="74">
        <f t="shared" si="29"/>
        <v>0</v>
      </c>
      <c r="R478" s="73">
        <f>IF(AND(J477=0,J478=0),0,INT(CHOOSE(IF(C478&gt;0,C478,$F$5),#REF!,#REF!,#REF!,#REF!,#REF!,#REF!,#REF!)))</f>
        <v>0</v>
      </c>
      <c r="S478" s="74">
        <f t="shared" si="30"/>
        <v>0</v>
      </c>
      <c r="T478" s="74"/>
    </row>
    <row r="479" spans="3:20" ht="20.25" hidden="1" customHeight="1">
      <c r="C479" s="17"/>
      <c r="E479" t="str">
        <f>IF(OR(M479&gt;0,M480&gt;0),2,"")</f>
        <v/>
      </c>
      <c r="F479" s="62"/>
      <c r="G479" s="63"/>
      <c r="H479" s="64"/>
      <c r="I479" s="64"/>
      <c r="J479" s="75">
        <v>0</v>
      </c>
      <c r="K479" s="65"/>
      <c r="L479" s="66">
        <f t="shared" si="31"/>
        <v>0</v>
      </c>
      <c r="M479" s="64">
        <f t="shared" si="31"/>
        <v>0</v>
      </c>
      <c r="N479" s="66">
        <f>IF(J479=0,0,N480*$E$3)</f>
        <v>0</v>
      </c>
      <c r="O479" s="67">
        <f t="shared" si="28"/>
        <v>0</v>
      </c>
      <c r="P479" s="66">
        <f>IF(J479=0,0,P480*$E$3)</f>
        <v>0</v>
      </c>
      <c r="Q479" s="67">
        <f t="shared" si="29"/>
        <v>0</v>
      </c>
      <c r="R479" s="66">
        <f>IF(J479=0,0,R480*$E$3)</f>
        <v>0</v>
      </c>
      <c r="S479" s="67">
        <f t="shared" si="30"/>
        <v>0</v>
      </c>
      <c r="T479" s="67"/>
    </row>
    <row r="480" spans="3:20" ht="20.25" hidden="1" customHeight="1">
      <c r="C480" s="76">
        <v>2</v>
      </c>
      <c r="D480" s="68" t="str">
        <f>CHOOSE(IF(C480&gt;0,C480,$F$5),0,"(야)","(지세별)","(지+소)","(누.불)","(야+소)","(원내역)")</f>
        <v>(야)</v>
      </c>
      <c r="E480">
        <f>IF(OR(M479&gt;0,M480&gt;0),1,0)</f>
        <v>0</v>
      </c>
      <c r="F480" s="59"/>
      <c r="G480" s="70" t="s">
        <v>209</v>
      </c>
      <c r="H480" s="71" t="s">
        <v>208</v>
      </c>
      <c r="I480" s="71" t="str">
        <f>CHOOSE(IF(C480&gt;0,C480,$F$5),0,"(야간)","(지세별)","(지+소)","(누.불)","(야+소)","")</f>
        <v>(야간)</v>
      </c>
      <c r="J480" s="77">
        <v>0</v>
      </c>
      <c r="K480" s="72" t="s">
        <v>78</v>
      </c>
      <c r="L480" s="73">
        <f t="shared" si="31"/>
        <v>0</v>
      </c>
      <c r="M480" s="71">
        <f t="shared" si="31"/>
        <v>0</v>
      </c>
      <c r="N480" s="73">
        <f>IF(AND(J479=0,J480=0),0,INT(CHOOSE(IF(C480&gt;0,C480,$F$5),#REF!,#REF!,#REF!,#REF!,#REF!,#REF!,#REF!)))</f>
        <v>0</v>
      </c>
      <c r="O480" s="74">
        <f t="shared" si="28"/>
        <v>0</v>
      </c>
      <c r="P480" s="73">
        <f>IF(AND(J479=0,J480=0),0,INT(CHOOSE(IF(C480&gt;0,C480,$F$5),#REF!,#REF!,#REF!,#REF!,#REF!,#REF!,#REF!)))</f>
        <v>0</v>
      </c>
      <c r="Q480" s="74">
        <f t="shared" si="29"/>
        <v>0</v>
      </c>
      <c r="R480" s="73">
        <f>IF(AND(J479=0,J480=0),0,INT(CHOOSE(IF(C480&gt;0,C480,$F$5),#REF!,#REF!,#REF!,#REF!,#REF!,#REF!,#REF!)))</f>
        <v>0</v>
      </c>
      <c r="S480" s="74">
        <f t="shared" si="30"/>
        <v>0</v>
      </c>
      <c r="T480" s="74"/>
    </row>
    <row r="481" spans="3:20" ht="20.25" hidden="1" customHeight="1">
      <c r="C481" s="17"/>
      <c r="E481" t="str">
        <f>IF(OR(M481&gt;0,M482&gt;0),2,"")</f>
        <v/>
      </c>
      <c r="F481" s="62"/>
      <c r="G481" s="63"/>
      <c r="H481" s="64"/>
      <c r="I481" s="64"/>
      <c r="J481" s="75">
        <v>0</v>
      </c>
      <c r="K481" s="65"/>
      <c r="L481" s="66">
        <f t="shared" si="31"/>
        <v>0</v>
      </c>
      <c r="M481" s="64">
        <f t="shared" si="31"/>
        <v>0</v>
      </c>
      <c r="N481" s="66">
        <f>IF(J481=0,0,N482*$E$3)</f>
        <v>0</v>
      </c>
      <c r="O481" s="67">
        <f t="shared" si="28"/>
        <v>0</v>
      </c>
      <c r="P481" s="66">
        <f>IF(J481=0,0,P482*$E$3)</f>
        <v>0</v>
      </c>
      <c r="Q481" s="67">
        <f t="shared" si="29"/>
        <v>0</v>
      </c>
      <c r="R481" s="66">
        <f>IF(J481=0,0,R482*$E$3)</f>
        <v>0</v>
      </c>
      <c r="S481" s="67">
        <f t="shared" si="30"/>
        <v>0</v>
      </c>
      <c r="T481" s="67"/>
    </row>
    <row r="482" spans="3:20" ht="20.25" hidden="1" customHeight="1">
      <c r="C482" s="76"/>
      <c r="D482" s="68">
        <f>CHOOSE(IF(C482&gt;0,C482,$F$5),0,"(야)","(지세별)","(지+소)","(누.불)","(야+소)","(원내역)")</f>
        <v>0</v>
      </c>
      <c r="E482">
        <f>IF(OR(M481&gt;0,M482&gt;0),1,0)</f>
        <v>0</v>
      </c>
      <c r="F482" s="59"/>
      <c r="G482" s="70" t="s">
        <v>207</v>
      </c>
      <c r="H482" s="71" t="s">
        <v>183</v>
      </c>
      <c r="I482" s="71">
        <f>CHOOSE(IF(C482&gt;0,C482,$F$5),0,"(야간)","(지세별)","(지+소)","(누.불)","(야+소)","")</f>
        <v>0</v>
      </c>
      <c r="J482" s="77">
        <v>0</v>
      </c>
      <c r="K482" s="72" t="s">
        <v>78</v>
      </c>
      <c r="L482" s="73">
        <f t="shared" si="31"/>
        <v>0</v>
      </c>
      <c r="M482" s="71">
        <f t="shared" si="31"/>
        <v>0</v>
      </c>
      <c r="N482" s="73">
        <f>IF(AND(J481=0,J482=0),0,INT(CHOOSE(IF(C482&gt;0,C482,$F$5),#REF!,#REF!,#REF!,#REF!,#REF!,#REF!,#REF!)))</f>
        <v>0</v>
      </c>
      <c r="O482" s="74">
        <f t="shared" si="28"/>
        <v>0</v>
      </c>
      <c r="P482" s="73">
        <f>IF(AND(J481=0,J482=0),0,INT(CHOOSE(IF(C482&gt;0,C482,$F$5),#REF!,#REF!,#REF!,#REF!,#REF!,#REF!,#REF!)))</f>
        <v>0</v>
      </c>
      <c r="Q482" s="74">
        <f t="shared" si="29"/>
        <v>0</v>
      </c>
      <c r="R482" s="73">
        <f>IF(AND(J481=0,J482=0),0,INT(CHOOSE(IF(C482&gt;0,C482,$F$5),#REF!,#REF!,#REF!,#REF!,#REF!,#REF!,#REF!)))</f>
        <v>0</v>
      </c>
      <c r="S482" s="74">
        <f t="shared" si="30"/>
        <v>0</v>
      </c>
      <c r="T482" s="74"/>
    </row>
    <row r="483" spans="3:20" ht="20.25" hidden="1" customHeight="1">
      <c r="C483" s="17"/>
      <c r="E483" t="str">
        <f>IF(OR(M483&gt;0,M484&gt;0),2,"")</f>
        <v/>
      </c>
      <c r="F483" s="62"/>
      <c r="G483" s="63"/>
      <c r="H483" s="64"/>
      <c r="I483" s="64"/>
      <c r="J483" s="75">
        <v>0</v>
      </c>
      <c r="K483" s="65"/>
      <c r="L483" s="66">
        <f t="shared" si="31"/>
        <v>0</v>
      </c>
      <c r="M483" s="64">
        <f t="shared" si="31"/>
        <v>0</v>
      </c>
      <c r="N483" s="66">
        <f>IF(J483=0,0,N484*$E$3)</f>
        <v>0</v>
      </c>
      <c r="O483" s="67">
        <f t="shared" si="28"/>
        <v>0</v>
      </c>
      <c r="P483" s="66">
        <f>IF(J483=0,0,P484*$E$3)</f>
        <v>0</v>
      </c>
      <c r="Q483" s="67">
        <f t="shared" si="29"/>
        <v>0</v>
      </c>
      <c r="R483" s="66">
        <f>IF(J483=0,0,R484*$E$3)</f>
        <v>0</v>
      </c>
      <c r="S483" s="67">
        <f t="shared" si="30"/>
        <v>0</v>
      </c>
      <c r="T483" s="67"/>
    </row>
    <row r="484" spans="3:20" ht="20.25" hidden="1" customHeight="1">
      <c r="C484" s="76">
        <v>2</v>
      </c>
      <c r="D484" s="68" t="str">
        <f>CHOOSE(IF(C484&gt;0,C484,$F$5),0,"(야)","(지세별)","(지+소)","(누.불)","(야+소)","(원내역)")</f>
        <v>(야)</v>
      </c>
      <c r="E484">
        <f>IF(OR(M483&gt;0,M484&gt;0),1,0)</f>
        <v>0</v>
      </c>
      <c r="F484" s="59"/>
      <c r="G484" s="70" t="s">
        <v>207</v>
      </c>
      <c r="H484" s="71" t="str">
        <f>H482</f>
        <v>BH 0.12  90</v>
      </c>
      <c r="I484" s="71" t="str">
        <f>CHOOSE(IF(C484&gt;0,C484,$F$5),0,"(야간)","(지세별)","(지+소)","(누.불)","(야+소)","")</f>
        <v>(야간)</v>
      </c>
      <c r="J484" s="77">
        <v>0</v>
      </c>
      <c r="K484" s="72" t="s">
        <v>78</v>
      </c>
      <c r="L484" s="73">
        <f t="shared" si="31"/>
        <v>0</v>
      </c>
      <c r="M484" s="71">
        <f t="shared" si="31"/>
        <v>0</v>
      </c>
      <c r="N484" s="73">
        <f>IF(AND(J483=0,J484=0),0,INT(CHOOSE(IF(C484&gt;0,C484,$F$5),#REF!,#REF!,#REF!,#REF!,#REF!,#REF!,#REF!)))</f>
        <v>0</v>
      </c>
      <c r="O484" s="74">
        <f t="shared" si="28"/>
        <v>0</v>
      </c>
      <c r="P484" s="73">
        <f>IF(AND(J483=0,J484=0),0,INT(CHOOSE(IF(C484&gt;0,C484,$F$5),#REF!,#REF!,#REF!,#REF!,#REF!,#REF!,#REF!)))</f>
        <v>0</v>
      </c>
      <c r="Q484" s="74">
        <f t="shared" si="29"/>
        <v>0</v>
      </c>
      <c r="R484" s="73">
        <f>IF(AND(J483=0,J484=0),0,INT(CHOOSE(IF(C484&gt;0,C484,$F$5),#REF!,#REF!,#REF!,#REF!,#REF!,#REF!,#REF!)))</f>
        <v>0</v>
      </c>
      <c r="S484" s="74">
        <f t="shared" si="30"/>
        <v>0</v>
      </c>
      <c r="T484" s="74"/>
    </row>
    <row r="485" spans="3:20" ht="20.25" hidden="1" customHeight="1">
      <c r="C485" s="17"/>
      <c r="E485" t="str">
        <f>IF(OR(M485&gt;0,M486&gt;0),2,"")</f>
        <v/>
      </c>
      <c r="F485" s="62"/>
      <c r="G485" s="63"/>
      <c r="H485" s="64"/>
      <c r="I485" s="64"/>
      <c r="J485" s="75">
        <v>0</v>
      </c>
      <c r="K485" s="65"/>
      <c r="L485" s="66">
        <f t="shared" si="31"/>
        <v>0</v>
      </c>
      <c r="M485" s="64">
        <f t="shared" si="31"/>
        <v>0</v>
      </c>
      <c r="N485" s="66">
        <f>IF(J485=0,0,N486*$E$3)</f>
        <v>0</v>
      </c>
      <c r="O485" s="67">
        <f t="shared" si="28"/>
        <v>0</v>
      </c>
      <c r="P485" s="66">
        <f>IF(J485=0,0,P486*$E$3)</f>
        <v>0</v>
      </c>
      <c r="Q485" s="67">
        <f t="shared" si="29"/>
        <v>0</v>
      </c>
      <c r="R485" s="66">
        <f>IF(J485=0,0,R486*$E$3)</f>
        <v>0</v>
      </c>
      <c r="S485" s="67">
        <f t="shared" si="30"/>
        <v>0</v>
      </c>
      <c r="T485" s="67"/>
    </row>
    <row r="486" spans="3:20" ht="20.25" hidden="1" customHeight="1">
      <c r="C486" s="76"/>
      <c r="D486" s="68">
        <f>CHOOSE(IF(C486&gt;0,C486,$F$5),0,"(야)","(지세별)","(지+소)","(누.불)","(야+소)","(원내역)")</f>
        <v>0</v>
      </c>
      <c r="E486">
        <f>IF(OR(M485&gt;0,M486&gt;0),1,0)</f>
        <v>0</v>
      </c>
      <c r="F486" s="59"/>
      <c r="G486" s="70" t="s">
        <v>209</v>
      </c>
      <c r="H486" s="71" t="str">
        <f>H484</f>
        <v>BH 0.12  90</v>
      </c>
      <c r="I486" s="71">
        <f>CHOOSE(IF(C486&gt;0,C486,$F$5),0,"(야간)","(지세별)","(지+소)","(누.불)","(야+소)","")</f>
        <v>0</v>
      </c>
      <c r="J486" s="77">
        <v>0</v>
      </c>
      <c r="K486" s="72" t="s">
        <v>78</v>
      </c>
      <c r="L486" s="73">
        <f t="shared" si="31"/>
        <v>0</v>
      </c>
      <c r="M486" s="71">
        <f t="shared" si="31"/>
        <v>0</v>
      </c>
      <c r="N486" s="73">
        <f>IF(AND(J485=0,J486=0),0,INT(CHOOSE(IF(C486&gt;0,C486,$F$5),#REF!,#REF!,#REF!,#REF!,#REF!,#REF!,#REF!)))</f>
        <v>0</v>
      </c>
      <c r="O486" s="74">
        <f t="shared" si="28"/>
        <v>0</v>
      </c>
      <c r="P486" s="73">
        <f>IF(AND(J485=0,J486=0),0,INT(CHOOSE(IF(C486&gt;0,C486,$F$5),#REF!,#REF!,#REF!,#REF!,#REF!,#REF!,#REF!)))</f>
        <v>0</v>
      </c>
      <c r="Q486" s="74">
        <f t="shared" si="29"/>
        <v>0</v>
      </c>
      <c r="R486" s="73">
        <f>IF(AND(J485=0,J486=0),0,INT(CHOOSE(IF(C486&gt;0,C486,$F$5),#REF!,#REF!,#REF!,#REF!,#REF!,#REF!,#REF!)))</f>
        <v>0</v>
      </c>
      <c r="S486" s="74">
        <f t="shared" si="30"/>
        <v>0</v>
      </c>
      <c r="T486" s="74"/>
    </row>
    <row r="487" spans="3:20" ht="20.25" hidden="1" customHeight="1">
      <c r="C487" s="17"/>
      <c r="E487" t="str">
        <f>IF(OR(M487&gt;0,M488&gt;0),2,"")</f>
        <v/>
      </c>
      <c r="F487" s="62"/>
      <c r="G487" s="63"/>
      <c r="H487" s="64"/>
      <c r="I487" s="64"/>
      <c r="J487" s="75">
        <v>0</v>
      </c>
      <c r="K487" s="65"/>
      <c r="L487" s="66">
        <f t="shared" si="31"/>
        <v>0</v>
      </c>
      <c r="M487" s="64">
        <f t="shared" si="31"/>
        <v>0</v>
      </c>
      <c r="N487" s="66">
        <f>IF(J487=0,0,N488*$E$3)</f>
        <v>0</v>
      </c>
      <c r="O487" s="67">
        <f t="shared" si="28"/>
        <v>0</v>
      </c>
      <c r="P487" s="66">
        <f>IF(J487=0,0,P488*$E$3)</f>
        <v>0</v>
      </c>
      <c r="Q487" s="67">
        <f t="shared" si="29"/>
        <v>0</v>
      </c>
      <c r="R487" s="66">
        <f>IF(J487=0,0,R488*$E$3)</f>
        <v>0</v>
      </c>
      <c r="S487" s="67">
        <f t="shared" si="30"/>
        <v>0</v>
      </c>
      <c r="T487" s="67"/>
    </row>
    <row r="488" spans="3:20" ht="20.25" hidden="1" customHeight="1">
      <c r="C488" s="76">
        <v>2</v>
      </c>
      <c r="D488" s="68" t="str">
        <f>CHOOSE(IF(C488&gt;0,C488,$F$5),0,"(야)","(지세별)","(지+소)","(누.불)","(야+소)","(원내역)")</f>
        <v>(야)</v>
      </c>
      <c r="E488">
        <f>IF(OR(M487&gt;0,M488&gt;0),1,0)</f>
        <v>0</v>
      </c>
      <c r="F488" s="59"/>
      <c r="G488" s="70" t="s">
        <v>209</v>
      </c>
      <c r="H488" s="71" t="str">
        <f>H486</f>
        <v>BH 0.12  90</v>
      </c>
      <c r="I488" s="71" t="str">
        <f>CHOOSE(IF(C488&gt;0,C488,$F$5),0,"(야간)","(지세별)","(지+소)","(누.불)","(야+소)","")</f>
        <v>(야간)</v>
      </c>
      <c r="J488" s="77">
        <v>0</v>
      </c>
      <c r="K488" s="72" t="s">
        <v>78</v>
      </c>
      <c r="L488" s="73">
        <f t="shared" si="31"/>
        <v>0</v>
      </c>
      <c r="M488" s="71">
        <f t="shared" si="31"/>
        <v>0</v>
      </c>
      <c r="N488" s="73">
        <f>IF(AND(J487=0,J488=0),0,INT(CHOOSE(IF(C488&gt;0,C488,$F$5),#REF!,#REF!,#REF!,#REF!,#REF!,#REF!,#REF!)))</f>
        <v>0</v>
      </c>
      <c r="O488" s="74">
        <f t="shared" si="28"/>
        <v>0</v>
      </c>
      <c r="P488" s="73">
        <f>IF(AND(J487=0,J488=0),0,INT(CHOOSE(IF(C488&gt;0,C488,$F$5),#REF!,#REF!,#REF!,#REF!,#REF!,#REF!,#REF!)))</f>
        <v>0</v>
      </c>
      <c r="Q488" s="74">
        <f t="shared" si="29"/>
        <v>0</v>
      </c>
      <c r="R488" s="73">
        <f>IF(AND(J487=0,J488=0),0,INT(CHOOSE(IF(C488&gt;0,C488,$F$5),#REF!,#REF!,#REF!,#REF!,#REF!,#REF!,#REF!)))</f>
        <v>0</v>
      </c>
      <c r="S488" s="74">
        <f t="shared" si="30"/>
        <v>0</v>
      </c>
      <c r="T488" s="74"/>
    </row>
    <row r="489" spans="3:20" ht="20.25" hidden="1" customHeight="1">
      <c r="C489" s="17"/>
      <c r="E489" t="str">
        <f>IF(OR(M489&gt;0,M490&gt;0),2,"")</f>
        <v/>
      </c>
      <c r="F489" s="62"/>
      <c r="G489" s="63"/>
      <c r="H489" s="64"/>
      <c r="I489" s="64"/>
      <c r="J489" s="75">
        <v>0</v>
      </c>
      <c r="K489" s="65"/>
      <c r="L489" s="66">
        <f t="shared" si="31"/>
        <v>0</v>
      </c>
      <c r="M489" s="64">
        <f t="shared" si="31"/>
        <v>0</v>
      </c>
      <c r="N489" s="66">
        <f>IF(J489=0,0,N490*$E$3)</f>
        <v>0</v>
      </c>
      <c r="O489" s="67">
        <f t="shared" si="28"/>
        <v>0</v>
      </c>
      <c r="P489" s="66">
        <f>IF(J489=0,0,P490*$E$3)</f>
        <v>0</v>
      </c>
      <c r="Q489" s="67">
        <f t="shared" si="29"/>
        <v>0</v>
      </c>
      <c r="R489" s="66">
        <f>IF(J489=0,0,R490*$E$3)</f>
        <v>0</v>
      </c>
      <c r="S489" s="67">
        <f t="shared" si="30"/>
        <v>0</v>
      </c>
      <c r="T489" s="67"/>
    </row>
    <row r="490" spans="3:20" ht="20.25" hidden="1" customHeight="1">
      <c r="C490" s="76"/>
      <c r="D490" s="68">
        <f>CHOOSE(IF(C490&gt;0,C490,$F$5),0,"(야)","(지세별)","(지+소)","(누.불)","(야+소)","(원내역)")</f>
        <v>0</v>
      </c>
      <c r="E490">
        <f>IF(OR(M489&gt;0,M490&gt;0),1,0)</f>
        <v>0</v>
      </c>
      <c r="F490" s="59"/>
      <c r="G490" s="70" t="s">
        <v>207</v>
      </c>
      <c r="H490" s="71" t="s">
        <v>188</v>
      </c>
      <c r="I490" s="71">
        <f>CHOOSE(IF(C490&gt;0,C490,$F$5),0,"(야간)","(지세별)","(지+소)","(누.불)","(야+소)","")</f>
        <v>0</v>
      </c>
      <c r="J490" s="77">
        <v>0</v>
      </c>
      <c r="K490" s="72" t="s">
        <v>78</v>
      </c>
      <c r="L490" s="73">
        <f t="shared" si="31"/>
        <v>0</v>
      </c>
      <c r="M490" s="71">
        <f t="shared" si="31"/>
        <v>0</v>
      </c>
      <c r="N490" s="73">
        <f>IF(AND(J489=0,J490=0),0,INT(CHOOSE(IF(C490&gt;0,C490,$F$5),#REF!,#REF!,#REF!,#REF!,#REF!,#REF!,#REF!)))</f>
        <v>0</v>
      </c>
      <c r="O490" s="74">
        <f t="shared" si="28"/>
        <v>0</v>
      </c>
      <c r="P490" s="73">
        <f>IF(AND(J489=0,J490=0),0,INT(CHOOSE(IF(C490&gt;0,C490,$F$5),#REF!,#REF!,#REF!,#REF!,#REF!,#REF!,#REF!)))</f>
        <v>0</v>
      </c>
      <c r="Q490" s="74">
        <f t="shared" si="29"/>
        <v>0</v>
      </c>
      <c r="R490" s="73">
        <f>IF(AND(J489=0,J490=0),0,INT(CHOOSE(IF(C490&gt;0,C490,$F$5),#REF!,#REF!,#REF!,#REF!,#REF!,#REF!,#REF!)))</f>
        <v>0</v>
      </c>
      <c r="S490" s="74">
        <f t="shared" si="30"/>
        <v>0</v>
      </c>
      <c r="T490" s="74"/>
    </row>
    <row r="491" spans="3:20" ht="20.25" hidden="1" customHeight="1">
      <c r="C491" s="17"/>
      <c r="E491" t="str">
        <f>IF(OR(M491&gt;0,M492&gt;0),2,"")</f>
        <v/>
      </c>
      <c r="F491" s="62"/>
      <c r="G491" s="63"/>
      <c r="H491" s="64"/>
      <c r="I491" s="64"/>
      <c r="J491" s="75">
        <v>0</v>
      </c>
      <c r="K491" s="65"/>
      <c r="L491" s="66">
        <f t="shared" si="31"/>
        <v>0</v>
      </c>
      <c r="M491" s="64">
        <f t="shared" si="31"/>
        <v>0</v>
      </c>
      <c r="N491" s="66">
        <f>IF(J491=0,0,N492*$E$3)</f>
        <v>0</v>
      </c>
      <c r="O491" s="67">
        <f t="shared" si="28"/>
        <v>0</v>
      </c>
      <c r="P491" s="66">
        <f>IF(J491=0,0,P492*$E$3)</f>
        <v>0</v>
      </c>
      <c r="Q491" s="67">
        <f t="shared" si="29"/>
        <v>0</v>
      </c>
      <c r="R491" s="66">
        <f>IF(J491=0,0,R492*$E$3)</f>
        <v>0</v>
      </c>
      <c r="S491" s="67">
        <f t="shared" si="30"/>
        <v>0</v>
      </c>
      <c r="T491" s="67"/>
    </row>
    <row r="492" spans="3:20" ht="20.25" hidden="1" customHeight="1">
      <c r="C492" s="76">
        <v>2</v>
      </c>
      <c r="D492" s="68" t="str">
        <f>CHOOSE(IF(C492&gt;0,C492,$F$5),0,"(야)","(지세별)","(지+소)","(누.불)","(야+소)","(원내역)")</f>
        <v>(야)</v>
      </c>
      <c r="E492">
        <f>IF(OR(M491&gt;0,M492&gt;0),1,0)</f>
        <v>0</v>
      </c>
      <c r="F492" s="59"/>
      <c r="G492" s="70" t="s">
        <v>207</v>
      </c>
      <c r="H492" s="71" t="str">
        <f>H490</f>
        <v>BH 0.18  90</v>
      </c>
      <c r="I492" s="71" t="str">
        <f>CHOOSE(IF(C492&gt;0,C492,$F$5),0,"(야간)","(지세별)","(지+소)","(누.불)","(야+소)","")</f>
        <v>(야간)</v>
      </c>
      <c r="J492" s="77">
        <v>0</v>
      </c>
      <c r="K492" s="72" t="s">
        <v>78</v>
      </c>
      <c r="L492" s="73">
        <f t="shared" si="31"/>
        <v>0</v>
      </c>
      <c r="M492" s="71">
        <f t="shared" si="31"/>
        <v>0</v>
      </c>
      <c r="N492" s="73">
        <f>IF(AND(J491=0,J492=0),0,INT(CHOOSE(IF(C492&gt;0,C492,$F$5),#REF!,#REF!,#REF!,#REF!,#REF!,#REF!,#REF!)))</f>
        <v>0</v>
      </c>
      <c r="O492" s="74">
        <f t="shared" si="28"/>
        <v>0</v>
      </c>
      <c r="P492" s="73">
        <f>IF(AND(J491=0,J492=0),0,INT(CHOOSE(IF(C492&gt;0,C492,$F$5),#REF!,#REF!,#REF!,#REF!,#REF!,#REF!,#REF!)))</f>
        <v>0</v>
      </c>
      <c r="Q492" s="74">
        <f t="shared" si="29"/>
        <v>0</v>
      </c>
      <c r="R492" s="73">
        <f>IF(AND(J491=0,J492=0),0,INT(CHOOSE(IF(C492&gt;0,C492,$F$5),#REF!,#REF!,#REF!,#REF!,#REF!,#REF!,#REF!)))</f>
        <v>0</v>
      </c>
      <c r="S492" s="74">
        <f t="shared" si="30"/>
        <v>0</v>
      </c>
      <c r="T492" s="74"/>
    </row>
    <row r="493" spans="3:20" ht="20.25" hidden="1" customHeight="1">
      <c r="C493" s="17"/>
      <c r="E493" t="str">
        <f>IF(OR(M493&gt;0,M494&gt;0),2,"")</f>
        <v/>
      </c>
      <c r="F493" s="62"/>
      <c r="G493" s="63"/>
      <c r="H493" s="64"/>
      <c r="I493" s="64"/>
      <c r="J493" s="75">
        <v>0</v>
      </c>
      <c r="K493" s="65"/>
      <c r="L493" s="66">
        <f t="shared" si="31"/>
        <v>0</v>
      </c>
      <c r="M493" s="64">
        <f t="shared" si="31"/>
        <v>0</v>
      </c>
      <c r="N493" s="66">
        <f>IF(J493=0,0,N494*$E$3)</f>
        <v>0</v>
      </c>
      <c r="O493" s="67">
        <f t="shared" si="28"/>
        <v>0</v>
      </c>
      <c r="P493" s="66">
        <f>IF(J493=0,0,P494*$E$3)</f>
        <v>0</v>
      </c>
      <c r="Q493" s="67">
        <f t="shared" si="29"/>
        <v>0</v>
      </c>
      <c r="R493" s="66">
        <f>IF(J493=0,0,R494*$E$3)</f>
        <v>0</v>
      </c>
      <c r="S493" s="67">
        <f t="shared" si="30"/>
        <v>0</v>
      </c>
      <c r="T493" s="67"/>
    </row>
    <row r="494" spans="3:20" ht="20.25" hidden="1" customHeight="1">
      <c r="C494" s="76"/>
      <c r="D494" s="68">
        <f>CHOOSE(IF(C494&gt;0,C494,$F$5),0,"(야)","(지세별)","(지+소)","(누.불)","(야+소)","(원내역)")</f>
        <v>0</v>
      </c>
      <c r="E494">
        <f>IF(OR(M493&gt;0,M494&gt;0),1,0)</f>
        <v>0</v>
      </c>
      <c r="F494" s="59"/>
      <c r="G494" s="70" t="s">
        <v>209</v>
      </c>
      <c r="H494" s="71" t="str">
        <f>H492</f>
        <v>BH 0.18  90</v>
      </c>
      <c r="I494" s="71">
        <f>CHOOSE(IF(C494&gt;0,C494,$F$5),0,"(야간)","(지세별)","(지+소)","(누.불)","(야+소)","")</f>
        <v>0</v>
      </c>
      <c r="J494" s="77">
        <v>0</v>
      </c>
      <c r="K494" s="72" t="s">
        <v>78</v>
      </c>
      <c r="L494" s="73">
        <f t="shared" si="31"/>
        <v>0</v>
      </c>
      <c r="M494" s="71">
        <f t="shared" si="31"/>
        <v>0</v>
      </c>
      <c r="N494" s="73">
        <f>IF(AND(J493=0,J494=0),0,INT(CHOOSE(IF(C494&gt;0,C494,$F$5),#REF!,#REF!,#REF!,#REF!,#REF!,#REF!,#REF!)))</f>
        <v>0</v>
      </c>
      <c r="O494" s="74">
        <f t="shared" si="28"/>
        <v>0</v>
      </c>
      <c r="P494" s="73">
        <f>IF(AND(J493=0,J494=0),0,INT(CHOOSE(IF(C494&gt;0,C494,$F$5),#REF!,#REF!,#REF!,#REF!,#REF!,#REF!,#REF!)))</f>
        <v>0</v>
      </c>
      <c r="Q494" s="74">
        <f t="shared" si="29"/>
        <v>0</v>
      </c>
      <c r="R494" s="73">
        <f>IF(AND(J493=0,J494=0),0,INT(CHOOSE(IF(C494&gt;0,C494,$F$5),#REF!,#REF!,#REF!,#REF!,#REF!,#REF!,#REF!)))</f>
        <v>0</v>
      </c>
      <c r="S494" s="74">
        <f t="shared" si="30"/>
        <v>0</v>
      </c>
      <c r="T494" s="74"/>
    </row>
    <row r="495" spans="3:20" ht="20.25" hidden="1" customHeight="1">
      <c r="C495" s="17"/>
      <c r="E495" t="str">
        <f>IF(OR(M495&gt;0,M496&gt;0),2,"")</f>
        <v/>
      </c>
      <c r="F495" s="62"/>
      <c r="G495" s="63"/>
      <c r="H495" s="64"/>
      <c r="I495" s="64"/>
      <c r="J495" s="75">
        <v>0</v>
      </c>
      <c r="K495" s="65"/>
      <c r="L495" s="66">
        <f t="shared" si="31"/>
        <v>0</v>
      </c>
      <c r="M495" s="64">
        <f t="shared" si="31"/>
        <v>0</v>
      </c>
      <c r="N495" s="66">
        <f>IF(J495=0,0,N496*$E$3)</f>
        <v>0</v>
      </c>
      <c r="O495" s="67">
        <f t="shared" si="28"/>
        <v>0</v>
      </c>
      <c r="P495" s="66">
        <f>IF(J495=0,0,P496*$E$3)</f>
        <v>0</v>
      </c>
      <c r="Q495" s="67">
        <f t="shared" si="29"/>
        <v>0</v>
      </c>
      <c r="R495" s="66">
        <f>IF(J495=0,0,R496*$E$3)</f>
        <v>0</v>
      </c>
      <c r="S495" s="67">
        <f t="shared" si="30"/>
        <v>0</v>
      </c>
      <c r="T495" s="67"/>
    </row>
    <row r="496" spans="3:20" ht="20.25" hidden="1" customHeight="1">
      <c r="C496" s="76">
        <v>2</v>
      </c>
      <c r="D496" s="68" t="str">
        <f>CHOOSE(IF(C496&gt;0,C496,$F$5),0,"(야)","(지세별)","(지+소)","(누.불)","(야+소)","(원내역)")</f>
        <v>(야)</v>
      </c>
      <c r="E496">
        <f>IF(OR(M495&gt;0,M496&gt;0),1,0)</f>
        <v>0</v>
      </c>
      <c r="F496" s="59"/>
      <c r="G496" s="70" t="s">
        <v>209</v>
      </c>
      <c r="H496" s="71" t="str">
        <f>H494</f>
        <v>BH 0.18  90</v>
      </c>
      <c r="I496" s="71" t="str">
        <f>CHOOSE(IF(C496&gt;0,C496,$F$5),0,"(야간)","(지세별)","(지+소)","(누.불)","(야+소)","")</f>
        <v>(야간)</v>
      </c>
      <c r="J496" s="77">
        <v>0</v>
      </c>
      <c r="K496" s="72" t="s">
        <v>82</v>
      </c>
      <c r="L496" s="73">
        <f t="shared" si="31"/>
        <v>0</v>
      </c>
      <c r="M496" s="71">
        <f t="shared" si="31"/>
        <v>0</v>
      </c>
      <c r="N496" s="73">
        <f>IF(AND(J495=0,J496=0),0,INT(CHOOSE(IF(C496&gt;0,C496,$F$5),#REF!,#REF!,#REF!,#REF!,#REF!,#REF!,#REF!)))</f>
        <v>0</v>
      </c>
      <c r="O496" s="74">
        <f t="shared" si="28"/>
        <v>0</v>
      </c>
      <c r="P496" s="73">
        <f>IF(AND(J495=0,J496=0),0,INT(CHOOSE(IF(C496&gt;0,C496,$F$5),#REF!,#REF!,#REF!,#REF!,#REF!,#REF!,#REF!)))</f>
        <v>0</v>
      </c>
      <c r="Q496" s="74">
        <f t="shared" si="29"/>
        <v>0</v>
      </c>
      <c r="R496" s="73">
        <f>IF(AND(J495=0,J496=0),0,INT(CHOOSE(IF(C496&gt;0,C496,$F$5),#REF!,#REF!,#REF!,#REF!,#REF!,#REF!,#REF!)))</f>
        <v>0</v>
      </c>
      <c r="S496" s="74">
        <f t="shared" si="30"/>
        <v>0</v>
      </c>
      <c r="T496" s="74"/>
    </row>
    <row r="497" spans="3:20" ht="20.25" hidden="1" customHeight="1">
      <c r="C497" s="17"/>
      <c r="E497" t="str">
        <f>IF(OR(M497&gt;0,M498&gt;0),2,"")</f>
        <v/>
      </c>
      <c r="F497" s="62"/>
      <c r="G497" s="78"/>
      <c r="H497" s="79"/>
      <c r="I497" s="79"/>
      <c r="J497" s="80">
        <v>0</v>
      </c>
      <c r="K497" s="65"/>
      <c r="L497" s="66">
        <f t="shared" si="31"/>
        <v>0</v>
      </c>
      <c r="M497" s="64">
        <f t="shared" si="31"/>
        <v>0</v>
      </c>
      <c r="N497" s="66">
        <f>IF(J497=0,0,N498*$E$3)</f>
        <v>0</v>
      </c>
      <c r="O497" s="67">
        <f t="shared" si="28"/>
        <v>0</v>
      </c>
      <c r="P497" s="66">
        <f>IF(J497=0,0,P498*$E$3)</f>
        <v>0</v>
      </c>
      <c r="Q497" s="67">
        <f t="shared" si="29"/>
        <v>0</v>
      </c>
      <c r="R497" s="66">
        <f>IF(J497=0,0,R498*$E$3)</f>
        <v>0</v>
      </c>
      <c r="S497" s="67">
        <f t="shared" si="30"/>
        <v>0</v>
      </c>
      <c r="T497" s="67"/>
    </row>
    <row r="498" spans="3:20" ht="20.25" hidden="1" customHeight="1">
      <c r="C498" s="76"/>
      <c r="D498" s="68">
        <f>CHOOSE(IF(C498&gt;0,C498,$F$5),0,"(야)","(지세별)","(지+소)","(누.불)","(야+소)","(원내역)")</f>
        <v>0</v>
      </c>
      <c r="E498">
        <f>IF(OR(M497&gt;0,M498&gt;0),1,0)</f>
        <v>0</v>
      </c>
      <c r="F498" s="59"/>
      <c r="G498" s="84" t="s">
        <v>207</v>
      </c>
      <c r="H498" s="85" t="s">
        <v>210</v>
      </c>
      <c r="I498" s="85">
        <f>CHOOSE(IF(C498&gt;0,C498,$F$5),0,"(야간)","(지세별)","(지+소)","(누.불)","(야+소)","")</f>
        <v>0</v>
      </c>
      <c r="J498" s="86">
        <v>0</v>
      </c>
      <c r="K498" s="72" t="s">
        <v>82</v>
      </c>
      <c r="L498" s="73">
        <f t="shared" si="31"/>
        <v>0</v>
      </c>
      <c r="M498" s="71">
        <f t="shared" si="31"/>
        <v>0</v>
      </c>
      <c r="N498" s="73">
        <f>IF(AND(J497=0,J498=0),0,INT(CHOOSE(IF(C498&gt;0,C498,$F$5),#REF!,#REF!,#REF!,#REF!,#REF!,#REF!,#REF!)))</f>
        <v>0</v>
      </c>
      <c r="O498" s="74">
        <f t="shared" si="28"/>
        <v>0</v>
      </c>
      <c r="P498" s="73">
        <f>IF(AND(J497=0,J498=0),0,INT(CHOOSE(IF(C498&gt;0,C498,$F$5),#REF!,#REF!,#REF!,#REF!,#REF!,#REF!,#REF!)))</f>
        <v>0</v>
      </c>
      <c r="Q498" s="74">
        <f t="shared" si="29"/>
        <v>0</v>
      </c>
      <c r="R498" s="73">
        <f>IF(AND(J497=0,J498=0),0,INT(CHOOSE(IF(C498&gt;0,C498,$F$5),#REF!,#REF!,#REF!,#REF!,#REF!,#REF!,#REF!)))</f>
        <v>0</v>
      </c>
      <c r="S498" s="74">
        <f t="shared" si="30"/>
        <v>0</v>
      </c>
      <c r="T498" s="74"/>
    </row>
    <row r="499" spans="3:20" ht="20.25" hidden="1" customHeight="1">
      <c r="C499" s="17"/>
      <c r="E499" t="str">
        <f>IF(OR(M499&gt;0,M500&gt;0),2,"")</f>
        <v/>
      </c>
      <c r="F499" s="62"/>
      <c r="G499" s="78"/>
      <c r="H499" s="79"/>
      <c r="I499" s="79"/>
      <c r="J499" s="80">
        <v>0</v>
      </c>
      <c r="K499" s="65"/>
      <c r="L499" s="66">
        <f t="shared" si="31"/>
        <v>0</v>
      </c>
      <c r="M499" s="64">
        <f t="shared" si="31"/>
        <v>0</v>
      </c>
      <c r="N499" s="66">
        <f>IF(J499=0,0,N500*$E$3)</f>
        <v>0</v>
      </c>
      <c r="O499" s="67">
        <f t="shared" si="28"/>
        <v>0</v>
      </c>
      <c r="P499" s="66">
        <f>IF(J499=0,0,P500*$E$3)</f>
        <v>0</v>
      </c>
      <c r="Q499" s="67">
        <f t="shared" si="29"/>
        <v>0</v>
      </c>
      <c r="R499" s="66">
        <f>IF(J499=0,0,R500*$E$3)</f>
        <v>0</v>
      </c>
      <c r="S499" s="67">
        <f t="shared" si="30"/>
        <v>0</v>
      </c>
      <c r="T499" s="67"/>
    </row>
    <row r="500" spans="3:20" ht="20.25" hidden="1" customHeight="1">
      <c r="C500" s="76">
        <v>2</v>
      </c>
      <c r="D500" s="68" t="str">
        <f>CHOOSE(IF(C500&gt;0,C500,$F$5),0,"(야)","(지세별)","(지+소)","(누.불)","(야+소)","(원내역)")</f>
        <v>(야)</v>
      </c>
      <c r="E500">
        <f>IF(OR(M499&gt;0,M500&gt;0),1,0)</f>
        <v>0</v>
      </c>
      <c r="F500" s="59"/>
      <c r="G500" s="84" t="s">
        <v>207</v>
      </c>
      <c r="H500" s="85" t="str">
        <f>H498</f>
        <v>BH 0.18  135</v>
      </c>
      <c r="I500" s="85" t="str">
        <f>CHOOSE(IF(C500&gt;0,C500,$F$5),0,"(야간)","(지세별)","(지+소)","(누.불)","(야+소)","")</f>
        <v>(야간)</v>
      </c>
      <c r="J500" s="86">
        <v>0</v>
      </c>
      <c r="K500" s="72" t="s">
        <v>82</v>
      </c>
      <c r="L500" s="73">
        <f t="shared" si="31"/>
        <v>0</v>
      </c>
      <c r="M500" s="71">
        <f t="shared" si="31"/>
        <v>0</v>
      </c>
      <c r="N500" s="73">
        <f>IF(AND(J499=0,J500=0),0,INT(CHOOSE(IF(C500&gt;0,C500,$F$5),#REF!,#REF!,#REF!,#REF!,#REF!,#REF!,#REF!)))</f>
        <v>0</v>
      </c>
      <c r="O500" s="74">
        <f t="shared" si="28"/>
        <v>0</v>
      </c>
      <c r="P500" s="73">
        <f>IF(AND(J499=0,J500=0),0,INT(CHOOSE(IF(C500&gt;0,C500,$F$5),#REF!,#REF!,#REF!,#REF!,#REF!,#REF!,#REF!)))</f>
        <v>0</v>
      </c>
      <c r="Q500" s="74">
        <f t="shared" si="29"/>
        <v>0</v>
      </c>
      <c r="R500" s="73">
        <f>IF(AND(J499=0,J500=0),0,INT(CHOOSE(IF(C500&gt;0,C500,$F$5),#REF!,#REF!,#REF!,#REF!,#REF!,#REF!,#REF!)))</f>
        <v>0</v>
      </c>
      <c r="S500" s="74">
        <f t="shared" si="30"/>
        <v>0</v>
      </c>
      <c r="T500" s="74"/>
    </row>
    <row r="501" spans="3:20" ht="20.25" hidden="1" customHeight="1">
      <c r="C501" s="17"/>
      <c r="E501" t="str">
        <f>IF(OR(M501&gt;0,M502&gt;0),2,"")</f>
        <v/>
      </c>
      <c r="F501" s="62"/>
      <c r="G501" s="78"/>
      <c r="H501" s="79"/>
      <c r="I501" s="79"/>
      <c r="J501" s="80">
        <v>0</v>
      </c>
      <c r="K501" s="65"/>
      <c r="L501" s="66">
        <f t="shared" si="31"/>
        <v>0</v>
      </c>
      <c r="M501" s="64">
        <f t="shared" si="31"/>
        <v>0</v>
      </c>
      <c r="N501" s="66">
        <f>IF(J501=0,0,N502*$E$3)</f>
        <v>0</v>
      </c>
      <c r="O501" s="67">
        <f t="shared" si="28"/>
        <v>0</v>
      </c>
      <c r="P501" s="66">
        <f>IF(J501=0,0,P502*$E$3)</f>
        <v>0</v>
      </c>
      <c r="Q501" s="67">
        <f t="shared" si="29"/>
        <v>0</v>
      </c>
      <c r="R501" s="66">
        <f>IF(J501=0,0,R502*$E$3)</f>
        <v>0</v>
      </c>
      <c r="S501" s="67">
        <f t="shared" si="30"/>
        <v>0</v>
      </c>
      <c r="T501" s="67"/>
    </row>
    <row r="502" spans="3:20" ht="20.25" hidden="1" customHeight="1">
      <c r="C502" s="76"/>
      <c r="D502" s="68">
        <f>CHOOSE(IF(C502&gt;0,C502,$F$5),0,"(야)","(지세별)","(지+소)","(누.불)","(야+소)","(원내역)")</f>
        <v>0</v>
      </c>
      <c r="E502">
        <f>IF(OR(M501&gt;0,M502&gt;0),1,0)</f>
        <v>0</v>
      </c>
      <c r="F502" s="59"/>
      <c r="G502" s="84" t="s">
        <v>209</v>
      </c>
      <c r="H502" s="85" t="str">
        <f>H500</f>
        <v>BH 0.18  135</v>
      </c>
      <c r="I502" s="85">
        <f>CHOOSE(IF(C502&gt;0,C502,$F$5),0,"(야간)","(지세별)","(지+소)","(누.불)","(야+소)","")</f>
        <v>0</v>
      </c>
      <c r="J502" s="86">
        <v>0</v>
      </c>
      <c r="K502" s="72" t="s">
        <v>82</v>
      </c>
      <c r="L502" s="73">
        <f t="shared" si="31"/>
        <v>0</v>
      </c>
      <c r="M502" s="71">
        <f t="shared" si="31"/>
        <v>0</v>
      </c>
      <c r="N502" s="73">
        <f>IF(AND(J501=0,J502=0),0,INT(CHOOSE(IF(C502&gt;0,C502,$F$5),#REF!,#REF!,#REF!,#REF!,#REF!,#REF!,#REF!)))</f>
        <v>0</v>
      </c>
      <c r="O502" s="74">
        <f t="shared" si="28"/>
        <v>0</v>
      </c>
      <c r="P502" s="73">
        <f>IF(AND(J501=0,J502=0),0,INT(CHOOSE(IF(C502&gt;0,C502,$F$5),#REF!,#REF!,#REF!,#REF!,#REF!,#REF!,#REF!)))</f>
        <v>0</v>
      </c>
      <c r="Q502" s="74">
        <f t="shared" si="29"/>
        <v>0</v>
      </c>
      <c r="R502" s="73">
        <f>IF(AND(J501=0,J502=0),0,INT(CHOOSE(IF(C502&gt;0,C502,$F$5),#REF!,#REF!,#REF!,#REF!,#REF!,#REF!,#REF!)))</f>
        <v>0</v>
      </c>
      <c r="S502" s="74">
        <f t="shared" si="30"/>
        <v>0</v>
      </c>
      <c r="T502" s="74"/>
    </row>
    <row r="503" spans="3:20" ht="20.25" hidden="1" customHeight="1">
      <c r="C503" s="17"/>
      <c r="E503" t="str">
        <f>IF(OR(M503&gt;0,M504&gt;0),2,"")</f>
        <v/>
      </c>
      <c r="F503" s="62"/>
      <c r="G503" s="78"/>
      <c r="H503" s="79"/>
      <c r="I503" s="79"/>
      <c r="J503" s="80">
        <v>0</v>
      </c>
      <c r="K503" s="65"/>
      <c r="L503" s="66">
        <f t="shared" si="31"/>
        <v>0</v>
      </c>
      <c r="M503" s="64">
        <f t="shared" si="31"/>
        <v>0</v>
      </c>
      <c r="N503" s="66">
        <f>IF(J503=0,0,N504*$E$3)</f>
        <v>0</v>
      </c>
      <c r="O503" s="67">
        <f t="shared" si="28"/>
        <v>0</v>
      </c>
      <c r="P503" s="66">
        <f>IF(J503=0,0,P504*$E$3)</f>
        <v>0</v>
      </c>
      <c r="Q503" s="67">
        <f t="shared" si="29"/>
        <v>0</v>
      </c>
      <c r="R503" s="66">
        <f>IF(J503=0,0,R504*$E$3)</f>
        <v>0</v>
      </c>
      <c r="S503" s="67">
        <f t="shared" si="30"/>
        <v>0</v>
      </c>
      <c r="T503" s="67"/>
    </row>
    <row r="504" spans="3:20" ht="20.25" hidden="1" customHeight="1">
      <c r="C504" s="76">
        <v>2</v>
      </c>
      <c r="D504" s="68" t="str">
        <f>CHOOSE(IF(C504&gt;0,C504,$F$5),0,"(야)","(지세별)","(지+소)","(누.불)","(야+소)","(원내역)")</f>
        <v>(야)</v>
      </c>
      <c r="E504">
        <f>IF(OR(M503&gt;0,M504&gt;0),1,0)</f>
        <v>0</v>
      </c>
      <c r="F504" s="59"/>
      <c r="G504" s="84" t="s">
        <v>209</v>
      </c>
      <c r="H504" s="85" t="str">
        <f>H502</f>
        <v>BH 0.18  135</v>
      </c>
      <c r="I504" s="85" t="str">
        <f>CHOOSE(IF(C504&gt;0,C504,$F$5),0,"(야간)","(지세별)","(지+소)","(누.불)","(야+소)","")</f>
        <v>(야간)</v>
      </c>
      <c r="J504" s="86">
        <v>0</v>
      </c>
      <c r="K504" s="72" t="s">
        <v>78</v>
      </c>
      <c r="L504" s="73">
        <f t="shared" si="31"/>
        <v>0</v>
      </c>
      <c r="M504" s="71">
        <f t="shared" si="31"/>
        <v>0</v>
      </c>
      <c r="N504" s="73">
        <f>IF(AND(J503=0,J504=0),0,INT(CHOOSE(IF(C504&gt;0,C504,$F$5),#REF!,#REF!,#REF!,#REF!,#REF!,#REF!,#REF!)))</f>
        <v>0</v>
      </c>
      <c r="O504" s="74">
        <f t="shared" si="28"/>
        <v>0</v>
      </c>
      <c r="P504" s="73">
        <f>IF(AND(J503=0,J504=0),0,INT(CHOOSE(IF(C504&gt;0,C504,$F$5),#REF!,#REF!,#REF!,#REF!,#REF!,#REF!,#REF!)))</f>
        <v>0</v>
      </c>
      <c r="Q504" s="74">
        <f t="shared" si="29"/>
        <v>0</v>
      </c>
      <c r="R504" s="73">
        <f>IF(AND(J503=0,J504=0),0,INT(CHOOSE(IF(C504&gt;0,C504,$F$5),#REF!,#REF!,#REF!,#REF!,#REF!,#REF!,#REF!)))</f>
        <v>0</v>
      </c>
      <c r="S504" s="74">
        <f t="shared" si="30"/>
        <v>0</v>
      </c>
      <c r="T504" s="74"/>
    </row>
    <row r="505" spans="3:20" ht="20.25" hidden="1" customHeight="1">
      <c r="C505" s="17"/>
      <c r="E505" t="str">
        <f>IF(OR(M505&gt;0,M506&gt;0),2,"")</f>
        <v/>
      </c>
      <c r="F505" s="62"/>
      <c r="G505" s="63"/>
      <c r="H505" s="64"/>
      <c r="I505" s="64"/>
      <c r="J505" s="75">
        <v>0</v>
      </c>
      <c r="K505" s="65"/>
      <c r="L505" s="66">
        <f t="shared" si="31"/>
        <v>0</v>
      </c>
      <c r="M505" s="64">
        <f t="shared" si="31"/>
        <v>0</v>
      </c>
      <c r="N505" s="66">
        <f>IF(J505=0,0,N506*$E$3)</f>
        <v>0</v>
      </c>
      <c r="O505" s="67">
        <f t="shared" si="28"/>
        <v>0</v>
      </c>
      <c r="P505" s="66">
        <f>IF(J505=0,0,P506*$E$3)</f>
        <v>0</v>
      </c>
      <c r="Q505" s="67">
        <f t="shared" si="29"/>
        <v>0</v>
      </c>
      <c r="R505" s="66">
        <f>IF(J505=0,0,R506*$E$3)</f>
        <v>0</v>
      </c>
      <c r="S505" s="67">
        <f t="shared" si="30"/>
        <v>0</v>
      </c>
      <c r="T505" s="67"/>
    </row>
    <row r="506" spans="3:20" ht="20.25" hidden="1" customHeight="1">
      <c r="C506" s="76"/>
      <c r="D506" s="68">
        <f>CHOOSE(IF(C506&gt;0,C506,$F$5),0,"(야)","(지세별)","(지+소)","(누.불)","(야+소)","(원내역)")</f>
        <v>0</v>
      </c>
      <c r="E506">
        <f>IF(OR(M505&gt;0,M506&gt;0),1,0)</f>
        <v>0</v>
      </c>
      <c r="F506" s="59"/>
      <c r="G506" s="70" t="s">
        <v>207</v>
      </c>
      <c r="H506" s="71" t="s">
        <v>190</v>
      </c>
      <c r="I506" s="71">
        <f>CHOOSE(IF(C506&gt;0,C506,$F$5),0,"(야간)","(지세별)","(지+소)","(누.불)","(야+소)","")</f>
        <v>0</v>
      </c>
      <c r="J506" s="77">
        <v>0</v>
      </c>
      <c r="K506" s="72" t="s">
        <v>78</v>
      </c>
      <c r="L506" s="73">
        <f t="shared" si="31"/>
        <v>0</v>
      </c>
      <c r="M506" s="71">
        <f t="shared" si="31"/>
        <v>0</v>
      </c>
      <c r="N506" s="73">
        <f>IF(AND(J505=0,J506=0),0,INT(CHOOSE(IF(C506&gt;0,C506,$F$5),#REF!,#REF!,#REF!,#REF!,#REF!,#REF!,#REF!)))</f>
        <v>0</v>
      </c>
      <c r="O506" s="74">
        <f t="shared" si="28"/>
        <v>0</v>
      </c>
      <c r="P506" s="73">
        <f>IF(AND(J505=0,J506=0),0,INT(CHOOSE(IF(C506&gt;0,C506,$F$5),#REF!,#REF!,#REF!,#REF!,#REF!,#REF!,#REF!)))</f>
        <v>0</v>
      </c>
      <c r="Q506" s="74">
        <f t="shared" si="29"/>
        <v>0</v>
      </c>
      <c r="R506" s="73">
        <f>IF(AND(J505=0,J506=0),0,INT(CHOOSE(IF(C506&gt;0,C506,$F$5),#REF!,#REF!,#REF!,#REF!,#REF!,#REF!,#REF!)))</f>
        <v>0</v>
      </c>
      <c r="S506" s="74">
        <f t="shared" si="30"/>
        <v>0</v>
      </c>
      <c r="T506" s="74"/>
    </row>
    <row r="507" spans="3:20" ht="20.25" hidden="1" customHeight="1">
      <c r="C507" s="17"/>
      <c r="E507" t="str">
        <f>IF(OR(M507&gt;0,M508&gt;0),2,"")</f>
        <v/>
      </c>
      <c r="F507" s="62"/>
      <c r="G507" s="63"/>
      <c r="H507" s="64"/>
      <c r="I507" s="64"/>
      <c r="J507" s="75">
        <v>0</v>
      </c>
      <c r="K507" s="65"/>
      <c r="L507" s="66">
        <f t="shared" si="31"/>
        <v>0</v>
      </c>
      <c r="M507" s="64">
        <f t="shared" si="31"/>
        <v>0</v>
      </c>
      <c r="N507" s="66">
        <f>IF(J507=0,0,N508*$E$3)</f>
        <v>0</v>
      </c>
      <c r="O507" s="67">
        <f t="shared" si="28"/>
        <v>0</v>
      </c>
      <c r="P507" s="66">
        <f>IF(J507=0,0,P508*$E$3)</f>
        <v>0</v>
      </c>
      <c r="Q507" s="67">
        <f t="shared" si="29"/>
        <v>0</v>
      </c>
      <c r="R507" s="66">
        <f>IF(J507=0,0,R508*$E$3)</f>
        <v>0</v>
      </c>
      <c r="S507" s="67">
        <f t="shared" si="30"/>
        <v>0</v>
      </c>
      <c r="T507" s="67"/>
    </row>
    <row r="508" spans="3:20" ht="20.25" hidden="1" customHeight="1">
      <c r="C508" s="76">
        <v>2</v>
      </c>
      <c r="D508" s="68" t="str">
        <f>CHOOSE(IF(C508&gt;0,C508,$F$5),0,"(야)","(지세별)","(지+소)","(누.불)","(야+소)","(원내역)")</f>
        <v>(야)</v>
      </c>
      <c r="E508">
        <f>IF(OR(M507&gt;0,M508&gt;0),1,0)</f>
        <v>0</v>
      </c>
      <c r="F508" s="59"/>
      <c r="G508" s="70" t="s">
        <v>207</v>
      </c>
      <c r="H508" s="71" t="str">
        <f>H506</f>
        <v>BH 0.18  180</v>
      </c>
      <c r="I508" s="71" t="str">
        <f>CHOOSE(IF(C508&gt;0,C508,$F$5),0,"(야간)","(지세별)","(지+소)","(누.불)","(야+소)","")</f>
        <v>(야간)</v>
      </c>
      <c r="J508" s="77">
        <v>0</v>
      </c>
      <c r="K508" s="72" t="s">
        <v>78</v>
      </c>
      <c r="L508" s="73">
        <f t="shared" si="31"/>
        <v>0</v>
      </c>
      <c r="M508" s="71">
        <f t="shared" si="31"/>
        <v>0</v>
      </c>
      <c r="N508" s="73">
        <f>IF(AND(J507=0,J508=0),0,INT(CHOOSE(IF(C508&gt;0,C508,$F$5),#REF!,#REF!,#REF!,#REF!,#REF!,#REF!,#REF!)))</f>
        <v>0</v>
      </c>
      <c r="O508" s="74">
        <f t="shared" si="28"/>
        <v>0</v>
      </c>
      <c r="P508" s="73">
        <f>IF(AND(J507=0,J508=0),0,INT(CHOOSE(IF(C508&gt;0,C508,$F$5),#REF!,#REF!,#REF!,#REF!,#REF!,#REF!,#REF!)))</f>
        <v>0</v>
      </c>
      <c r="Q508" s="74">
        <f t="shared" si="29"/>
        <v>0</v>
      </c>
      <c r="R508" s="73">
        <f>IF(AND(J507=0,J508=0),0,INT(CHOOSE(IF(C508&gt;0,C508,$F$5),#REF!,#REF!,#REF!,#REF!,#REF!,#REF!,#REF!)))</f>
        <v>0</v>
      </c>
      <c r="S508" s="74">
        <f t="shared" si="30"/>
        <v>0</v>
      </c>
      <c r="T508" s="74"/>
    </row>
    <row r="509" spans="3:20" ht="20.25" hidden="1" customHeight="1">
      <c r="C509" s="17"/>
      <c r="E509" t="str">
        <f>IF(OR(M509&gt;0,M510&gt;0),2,"")</f>
        <v/>
      </c>
      <c r="F509" s="62"/>
      <c r="G509" s="63"/>
      <c r="H509" s="64"/>
      <c r="I509" s="64"/>
      <c r="J509" s="75">
        <v>0</v>
      </c>
      <c r="K509" s="65"/>
      <c r="L509" s="66">
        <f t="shared" si="31"/>
        <v>0</v>
      </c>
      <c r="M509" s="64">
        <f t="shared" si="31"/>
        <v>0</v>
      </c>
      <c r="N509" s="66">
        <f>IF(J509=0,0,N510*$E$3)</f>
        <v>0</v>
      </c>
      <c r="O509" s="67">
        <f t="shared" si="28"/>
        <v>0</v>
      </c>
      <c r="P509" s="66">
        <f>IF(J509=0,0,P510*$E$3)</f>
        <v>0</v>
      </c>
      <c r="Q509" s="67">
        <f t="shared" si="29"/>
        <v>0</v>
      </c>
      <c r="R509" s="66">
        <f>IF(J509=0,0,R510*$E$3)</f>
        <v>0</v>
      </c>
      <c r="S509" s="67">
        <f t="shared" si="30"/>
        <v>0</v>
      </c>
      <c r="T509" s="67"/>
    </row>
    <row r="510" spans="3:20" ht="20.25" hidden="1" customHeight="1">
      <c r="C510" s="76"/>
      <c r="D510" s="68">
        <f>CHOOSE(IF(C510&gt;0,C510,$F$5),0,"(야)","(지세별)","(지+소)","(누.불)","(야+소)","(원내역)")</f>
        <v>0</v>
      </c>
      <c r="E510">
        <f>IF(OR(M509&gt;0,M510&gt;0),1,0)</f>
        <v>0</v>
      </c>
      <c r="F510" s="59"/>
      <c r="G510" s="70" t="s">
        <v>209</v>
      </c>
      <c r="H510" s="71" t="s">
        <v>190</v>
      </c>
      <c r="I510" s="71">
        <f>CHOOSE(IF(C510&gt;0,C510,$F$5),0,"(야간)","(지세별)","(지+소)","(누.불)","(야+소)","")</f>
        <v>0</v>
      </c>
      <c r="J510" s="77">
        <v>0</v>
      </c>
      <c r="K510" s="72" t="s">
        <v>78</v>
      </c>
      <c r="L510" s="73">
        <f t="shared" si="31"/>
        <v>0</v>
      </c>
      <c r="M510" s="71">
        <f t="shared" si="31"/>
        <v>0</v>
      </c>
      <c r="N510" s="73">
        <f>IF(AND(J509=0,J510=0),0,INT(CHOOSE(IF(C510&gt;0,C510,$F$5),#REF!,#REF!,#REF!,#REF!,#REF!,#REF!,#REF!)))</f>
        <v>0</v>
      </c>
      <c r="O510" s="74">
        <f t="shared" si="28"/>
        <v>0</v>
      </c>
      <c r="P510" s="73">
        <f>IF(AND(J509=0,J510=0),0,INT(CHOOSE(IF(C510&gt;0,C510,$F$5),#REF!,#REF!,#REF!,#REF!,#REF!,#REF!,#REF!)))</f>
        <v>0</v>
      </c>
      <c r="Q510" s="74">
        <f t="shared" si="29"/>
        <v>0</v>
      </c>
      <c r="R510" s="73">
        <f>IF(AND(J509=0,J510=0),0,INT(CHOOSE(IF(C510&gt;0,C510,$F$5),#REF!,#REF!,#REF!,#REF!,#REF!,#REF!,#REF!)))</f>
        <v>0</v>
      </c>
      <c r="S510" s="74">
        <f t="shared" si="30"/>
        <v>0</v>
      </c>
      <c r="T510" s="74"/>
    </row>
    <row r="511" spans="3:20" ht="20.25" hidden="1" customHeight="1">
      <c r="C511" s="17"/>
      <c r="E511" t="str">
        <f>IF(OR(M511&gt;0,M512&gt;0),2,"")</f>
        <v/>
      </c>
      <c r="F511" s="62"/>
      <c r="G511" s="63"/>
      <c r="H511" s="64"/>
      <c r="I511" s="64"/>
      <c r="J511" s="75">
        <v>0</v>
      </c>
      <c r="K511" s="65"/>
      <c r="L511" s="66">
        <f t="shared" si="31"/>
        <v>0</v>
      </c>
      <c r="M511" s="64">
        <f t="shared" si="31"/>
        <v>0</v>
      </c>
      <c r="N511" s="66">
        <f>IF(J511=0,0,N512*$E$3)</f>
        <v>0</v>
      </c>
      <c r="O511" s="67">
        <f t="shared" si="28"/>
        <v>0</v>
      </c>
      <c r="P511" s="66">
        <f>IF(J511=0,0,P512*$E$3)</f>
        <v>0</v>
      </c>
      <c r="Q511" s="67">
        <f t="shared" si="29"/>
        <v>0</v>
      </c>
      <c r="R511" s="66">
        <f>IF(J511=0,0,R512*$E$3)</f>
        <v>0</v>
      </c>
      <c r="S511" s="67">
        <f t="shared" si="30"/>
        <v>0</v>
      </c>
      <c r="T511" s="67"/>
    </row>
    <row r="512" spans="3:20" ht="20.25" hidden="1" customHeight="1">
      <c r="C512" s="76">
        <v>2</v>
      </c>
      <c r="D512" s="68" t="str">
        <f>CHOOSE(IF(C512&gt;0,C512,$F$5),0,"(야)","(지세별)","(지+소)","(누.불)","(야+소)","(원내역)")</f>
        <v>(야)</v>
      </c>
      <c r="E512">
        <f>IF(OR(M511&gt;0,M512&gt;0),1,0)</f>
        <v>0</v>
      </c>
      <c r="F512" s="59"/>
      <c r="G512" s="70" t="s">
        <v>209</v>
      </c>
      <c r="H512" s="71" t="str">
        <f>H510</f>
        <v>BH 0.18  180</v>
      </c>
      <c r="I512" s="71" t="str">
        <f>CHOOSE(IF(C512&gt;0,C512,$F$5),0,"(야간)","(지세별)","(지+소)","(누.불)","(야+소)","")</f>
        <v>(야간)</v>
      </c>
      <c r="J512" s="77">
        <v>0</v>
      </c>
      <c r="K512" s="72" t="s">
        <v>78</v>
      </c>
      <c r="L512" s="73">
        <f t="shared" si="31"/>
        <v>0</v>
      </c>
      <c r="M512" s="71">
        <f t="shared" si="31"/>
        <v>0</v>
      </c>
      <c r="N512" s="73">
        <f>IF(AND(J511=0,J512=0),0,INT(CHOOSE(IF(C512&gt;0,C512,$F$5),#REF!,#REF!,#REF!,#REF!,#REF!,#REF!,#REF!)))</f>
        <v>0</v>
      </c>
      <c r="O512" s="74">
        <f t="shared" si="28"/>
        <v>0</v>
      </c>
      <c r="P512" s="73">
        <f>IF(AND(J511=0,J512=0),0,INT(CHOOSE(IF(C512&gt;0,C512,$F$5),#REF!,#REF!,#REF!,#REF!,#REF!,#REF!,#REF!)))</f>
        <v>0</v>
      </c>
      <c r="Q512" s="74">
        <f t="shared" si="29"/>
        <v>0</v>
      </c>
      <c r="R512" s="73">
        <f>IF(AND(J511=0,J512=0),0,INT(CHOOSE(IF(C512&gt;0,C512,$F$5),#REF!,#REF!,#REF!,#REF!,#REF!,#REF!,#REF!)))</f>
        <v>0</v>
      </c>
      <c r="S512" s="74">
        <f t="shared" si="30"/>
        <v>0</v>
      </c>
      <c r="T512" s="74"/>
    </row>
    <row r="513" spans="3:20" ht="20.25" hidden="1" customHeight="1">
      <c r="C513" s="17"/>
      <c r="E513" t="str">
        <f>IF(OR(M513&gt;0,M514&gt;0),2,"")</f>
        <v/>
      </c>
      <c r="F513" s="62"/>
      <c r="G513" s="78"/>
      <c r="H513" s="79"/>
      <c r="I513" s="79"/>
      <c r="J513" s="80">
        <v>0</v>
      </c>
      <c r="K513" s="65"/>
      <c r="L513" s="66">
        <f t="shared" si="31"/>
        <v>0</v>
      </c>
      <c r="M513" s="64">
        <f t="shared" si="31"/>
        <v>0</v>
      </c>
      <c r="N513" s="66">
        <f>IF(J513=0,0,N514*$E$3)</f>
        <v>0</v>
      </c>
      <c r="O513" s="67">
        <f t="shared" si="28"/>
        <v>0</v>
      </c>
      <c r="P513" s="66">
        <f>IF(J513=0,0,P514*$E$3)</f>
        <v>0</v>
      </c>
      <c r="Q513" s="67">
        <f t="shared" si="29"/>
        <v>0</v>
      </c>
      <c r="R513" s="66">
        <f>IF(J513=0,0,R514*$E$3)</f>
        <v>0</v>
      </c>
      <c r="S513" s="67">
        <f t="shared" si="30"/>
        <v>0</v>
      </c>
      <c r="T513" s="67"/>
    </row>
    <row r="514" spans="3:20" ht="20.25" hidden="1" customHeight="1">
      <c r="C514" s="76"/>
      <c r="D514" s="68">
        <f>CHOOSE(IF(C514&gt;0,C514,$F$5),0,"(야)","(지세별)","(지+소)","(누.불)","(야+소)","(원내역)")</f>
        <v>0</v>
      </c>
      <c r="E514">
        <f>IF(OR(M513&gt;0,M514&gt;0),1,0)</f>
        <v>0</v>
      </c>
      <c r="F514" s="59"/>
      <c r="G514" s="84" t="s">
        <v>211</v>
      </c>
      <c r="H514" s="85" t="s">
        <v>187</v>
      </c>
      <c r="I514" s="85">
        <f>CHOOSE(IF(C514&gt;0,C514,$F$5),0,"(야간)","(지세별)","(지+소)","(누.불)","(야+소)","")</f>
        <v>0</v>
      </c>
      <c r="J514" s="86">
        <v>0</v>
      </c>
      <c r="K514" s="72" t="s">
        <v>78</v>
      </c>
      <c r="L514" s="73">
        <f t="shared" si="31"/>
        <v>0</v>
      </c>
      <c r="M514" s="71">
        <f t="shared" si="31"/>
        <v>0</v>
      </c>
      <c r="N514" s="73">
        <f>IF(AND(J513=0,J514=0),0,INT(CHOOSE(IF(C514&gt;0,C514,$F$5),#REF!,#REF!,#REF!,#REF!,#REF!,#REF!,#REF!)))</f>
        <v>0</v>
      </c>
      <c r="O514" s="74">
        <f t="shared" si="28"/>
        <v>0</v>
      </c>
      <c r="P514" s="73">
        <f>IF(AND(J513=0,J514=0),0,INT(CHOOSE(IF(C514&gt;0,C514,$F$5),#REF!,#REF!,#REF!,#REF!,#REF!,#REF!,#REF!)))</f>
        <v>0</v>
      </c>
      <c r="Q514" s="74">
        <f t="shared" si="29"/>
        <v>0</v>
      </c>
      <c r="R514" s="73">
        <f>IF(AND(J513=0,J514=0),0,INT(CHOOSE(IF(C514&gt;0,C514,$F$5),#REF!,#REF!,#REF!,#REF!,#REF!,#REF!,#REF!)))</f>
        <v>0</v>
      </c>
      <c r="S514" s="74">
        <f t="shared" si="30"/>
        <v>0</v>
      </c>
      <c r="T514" s="74"/>
    </row>
    <row r="515" spans="3:20" ht="20.25" hidden="1" customHeight="1">
      <c r="C515" s="17"/>
      <c r="E515" t="str">
        <f>IF(OR(M515&gt;0,M516&gt;0),2,"")</f>
        <v/>
      </c>
      <c r="F515" s="62"/>
      <c r="G515" s="78"/>
      <c r="H515" s="79"/>
      <c r="I515" s="79"/>
      <c r="J515" s="80">
        <v>0</v>
      </c>
      <c r="K515" s="65"/>
      <c r="L515" s="66">
        <f t="shared" si="31"/>
        <v>0</v>
      </c>
      <c r="M515" s="64">
        <f t="shared" si="31"/>
        <v>0</v>
      </c>
      <c r="N515" s="66">
        <f>IF(J515=0,0,N516*$E$3)</f>
        <v>0</v>
      </c>
      <c r="O515" s="67">
        <f t="shared" si="28"/>
        <v>0</v>
      </c>
      <c r="P515" s="66">
        <f>IF(J515=0,0,P516*$E$3)</f>
        <v>0</v>
      </c>
      <c r="Q515" s="67">
        <f t="shared" si="29"/>
        <v>0</v>
      </c>
      <c r="R515" s="66">
        <f>IF(J515=0,0,R516*$E$3)</f>
        <v>0</v>
      </c>
      <c r="S515" s="67">
        <f t="shared" si="30"/>
        <v>0</v>
      </c>
      <c r="T515" s="67"/>
    </row>
    <row r="516" spans="3:20" ht="20.25" hidden="1" customHeight="1">
      <c r="C516" s="76">
        <v>2</v>
      </c>
      <c r="D516" s="68" t="str">
        <f>CHOOSE(IF(C516&gt;0,C516,$F$5),0,"(야)","(지세별)","(지+소)","(누.불)","(야+소)","(원내역)")</f>
        <v>(야)</v>
      </c>
      <c r="E516">
        <f>IF(OR(M515&gt;0,M516&gt;0),1,0)</f>
        <v>0</v>
      </c>
      <c r="F516" s="59"/>
      <c r="G516" s="84" t="str">
        <f>G514</f>
        <v>ASP폐기물운반(4.5 DT )</v>
      </c>
      <c r="H516" s="85" t="str">
        <f>H514</f>
        <v>BH 0.18  45</v>
      </c>
      <c r="I516" s="85" t="str">
        <f>CHOOSE(IF(C516&gt;0,C516,$F$5),0,"(야간)","(지세별)","(지+소)","(누.불)","(야+소)","")</f>
        <v>(야간)</v>
      </c>
      <c r="J516" s="86">
        <v>0</v>
      </c>
      <c r="K516" s="72" t="s">
        <v>78</v>
      </c>
      <c r="L516" s="73">
        <f t="shared" si="31"/>
        <v>0</v>
      </c>
      <c r="M516" s="71">
        <f t="shared" si="31"/>
        <v>0</v>
      </c>
      <c r="N516" s="73">
        <f>IF(AND(J515=0,J516=0),0,INT(CHOOSE(IF(C516&gt;0,C516,$F$5),#REF!,#REF!,#REF!,#REF!,#REF!,#REF!,#REF!)))</f>
        <v>0</v>
      </c>
      <c r="O516" s="74">
        <f t="shared" si="28"/>
        <v>0</v>
      </c>
      <c r="P516" s="73">
        <f>IF(AND(J515=0,J516=0),0,INT(CHOOSE(IF(C516&gt;0,C516,$F$5),#REF!,#REF!,#REF!,#REF!,#REF!,#REF!,#REF!)))</f>
        <v>0</v>
      </c>
      <c r="Q516" s="74">
        <f t="shared" si="29"/>
        <v>0</v>
      </c>
      <c r="R516" s="73">
        <f>IF(AND(J515=0,J516=0),0,INT(CHOOSE(IF(C516&gt;0,C516,$F$5),#REF!,#REF!,#REF!,#REF!,#REF!,#REF!,#REF!)))</f>
        <v>0</v>
      </c>
      <c r="S516" s="74">
        <f t="shared" si="30"/>
        <v>0</v>
      </c>
      <c r="T516" s="74"/>
    </row>
    <row r="517" spans="3:20" ht="20.25" hidden="1" customHeight="1">
      <c r="C517" s="17"/>
      <c r="E517" t="str">
        <f>IF(OR(M517&gt;0,M518&gt;0),2,"")</f>
        <v/>
      </c>
      <c r="F517" s="62"/>
      <c r="G517" s="78"/>
      <c r="H517" s="79"/>
      <c r="I517" s="79"/>
      <c r="J517" s="80">
        <v>0</v>
      </c>
      <c r="K517" s="65"/>
      <c r="L517" s="66">
        <f t="shared" si="31"/>
        <v>0</v>
      </c>
      <c r="M517" s="64">
        <f t="shared" si="31"/>
        <v>0</v>
      </c>
      <c r="N517" s="66">
        <f>IF(J517=0,0,N518*$E$3)</f>
        <v>0</v>
      </c>
      <c r="O517" s="67">
        <f t="shared" si="28"/>
        <v>0</v>
      </c>
      <c r="P517" s="66">
        <f>IF(J517=0,0,P518*$E$3)</f>
        <v>0</v>
      </c>
      <c r="Q517" s="67">
        <f t="shared" si="29"/>
        <v>0</v>
      </c>
      <c r="R517" s="66">
        <f>IF(J517=0,0,R518*$E$3)</f>
        <v>0</v>
      </c>
      <c r="S517" s="67">
        <f t="shared" si="30"/>
        <v>0</v>
      </c>
      <c r="T517" s="67"/>
    </row>
    <row r="518" spans="3:20" ht="20.25" hidden="1" customHeight="1">
      <c r="C518" s="76"/>
      <c r="D518" s="68">
        <f>CHOOSE(IF(C518&gt;0,C518,$F$5),0,"(야)","(지세별)","(지+소)","(누.불)","(야+소)","(원내역)")</f>
        <v>0</v>
      </c>
      <c r="E518">
        <f>IF(OR(M517&gt;0,M518&gt;0),1,0)</f>
        <v>0</v>
      </c>
      <c r="F518" s="59"/>
      <c r="G518" s="84" t="s">
        <v>212</v>
      </c>
      <c r="H518" s="85" t="str">
        <f>H516</f>
        <v>BH 0.18  45</v>
      </c>
      <c r="I518" s="85">
        <f>CHOOSE(IF(C518&gt;0,C518,$F$5),0,"(야간)","(지세별)","(지+소)","(누.불)","(야+소)","")</f>
        <v>0</v>
      </c>
      <c r="J518" s="86">
        <v>0</v>
      </c>
      <c r="K518" s="72" t="s">
        <v>78</v>
      </c>
      <c r="L518" s="73">
        <f t="shared" si="31"/>
        <v>0</v>
      </c>
      <c r="M518" s="71">
        <f t="shared" si="31"/>
        <v>0</v>
      </c>
      <c r="N518" s="73">
        <f>IF(AND(J517=0,J518=0),0,INT(CHOOSE(IF(C518&gt;0,C518,$F$5),#REF!,#REF!,#REF!,#REF!,#REF!,#REF!,#REF!)))</f>
        <v>0</v>
      </c>
      <c r="O518" s="74">
        <f t="shared" si="28"/>
        <v>0</v>
      </c>
      <c r="P518" s="73">
        <f>IF(AND(J517=0,J518=0),0,INT(CHOOSE(IF(C518&gt;0,C518,$F$5),#REF!,#REF!,#REF!,#REF!,#REF!,#REF!,#REF!)))</f>
        <v>0</v>
      </c>
      <c r="Q518" s="74">
        <f t="shared" si="29"/>
        <v>0</v>
      </c>
      <c r="R518" s="73">
        <f>IF(AND(J517=0,J518=0),0,INT(CHOOSE(IF(C518&gt;0,C518,$F$5),#REF!,#REF!,#REF!,#REF!,#REF!,#REF!,#REF!)))</f>
        <v>0</v>
      </c>
      <c r="S518" s="74">
        <f t="shared" si="30"/>
        <v>0</v>
      </c>
      <c r="T518" s="74"/>
    </row>
    <row r="519" spans="3:20" ht="20.25" hidden="1" customHeight="1">
      <c r="C519" s="17"/>
      <c r="E519" t="str">
        <f>IF(OR(M519&gt;0,M520&gt;0),2,"")</f>
        <v/>
      </c>
      <c r="F519" s="62"/>
      <c r="G519" s="78"/>
      <c r="H519" s="79"/>
      <c r="I519" s="79"/>
      <c r="J519" s="80">
        <v>0</v>
      </c>
      <c r="K519" s="65"/>
      <c r="L519" s="66">
        <f t="shared" si="31"/>
        <v>0</v>
      </c>
      <c r="M519" s="64">
        <f t="shared" si="31"/>
        <v>0</v>
      </c>
      <c r="N519" s="66">
        <f>IF(J519=0,0,N520*$E$3)</f>
        <v>0</v>
      </c>
      <c r="O519" s="67">
        <f t="shared" si="28"/>
        <v>0</v>
      </c>
      <c r="P519" s="66">
        <f>IF(J519=0,0,P520*$E$3)</f>
        <v>0</v>
      </c>
      <c r="Q519" s="67">
        <f t="shared" si="29"/>
        <v>0</v>
      </c>
      <c r="R519" s="66">
        <f>IF(J519=0,0,R520*$E$3)</f>
        <v>0</v>
      </c>
      <c r="S519" s="67">
        <f t="shared" si="30"/>
        <v>0</v>
      </c>
      <c r="T519" s="67"/>
    </row>
    <row r="520" spans="3:20" ht="20.25" hidden="1" customHeight="1">
      <c r="C520" s="76">
        <v>2</v>
      </c>
      <c r="D520" s="68" t="str">
        <f>CHOOSE(IF(C520&gt;0,C520,$F$5),0,"(야)","(지세별)","(지+소)","(누.불)","(야+소)","(원내역)")</f>
        <v>(야)</v>
      </c>
      <c r="E520">
        <f>IF(OR(M519&gt;0,M520&gt;0),1,0)</f>
        <v>0</v>
      </c>
      <c r="F520" s="59"/>
      <c r="G520" s="84" t="str">
        <f>G518</f>
        <v>Con'C폐기물운반(4.5DT)</v>
      </c>
      <c r="H520" s="85" t="str">
        <f>H518</f>
        <v>BH 0.18  45</v>
      </c>
      <c r="I520" s="85" t="str">
        <f>CHOOSE(IF(C520&gt;0,C520,$F$5),0,"(야간)","(지세별)","(지+소)","(누.불)","(야+소)","")</f>
        <v>(야간)</v>
      </c>
      <c r="J520" s="86">
        <v>0</v>
      </c>
      <c r="K520" s="72" t="s">
        <v>78</v>
      </c>
      <c r="L520" s="73">
        <f t="shared" si="31"/>
        <v>0</v>
      </c>
      <c r="M520" s="71">
        <f t="shared" si="31"/>
        <v>0</v>
      </c>
      <c r="N520" s="73">
        <f>IF(AND(J519=0,J520=0),0,INT(CHOOSE(IF(C520&gt;0,C520,$F$5),#REF!,#REF!,#REF!,#REF!,#REF!,#REF!,#REF!)))</f>
        <v>0</v>
      </c>
      <c r="O520" s="74">
        <f t="shared" si="28"/>
        <v>0</v>
      </c>
      <c r="P520" s="73">
        <f>IF(AND(J519=0,J520=0),0,INT(CHOOSE(IF(C520&gt;0,C520,$F$5),#REF!,#REF!,#REF!,#REF!,#REF!,#REF!,#REF!)))</f>
        <v>0</v>
      </c>
      <c r="Q520" s="74">
        <f t="shared" si="29"/>
        <v>0</v>
      </c>
      <c r="R520" s="73">
        <f>IF(AND(J519=0,J520=0),0,INT(CHOOSE(IF(C520&gt;0,C520,$F$5),#REF!,#REF!,#REF!,#REF!,#REF!,#REF!,#REF!)))</f>
        <v>0</v>
      </c>
      <c r="S520" s="74">
        <f t="shared" si="30"/>
        <v>0</v>
      </c>
      <c r="T520" s="74"/>
    </row>
    <row r="521" spans="3:20" ht="20.25" hidden="1" customHeight="1">
      <c r="C521" s="17"/>
      <c r="E521" t="str">
        <f>IF(OR(M521&gt;0,M522&gt;0),2,"")</f>
        <v/>
      </c>
      <c r="F521" s="62"/>
      <c r="G521" s="63"/>
      <c r="H521" s="64"/>
      <c r="I521" s="64"/>
      <c r="J521" s="75">
        <v>0</v>
      </c>
      <c r="K521" s="65"/>
      <c r="L521" s="66">
        <f t="shared" si="31"/>
        <v>0</v>
      </c>
      <c r="M521" s="64">
        <f t="shared" si="31"/>
        <v>0</v>
      </c>
      <c r="N521" s="66">
        <f>IF(J521=0,0,N522*$E$3)</f>
        <v>0</v>
      </c>
      <c r="O521" s="67">
        <f t="shared" si="28"/>
        <v>0</v>
      </c>
      <c r="P521" s="66">
        <f>IF(J521=0,0,P522*$E$3)</f>
        <v>0</v>
      </c>
      <c r="Q521" s="67">
        <f t="shared" si="29"/>
        <v>0</v>
      </c>
      <c r="R521" s="66">
        <f>IF(J521=0,0,R522*$E$3)</f>
        <v>0</v>
      </c>
      <c r="S521" s="67">
        <f t="shared" si="30"/>
        <v>0</v>
      </c>
      <c r="T521" s="67"/>
    </row>
    <row r="522" spans="3:20" ht="20.25" hidden="1" customHeight="1">
      <c r="C522" s="76"/>
      <c r="D522" s="68">
        <f>CHOOSE(IF(C522&gt;0,C522,$F$5),0,"(야)","(지세별)","(지+소)","(누.불)","(야+소)","(원내역)")</f>
        <v>0</v>
      </c>
      <c r="E522">
        <f>IF(OR(M521&gt;0,M522&gt;0),1,0)</f>
        <v>0</v>
      </c>
      <c r="F522" s="59"/>
      <c r="G522" s="70" t="s">
        <v>211</v>
      </c>
      <c r="H522" s="71" t="s">
        <v>188</v>
      </c>
      <c r="I522" s="71">
        <f>CHOOSE(IF(C522&gt;0,C522,$F$5),0,"(야간)","(지세별)","(지+소)","(누.불)","(야+소)","")</f>
        <v>0</v>
      </c>
      <c r="J522" s="77">
        <v>0</v>
      </c>
      <c r="K522" s="72" t="s">
        <v>78</v>
      </c>
      <c r="L522" s="73">
        <f t="shared" si="31"/>
        <v>0</v>
      </c>
      <c r="M522" s="71">
        <f t="shared" si="31"/>
        <v>0</v>
      </c>
      <c r="N522" s="73">
        <f>IF(AND(J521=0,J522=0),0,INT(CHOOSE(IF(C522&gt;0,C522,$F$5),#REF!,#REF!,#REF!,#REF!,#REF!,#REF!,#REF!)))</f>
        <v>0</v>
      </c>
      <c r="O522" s="74">
        <f t="shared" si="28"/>
        <v>0</v>
      </c>
      <c r="P522" s="73">
        <f>IF(AND(J521=0,J522=0),0,INT(CHOOSE(IF(C522&gt;0,C522,$F$5),#REF!,#REF!,#REF!,#REF!,#REF!,#REF!,#REF!)))</f>
        <v>0</v>
      </c>
      <c r="Q522" s="74">
        <f t="shared" si="29"/>
        <v>0</v>
      </c>
      <c r="R522" s="73">
        <f>IF(AND(J521=0,J522=0),0,INT(CHOOSE(IF(C522&gt;0,C522,$F$5),#REF!,#REF!,#REF!,#REF!,#REF!,#REF!,#REF!)))</f>
        <v>0</v>
      </c>
      <c r="S522" s="74">
        <f t="shared" si="30"/>
        <v>0</v>
      </c>
      <c r="T522" s="74"/>
    </row>
    <row r="523" spans="3:20" ht="20.25" hidden="1" customHeight="1">
      <c r="C523" s="17"/>
      <c r="E523" t="str">
        <f>IF(OR(M523&gt;0,M524&gt;0),2,"")</f>
        <v/>
      </c>
      <c r="F523" s="62"/>
      <c r="G523" s="63"/>
      <c r="H523" s="64"/>
      <c r="I523" s="64"/>
      <c r="J523" s="75">
        <v>0</v>
      </c>
      <c r="K523" s="65"/>
      <c r="L523" s="66">
        <f t="shared" si="31"/>
        <v>0</v>
      </c>
      <c r="M523" s="64">
        <f t="shared" si="31"/>
        <v>0</v>
      </c>
      <c r="N523" s="66">
        <f>IF(J523=0,0,N524*$E$3)</f>
        <v>0</v>
      </c>
      <c r="O523" s="67">
        <f t="shared" ref="O523:O576" si="32">INT($J523*N523)</f>
        <v>0</v>
      </c>
      <c r="P523" s="66">
        <f>IF(J523=0,0,P524*$E$3)</f>
        <v>0</v>
      </c>
      <c r="Q523" s="67">
        <f t="shared" ref="Q523:Q576" si="33">INT($J523*P523)</f>
        <v>0</v>
      </c>
      <c r="R523" s="66">
        <f>IF(J523=0,0,R524*$E$3)</f>
        <v>0</v>
      </c>
      <c r="S523" s="67">
        <f t="shared" ref="S523:S576" si="34">INT($J523*R523)</f>
        <v>0</v>
      </c>
      <c r="T523" s="67"/>
    </row>
    <row r="524" spans="3:20" ht="20.25" hidden="1" customHeight="1">
      <c r="C524" s="76">
        <v>2</v>
      </c>
      <c r="D524" s="68" t="str">
        <f>CHOOSE(IF(C524&gt;0,C524,$F$5),0,"(야)","(지세별)","(지+소)","(누.불)","(야+소)","(원내역)")</f>
        <v>(야)</v>
      </c>
      <c r="E524">
        <f>IF(OR(M523&gt;0,M524&gt;0),1,0)</f>
        <v>0</v>
      </c>
      <c r="F524" s="59"/>
      <c r="G524" s="70" t="str">
        <f>G522</f>
        <v>ASP폐기물운반(4.5 DT )</v>
      </c>
      <c r="H524" s="71" t="str">
        <f>H522</f>
        <v>BH 0.18  90</v>
      </c>
      <c r="I524" s="71" t="str">
        <f>CHOOSE(IF(C524&gt;0,C524,$F$5),0,"(야간)","(지세별)","(지+소)","(누.불)","(야+소)","")</f>
        <v>(야간)</v>
      </c>
      <c r="J524" s="77">
        <v>0</v>
      </c>
      <c r="K524" s="72" t="s">
        <v>78</v>
      </c>
      <c r="L524" s="73">
        <f t="shared" si="31"/>
        <v>0</v>
      </c>
      <c r="M524" s="71">
        <f t="shared" si="31"/>
        <v>0</v>
      </c>
      <c r="N524" s="73">
        <f>IF(AND(J523=0,J524=0),0,INT(CHOOSE(IF(C524&gt;0,C524,$F$5),#REF!,#REF!,#REF!,#REF!,#REF!,#REF!,#REF!)))</f>
        <v>0</v>
      </c>
      <c r="O524" s="74">
        <f t="shared" si="32"/>
        <v>0</v>
      </c>
      <c r="P524" s="73">
        <f>IF(AND(J523=0,J524=0),0,INT(CHOOSE(IF(C524&gt;0,C524,$F$5),#REF!,#REF!,#REF!,#REF!,#REF!,#REF!,#REF!)))</f>
        <v>0</v>
      </c>
      <c r="Q524" s="74">
        <f t="shared" si="33"/>
        <v>0</v>
      </c>
      <c r="R524" s="73">
        <f>IF(AND(J523=0,J524=0),0,INT(CHOOSE(IF(C524&gt;0,C524,$F$5),#REF!,#REF!,#REF!,#REF!,#REF!,#REF!,#REF!)))</f>
        <v>0</v>
      </c>
      <c r="S524" s="74">
        <f t="shared" si="34"/>
        <v>0</v>
      </c>
      <c r="T524" s="74"/>
    </row>
    <row r="525" spans="3:20" ht="20.25" hidden="1" customHeight="1">
      <c r="C525" s="17"/>
      <c r="E525" t="str">
        <f>IF(OR(M525&gt;0,M526&gt;0),2,"")</f>
        <v/>
      </c>
      <c r="F525" s="62"/>
      <c r="G525" s="63"/>
      <c r="H525" s="64"/>
      <c r="I525" s="64"/>
      <c r="J525" s="75">
        <v>0</v>
      </c>
      <c r="K525" s="65"/>
      <c r="L525" s="66">
        <f t="shared" si="31"/>
        <v>0</v>
      </c>
      <c r="M525" s="64">
        <f t="shared" si="31"/>
        <v>0</v>
      </c>
      <c r="N525" s="66">
        <f>IF(J525=0,0,N526*$E$3)</f>
        <v>0</v>
      </c>
      <c r="O525" s="67">
        <f t="shared" si="32"/>
        <v>0</v>
      </c>
      <c r="P525" s="66">
        <f>IF(J525=0,0,P526*$E$3)</f>
        <v>0</v>
      </c>
      <c r="Q525" s="67">
        <f t="shared" si="33"/>
        <v>0</v>
      </c>
      <c r="R525" s="66">
        <f>IF(J525=0,0,R526*$E$3)</f>
        <v>0</v>
      </c>
      <c r="S525" s="67">
        <f t="shared" si="34"/>
        <v>0</v>
      </c>
      <c r="T525" s="67"/>
    </row>
    <row r="526" spans="3:20" ht="20.25" hidden="1" customHeight="1">
      <c r="C526" s="76"/>
      <c r="D526" s="68">
        <f>CHOOSE(IF(C526&gt;0,C526,$F$5),0,"(야)","(지세별)","(지+소)","(누.불)","(야+소)","(원내역)")</f>
        <v>0</v>
      </c>
      <c r="E526">
        <f>IF(OR(M525&gt;0,M526&gt;0),1,0)</f>
        <v>0</v>
      </c>
      <c r="F526" s="59"/>
      <c r="G526" s="70" t="s">
        <v>212</v>
      </c>
      <c r="H526" s="71" t="str">
        <f>H524</f>
        <v>BH 0.18  90</v>
      </c>
      <c r="I526" s="71">
        <f>CHOOSE(IF(C526&gt;0,C526,$F$5),0,"(야간)","(지세별)","(지+소)","(누.불)","(야+소)","")</f>
        <v>0</v>
      </c>
      <c r="J526" s="77">
        <v>0</v>
      </c>
      <c r="K526" s="72" t="s">
        <v>78</v>
      </c>
      <c r="L526" s="73">
        <f t="shared" si="31"/>
        <v>0</v>
      </c>
      <c r="M526" s="71">
        <f t="shared" si="31"/>
        <v>0</v>
      </c>
      <c r="N526" s="73">
        <f>IF(AND(J525=0,J526=0),0,INT(CHOOSE(IF(C526&gt;0,C526,$F$5),#REF!,#REF!,#REF!,#REF!,#REF!,#REF!,#REF!)))</f>
        <v>0</v>
      </c>
      <c r="O526" s="74">
        <f t="shared" si="32"/>
        <v>0</v>
      </c>
      <c r="P526" s="73">
        <f>IF(AND(J525=0,J526=0),0,INT(CHOOSE(IF(C526&gt;0,C526,$F$5),#REF!,#REF!,#REF!,#REF!,#REF!,#REF!,#REF!)))</f>
        <v>0</v>
      </c>
      <c r="Q526" s="74">
        <f t="shared" si="33"/>
        <v>0</v>
      </c>
      <c r="R526" s="73">
        <f>IF(AND(J525=0,J526=0),0,INT(CHOOSE(IF(C526&gt;0,C526,$F$5),#REF!,#REF!,#REF!,#REF!,#REF!,#REF!,#REF!)))</f>
        <v>0</v>
      </c>
      <c r="S526" s="74">
        <f t="shared" si="34"/>
        <v>0</v>
      </c>
      <c r="T526" s="74"/>
    </row>
    <row r="527" spans="3:20" ht="20.25" hidden="1" customHeight="1">
      <c r="C527" s="17"/>
      <c r="E527" t="str">
        <f>IF(OR(M527&gt;0,M528&gt;0),2,"")</f>
        <v/>
      </c>
      <c r="F527" s="62"/>
      <c r="G527" s="63"/>
      <c r="H527" s="64"/>
      <c r="I527" s="64"/>
      <c r="J527" s="75">
        <v>0</v>
      </c>
      <c r="K527" s="65"/>
      <c r="L527" s="66">
        <f t="shared" si="31"/>
        <v>0</v>
      </c>
      <c r="M527" s="64">
        <f t="shared" si="31"/>
        <v>0</v>
      </c>
      <c r="N527" s="66">
        <f>IF(J527=0,0,N528*$E$3)</f>
        <v>0</v>
      </c>
      <c r="O527" s="67">
        <f t="shared" si="32"/>
        <v>0</v>
      </c>
      <c r="P527" s="66">
        <f>IF(J527=0,0,P528*$E$3)</f>
        <v>0</v>
      </c>
      <c r="Q527" s="67">
        <f t="shared" si="33"/>
        <v>0</v>
      </c>
      <c r="R527" s="66">
        <f>IF(J527=0,0,R528*$E$3)</f>
        <v>0</v>
      </c>
      <c r="S527" s="67">
        <f t="shared" si="34"/>
        <v>0</v>
      </c>
      <c r="T527" s="67"/>
    </row>
    <row r="528" spans="3:20" ht="20.25" hidden="1" customHeight="1">
      <c r="C528" s="76">
        <v>2</v>
      </c>
      <c r="D528" s="68" t="str">
        <f>CHOOSE(IF(C528&gt;0,C528,$F$5),0,"(야)","(지세별)","(지+소)","(누.불)","(야+소)","(원내역)")</f>
        <v>(야)</v>
      </c>
      <c r="E528">
        <f>IF(OR(M527&gt;0,M528&gt;0),1,0)</f>
        <v>0</v>
      </c>
      <c r="F528" s="59"/>
      <c r="G528" s="70" t="str">
        <f>G526</f>
        <v>Con'C폐기물운반(4.5DT)</v>
      </c>
      <c r="H528" s="71" t="str">
        <f>H526</f>
        <v>BH 0.18  90</v>
      </c>
      <c r="I528" s="71" t="str">
        <f>CHOOSE(IF(C528&gt;0,C528,$F$5),0,"(야간)","(지세별)","(지+소)","(누.불)","(야+소)","")</f>
        <v>(야간)</v>
      </c>
      <c r="J528" s="77">
        <v>0</v>
      </c>
      <c r="K528" s="72" t="s">
        <v>78</v>
      </c>
      <c r="L528" s="73">
        <f t="shared" si="31"/>
        <v>0</v>
      </c>
      <c r="M528" s="71">
        <f t="shared" si="31"/>
        <v>0</v>
      </c>
      <c r="N528" s="73">
        <f>IF(AND(J527=0,J528=0),0,INT(CHOOSE(IF(C528&gt;0,C528,$F$5),#REF!,#REF!,#REF!,#REF!,#REF!,#REF!,#REF!)))</f>
        <v>0</v>
      </c>
      <c r="O528" s="74">
        <f t="shared" si="32"/>
        <v>0</v>
      </c>
      <c r="P528" s="73">
        <f>IF(AND(J527=0,J528=0),0,INT(CHOOSE(IF(C528&gt;0,C528,$F$5),#REF!,#REF!,#REF!,#REF!,#REF!,#REF!,#REF!)))</f>
        <v>0</v>
      </c>
      <c r="Q528" s="74">
        <f t="shared" si="33"/>
        <v>0</v>
      </c>
      <c r="R528" s="73">
        <f>IF(AND(J527=0,J528=0),0,INT(CHOOSE(IF(C528&gt;0,C528,$F$5),#REF!,#REF!,#REF!,#REF!,#REF!,#REF!,#REF!)))</f>
        <v>0</v>
      </c>
      <c r="S528" s="74">
        <f t="shared" si="34"/>
        <v>0</v>
      </c>
      <c r="T528" s="74"/>
    </row>
    <row r="529" spans="3:20" ht="20.25" hidden="1" customHeight="1">
      <c r="C529" s="17"/>
      <c r="E529" t="str">
        <f>IF(OR(M529&gt;0,M530&gt;0),2,"")</f>
        <v/>
      </c>
      <c r="F529" s="62"/>
      <c r="G529" s="78"/>
      <c r="H529" s="79"/>
      <c r="I529" s="79"/>
      <c r="J529" s="80">
        <v>0</v>
      </c>
      <c r="K529" s="65"/>
      <c r="L529" s="66">
        <f t="shared" si="31"/>
        <v>0</v>
      </c>
      <c r="M529" s="64">
        <f t="shared" si="31"/>
        <v>0</v>
      </c>
      <c r="N529" s="66">
        <f>IF(J529=0,0,N530*$E$3)</f>
        <v>0</v>
      </c>
      <c r="O529" s="67">
        <f t="shared" si="32"/>
        <v>0</v>
      </c>
      <c r="P529" s="66">
        <f>IF(J529=0,0,P530*$E$3)</f>
        <v>0</v>
      </c>
      <c r="Q529" s="67">
        <f t="shared" si="33"/>
        <v>0</v>
      </c>
      <c r="R529" s="66">
        <f>IF(J529=0,0,R530*$E$3)</f>
        <v>0</v>
      </c>
      <c r="S529" s="67">
        <f t="shared" si="34"/>
        <v>0</v>
      </c>
      <c r="T529" s="67"/>
    </row>
    <row r="530" spans="3:20" ht="20.25" hidden="1" customHeight="1">
      <c r="C530" s="76"/>
      <c r="D530" s="68">
        <f>CHOOSE(IF(C530&gt;0,C530,$F$5),0,"(야)","(지세별)","(지+소)","(누.불)","(야+소)","(원내역)")</f>
        <v>0</v>
      </c>
      <c r="E530">
        <f>IF(OR(M529&gt;0,M530&gt;0),1,0)</f>
        <v>0</v>
      </c>
      <c r="F530" s="59"/>
      <c r="G530" s="84" t="s">
        <v>211</v>
      </c>
      <c r="H530" s="85" t="s">
        <v>189</v>
      </c>
      <c r="I530" s="85">
        <f>CHOOSE(IF(C530&gt;0,C530,$F$5),0,"(야간)","(지세별)","(지+소)","(누.불)","(야+소)","")</f>
        <v>0</v>
      </c>
      <c r="J530" s="86">
        <v>0</v>
      </c>
      <c r="K530" s="72" t="s">
        <v>78</v>
      </c>
      <c r="L530" s="73">
        <f t="shared" si="31"/>
        <v>0</v>
      </c>
      <c r="M530" s="71">
        <f t="shared" si="31"/>
        <v>0</v>
      </c>
      <c r="N530" s="73">
        <f>IF(AND(J529=0,J530=0),0,INT(CHOOSE(IF(C530&gt;0,C530,$F$5),#REF!,#REF!,#REF!,#REF!,#REF!,#REF!,#REF!)))</f>
        <v>0</v>
      </c>
      <c r="O530" s="74">
        <f t="shared" si="32"/>
        <v>0</v>
      </c>
      <c r="P530" s="73">
        <f>IF(AND(J529=0,J530=0),0,INT(CHOOSE(IF(C530&gt;0,C530,$F$5),#REF!,#REF!,#REF!,#REF!,#REF!,#REF!,#REF!)))</f>
        <v>0</v>
      </c>
      <c r="Q530" s="74">
        <f t="shared" si="33"/>
        <v>0</v>
      </c>
      <c r="R530" s="73">
        <f>IF(AND(J529=0,J530=0),0,INT(CHOOSE(IF(C530&gt;0,C530,$F$5),#REF!,#REF!,#REF!,#REF!,#REF!,#REF!,#REF!)))</f>
        <v>0</v>
      </c>
      <c r="S530" s="74">
        <f t="shared" si="34"/>
        <v>0</v>
      </c>
      <c r="T530" s="74"/>
    </row>
    <row r="531" spans="3:20" ht="20.25" hidden="1" customHeight="1">
      <c r="C531" s="17"/>
      <c r="E531" t="str">
        <f>IF(OR(M531&gt;0,M532&gt;0),2,"")</f>
        <v/>
      </c>
      <c r="F531" s="62"/>
      <c r="G531" s="78"/>
      <c r="H531" s="79"/>
      <c r="I531" s="79"/>
      <c r="J531" s="80">
        <v>0</v>
      </c>
      <c r="K531" s="65"/>
      <c r="L531" s="66">
        <f t="shared" si="31"/>
        <v>0</v>
      </c>
      <c r="M531" s="64">
        <f t="shared" si="31"/>
        <v>0</v>
      </c>
      <c r="N531" s="66">
        <f>IF(J531=0,0,N532*$E$3)</f>
        <v>0</v>
      </c>
      <c r="O531" s="67">
        <f t="shared" si="32"/>
        <v>0</v>
      </c>
      <c r="P531" s="66">
        <f>IF(J531=0,0,P532*$E$3)</f>
        <v>0</v>
      </c>
      <c r="Q531" s="67">
        <f t="shared" si="33"/>
        <v>0</v>
      </c>
      <c r="R531" s="66">
        <f>IF(J531=0,0,R532*$E$3)</f>
        <v>0</v>
      </c>
      <c r="S531" s="67">
        <f t="shared" si="34"/>
        <v>0</v>
      </c>
      <c r="T531" s="67"/>
    </row>
    <row r="532" spans="3:20" ht="20.25" hidden="1" customHeight="1">
      <c r="C532" s="76">
        <v>2</v>
      </c>
      <c r="D532" s="68" t="str">
        <f>CHOOSE(IF(C532&gt;0,C532,$F$5),0,"(야)","(지세별)","(지+소)","(누.불)","(야+소)","(원내역)")</f>
        <v>(야)</v>
      </c>
      <c r="E532">
        <f>IF(OR(M531&gt;0,M532&gt;0),1,0)</f>
        <v>0</v>
      </c>
      <c r="F532" s="59"/>
      <c r="G532" s="84" t="str">
        <f>G530</f>
        <v>ASP폐기물운반(4.5 DT )</v>
      </c>
      <c r="H532" s="85" t="str">
        <f>H530</f>
        <v>BH 0.18  135</v>
      </c>
      <c r="I532" s="85" t="str">
        <f>CHOOSE(IF(C532&gt;0,C532,$F$5),0,"(야간)","(지세별)","(지+소)","(누.불)","(야+소)","")</f>
        <v>(야간)</v>
      </c>
      <c r="J532" s="86">
        <v>0</v>
      </c>
      <c r="K532" s="72" t="s">
        <v>78</v>
      </c>
      <c r="L532" s="73">
        <f t="shared" si="31"/>
        <v>0</v>
      </c>
      <c r="M532" s="71">
        <f t="shared" si="31"/>
        <v>0</v>
      </c>
      <c r="N532" s="73">
        <f>IF(AND(J531=0,J532=0),0,INT(CHOOSE(IF(C532&gt;0,C532,$F$5),#REF!,#REF!,#REF!,#REF!,#REF!,#REF!,#REF!)))</f>
        <v>0</v>
      </c>
      <c r="O532" s="74">
        <f t="shared" si="32"/>
        <v>0</v>
      </c>
      <c r="P532" s="73">
        <f>IF(AND(J531=0,J532=0),0,INT(CHOOSE(IF(C532&gt;0,C532,$F$5),#REF!,#REF!,#REF!,#REF!,#REF!,#REF!,#REF!)))</f>
        <v>0</v>
      </c>
      <c r="Q532" s="74">
        <f t="shared" si="33"/>
        <v>0</v>
      </c>
      <c r="R532" s="73">
        <f>IF(AND(J531=0,J532=0),0,INT(CHOOSE(IF(C532&gt;0,C532,$F$5),#REF!,#REF!,#REF!,#REF!,#REF!,#REF!,#REF!)))</f>
        <v>0</v>
      </c>
      <c r="S532" s="74">
        <f t="shared" si="34"/>
        <v>0</v>
      </c>
      <c r="T532" s="74"/>
    </row>
    <row r="533" spans="3:20" ht="20.25" hidden="1" customHeight="1">
      <c r="C533" s="17"/>
      <c r="E533" t="str">
        <f>IF(OR(M533&gt;0,M534&gt;0),2,"")</f>
        <v/>
      </c>
      <c r="F533" s="62"/>
      <c r="G533" s="78"/>
      <c r="H533" s="79"/>
      <c r="I533" s="79"/>
      <c r="J533" s="80">
        <v>0</v>
      </c>
      <c r="K533" s="65"/>
      <c r="L533" s="66">
        <f t="shared" si="31"/>
        <v>0</v>
      </c>
      <c r="M533" s="64">
        <f t="shared" si="31"/>
        <v>0</v>
      </c>
      <c r="N533" s="66">
        <f>IF(J533=0,0,N534*$E$3)</f>
        <v>0</v>
      </c>
      <c r="O533" s="67">
        <f t="shared" si="32"/>
        <v>0</v>
      </c>
      <c r="P533" s="66">
        <f>IF(J533=0,0,P534*$E$3)</f>
        <v>0</v>
      </c>
      <c r="Q533" s="67">
        <f t="shared" si="33"/>
        <v>0</v>
      </c>
      <c r="R533" s="66">
        <f>IF(J533=0,0,R534*$E$3)</f>
        <v>0</v>
      </c>
      <c r="S533" s="67">
        <f t="shared" si="34"/>
        <v>0</v>
      </c>
      <c r="T533" s="67"/>
    </row>
    <row r="534" spans="3:20" ht="20.25" hidden="1" customHeight="1">
      <c r="C534" s="76"/>
      <c r="D534" s="68">
        <f>CHOOSE(IF(C534&gt;0,C534,$F$5),0,"(야)","(지세별)","(지+소)","(누.불)","(야+소)","(원내역)")</f>
        <v>0</v>
      </c>
      <c r="E534">
        <f>IF(OR(M533&gt;0,M534&gt;0),1,0)</f>
        <v>0</v>
      </c>
      <c r="F534" s="59"/>
      <c r="G534" s="84" t="s">
        <v>212</v>
      </c>
      <c r="H534" s="85" t="str">
        <f>H532</f>
        <v>BH 0.18  135</v>
      </c>
      <c r="I534" s="85">
        <f>CHOOSE(IF(C534&gt;0,C534,$F$5),0,"(야간)","(지세별)","(지+소)","(누.불)","(야+소)","")</f>
        <v>0</v>
      </c>
      <c r="J534" s="86">
        <v>0</v>
      </c>
      <c r="K534" s="72" t="s">
        <v>78</v>
      </c>
      <c r="L534" s="73">
        <f t="shared" si="31"/>
        <v>0</v>
      </c>
      <c r="M534" s="71">
        <f t="shared" si="31"/>
        <v>0</v>
      </c>
      <c r="N534" s="73">
        <f>IF(AND(J533=0,J534=0),0,INT(CHOOSE(IF(C534&gt;0,C534,$F$5),#REF!,#REF!,#REF!,#REF!,#REF!,#REF!,#REF!)))</f>
        <v>0</v>
      </c>
      <c r="O534" s="74">
        <f t="shared" si="32"/>
        <v>0</v>
      </c>
      <c r="P534" s="73">
        <f>IF(AND(J533=0,J534=0),0,INT(CHOOSE(IF(C534&gt;0,C534,$F$5),#REF!,#REF!,#REF!,#REF!,#REF!,#REF!,#REF!)))</f>
        <v>0</v>
      </c>
      <c r="Q534" s="74">
        <f t="shared" si="33"/>
        <v>0</v>
      </c>
      <c r="R534" s="73">
        <f>IF(AND(J533=0,J534=0),0,INT(CHOOSE(IF(C534&gt;0,C534,$F$5),#REF!,#REF!,#REF!,#REF!,#REF!,#REF!,#REF!)))</f>
        <v>0</v>
      </c>
      <c r="S534" s="74">
        <f t="shared" si="34"/>
        <v>0</v>
      </c>
      <c r="T534" s="74"/>
    </row>
    <row r="535" spans="3:20" ht="20.25" hidden="1" customHeight="1">
      <c r="C535" s="17"/>
      <c r="E535" t="str">
        <f>IF(OR(M535&gt;0,M536&gt;0),2,"")</f>
        <v/>
      </c>
      <c r="F535" s="62"/>
      <c r="G535" s="78"/>
      <c r="H535" s="79"/>
      <c r="I535" s="79"/>
      <c r="J535" s="80">
        <v>0</v>
      </c>
      <c r="K535" s="65"/>
      <c r="L535" s="66">
        <f t="shared" si="31"/>
        <v>0</v>
      </c>
      <c r="M535" s="64">
        <f t="shared" si="31"/>
        <v>0</v>
      </c>
      <c r="N535" s="66">
        <f>IF(J535=0,0,N536*$E$3)</f>
        <v>0</v>
      </c>
      <c r="O535" s="67">
        <f t="shared" si="32"/>
        <v>0</v>
      </c>
      <c r="P535" s="66">
        <f>IF(J535=0,0,P536*$E$3)</f>
        <v>0</v>
      </c>
      <c r="Q535" s="67">
        <f t="shared" si="33"/>
        <v>0</v>
      </c>
      <c r="R535" s="66">
        <f>IF(J535=0,0,R536*$E$3)</f>
        <v>0</v>
      </c>
      <c r="S535" s="67">
        <f t="shared" si="34"/>
        <v>0</v>
      </c>
      <c r="T535" s="67"/>
    </row>
    <row r="536" spans="3:20" ht="20.25" hidden="1" customHeight="1">
      <c r="C536" s="76">
        <v>2</v>
      </c>
      <c r="D536" s="68" t="str">
        <f>CHOOSE(IF(C536&gt;0,C536,$F$5),0,"(야)","(지세별)","(지+소)","(누.불)","(야+소)","(원내역)")</f>
        <v>(야)</v>
      </c>
      <c r="E536">
        <f>IF(OR(M535&gt;0,M536&gt;0),1,0)</f>
        <v>0</v>
      </c>
      <c r="F536" s="59"/>
      <c r="G536" s="84" t="str">
        <f>G534</f>
        <v>Con'C폐기물운반(4.5DT)</v>
      </c>
      <c r="H536" s="85" t="str">
        <f>H534</f>
        <v>BH 0.18  135</v>
      </c>
      <c r="I536" s="85" t="str">
        <f>CHOOSE(IF(C536&gt;0,C536,$F$5),0,"(야간)","(지세별)","(지+소)","(누.불)","(야+소)","")</f>
        <v>(야간)</v>
      </c>
      <c r="J536" s="86">
        <v>0</v>
      </c>
      <c r="K536" s="72" t="s">
        <v>78</v>
      </c>
      <c r="L536" s="73">
        <f t="shared" si="31"/>
        <v>0</v>
      </c>
      <c r="M536" s="71">
        <f t="shared" si="31"/>
        <v>0</v>
      </c>
      <c r="N536" s="73">
        <f>IF(AND(J535=0,J536=0),0,INT(CHOOSE(IF(C536&gt;0,C536,$F$5),#REF!,#REF!,#REF!,#REF!,#REF!,#REF!,#REF!)))</f>
        <v>0</v>
      </c>
      <c r="O536" s="74">
        <f t="shared" si="32"/>
        <v>0</v>
      </c>
      <c r="P536" s="73">
        <f>IF(AND(J535=0,J536=0),0,INT(CHOOSE(IF(C536&gt;0,C536,$F$5),#REF!,#REF!,#REF!,#REF!,#REF!,#REF!,#REF!)))</f>
        <v>0</v>
      </c>
      <c r="Q536" s="74">
        <f t="shared" si="33"/>
        <v>0</v>
      </c>
      <c r="R536" s="73">
        <f>IF(AND(J535=0,J536=0),0,INT(CHOOSE(IF(C536&gt;0,C536,$F$5),#REF!,#REF!,#REF!,#REF!,#REF!,#REF!,#REF!)))</f>
        <v>0</v>
      </c>
      <c r="S536" s="74">
        <f t="shared" si="34"/>
        <v>0</v>
      </c>
      <c r="T536" s="74"/>
    </row>
    <row r="537" spans="3:20" ht="20.25" hidden="1" customHeight="1">
      <c r="C537" s="17"/>
      <c r="E537" t="str">
        <f>IF(OR(M537&gt;0,M538&gt;0),2,"")</f>
        <v/>
      </c>
      <c r="F537" s="62"/>
      <c r="G537" s="63"/>
      <c r="H537" s="64"/>
      <c r="I537" s="64"/>
      <c r="J537" s="75">
        <v>0</v>
      </c>
      <c r="K537" s="65"/>
      <c r="L537" s="66">
        <f t="shared" si="31"/>
        <v>0</v>
      </c>
      <c r="M537" s="64">
        <f t="shared" si="31"/>
        <v>0</v>
      </c>
      <c r="N537" s="66">
        <f>IF(J537=0,0,N538*$E$3)</f>
        <v>0</v>
      </c>
      <c r="O537" s="67">
        <f t="shared" si="32"/>
        <v>0</v>
      </c>
      <c r="P537" s="66">
        <f>IF(J537=0,0,P538*$E$3)</f>
        <v>0</v>
      </c>
      <c r="Q537" s="67">
        <f t="shared" si="33"/>
        <v>0</v>
      </c>
      <c r="R537" s="66">
        <f>IF(J537=0,0,R538*$E$3)</f>
        <v>0</v>
      </c>
      <c r="S537" s="67">
        <f t="shared" si="34"/>
        <v>0</v>
      </c>
      <c r="T537" s="67"/>
    </row>
    <row r="538" spans="3:20" ht="20.25" hidden="1" customHeight="1">
      <c r="C538" s="76"/>
      <c r="D538" s="68">
        <f>CHOOSE(IF(C538&gt;0,C538,$F$5),0,"(야)","(지세별)","(지+소)","(누.불)","(야+소)","(원내역)")</f>
        <v>0</v>
      </c>
      <c r="E538">
        <f>IF(OR(M537&gt;0,M538&gt;0),1,0)</f>
        <v>0</v>
      </c>
      <c r="F538" s="59"/>
      <c r="G538" s="70" t="s">
        <v>213</v>
      </c>
      <c r="H538" s="71" t="s">
        <v>214</v>
      </c>
      <c r="I538" s="71">
        <f>CHOOSE(IF(C538&gt;0,C538,$F$5),0,"(야간)","(지세별)","(지+소)","(누.불)","(야+소)","")</f>
        <v>0</v>
      </c>
      <c r="J538" s="77">
        <v>0</v>
      </c>
      <c r="K538" s="72" t="s">
        <v>82</v>
      </c>
      <c r="L538" s="73">
        <f t="shared" si="31"/>
        <v>0</v>
      </c>
      <c r="M538" s="71">
        <f t="shared" si="31"/>
        <v>0</v>
      </c>
      <c r="N538" s="73">
        <f>IF(AND(J537=0,J538=0),0,INT(CHOOSE(IF(C538&gt;0,C538,$F$5),#REF!,#REF!,#REF!,#REF!,#REF!,#REF!,#REF!)))</f>
        <v>0</v>
      </c>
      <c r="O538" s="74">
        <f t="shared" si="32"/>
        <v>0</v>
      </c>
      <c r="P538" s="73">
        <f>IF(AND(J537=0,J538=0),0,INT(CHOOSE(IF(C538&gt;0,C538,$F$5),#REF!,#REF!,#REF!,#REF!,#REF!,#REF!,#REF!)))</f>
        <v>0</v>
      </c>
      <c r="Q538" s="74">
        <f t="shared" si="33"/>
        <v>0</v>
      </c>
      <c r="R538" s="73">
        <f>IF(AND(J537=0,J538=0),0,INT(CHOOSE(IF(C538&gt;0,C538,$F$5),#REF!,#REF!,#REF!,#REF!,#REF!,#REF!,#REF!)))</f>
        <v>0</v>
      </c>
      <c r="S538" s="74">
        <f t="shared" si="34"/>
        <v>0</v>
      </c>
      <c r="T538" s="74"/>
    </row>
    <row r="539" spans="3:20" ht="20.25" hidden="1" customHeight="1">
      <c r="C539" s="17"/>
      <c r="E539" t="str">
        <f>IF(OR(M539&gt;0,M540&gt;0),2,"")</f>
        <v/>
      </c>
      <c r="F539" s="62"/>
      <c r="G539" s="63"/>
      <c r="H539" s="64"/>
      <c r="I539" s="64"/>
      <c r="J539" s="75">
        <v>0</v>
      </c>
      <c r="K539" s="65"/>
      <c r="L539" s="66">
        <f t="shared" ref="L539:M576" si="35">SUM(N539,P539,R539)</f>
        <v>0</v>
      </c>
      <c r="M539" s="64">
        <f t="shared" si="35"/>
        <v>0</v>
      </c>
      <c r="N539" s="66">
        <f>IF(J539=0,0,N540*$E$3)</f>
        <v>0</v>
      </c>
      <c r="O539" s="67">
        <f t="shared" si="32"/>
        <v>0</v>
      </c>
      <c r="P539" s="66">
        <f>IF(J539=0,0,P540*$E$3)</f>
        <v>0</v>
      </c>
      <c r="Q539" s="67">
        <f t="shared" si="33"/>
        <v>0</v>
      </c>
      <c r="R539" s="66">
        <f>IF(J539=0,0,R540*$E$3)</f>
        <v>0</v>
      </c>
      <c r="S539" s="67">
        <f t="shared" si="34"/>
        <v>0</v>
      </c>
      <c r="T539" s="67"/>
    </row>
    <row r="540" spans="3:20" ht="20.25" hidden="1" customHeight="1">
      <c r="C540" s="76">
        <v>2</v>
      </c>
      <c r="D540" s="68" t="str">
        <f>CHOOSE(IF(C540&gt;0,C540,$F$5),0,"(야)","(지세별)","(지+소)","(누.불)","(야+소)","(원내역)")</f>
        <v>(야)</v>
      </c>
      <c r="E540">
        <f>IF(OR(M539&gt;0,M540&gt;0),1,0)</f>
        <v>0</v>
      </c>
      <c r="F540" s="59"/>
      <c r="G540" s="70" t="str">
        <f>G538</f>
        <v>ASP폐기물운반(4.5 DT )</v>
      </c>
      <c r="H540" s="71" t="str">
        <f>H538</f>
        <v>BH 0.18  180</v>
      </c>
      <c r="I540" s="71" t="str">
        <f>CHOOSE(IF(C540&gt;0,C540,$F$5),0,"(야간)","(지세별)","(지+소)","(누.불)","(야+소)","")</f>
        <v>(야간)</v>
      </c>
      <c r="J540" s="77">
        <v>0</v>
      </c>
      <c r="K540" s="72" t="s">
        <v>82</v>
      </c>
      <c r="L540" s="73">
        <f t="shared" si="35"/>
        <v>0</v>
      </c>
      <c r="M540" s="71">
        <f t="shared" si="35"/>
        <v>0</v>
      </c>
      <c r="N540" s="73">
        <f>IF(AND(J539=0,J540=0),0,INT(CHOOSE(IF(C540&gt;0,C540,$F$5),#REF!,#REF!,#REF!,#REF!,#REF!,#REF!,#REF!)))</f>
        <v>0</v>
      </c>
      <c r="O540" s="74">
        <f t="shared" si="32"/>
        <v>0</v>
      </c>
      <c r="P540" s="73">
        <f>IF(AND(J539=0,J540=0),0,INT(CHOOSE(IF(C540&gt;0,C540,$F$5),#REF!,#REF!,#REF!,#REF!,#REF!,#REF!,#REF!)))</f>
        <v>0</v>
      </c>
      <c r="Q540" s="74">
        <f t="shared" si="33"/>
        <v>0</v>
      </c>
      <c r="R540" s="73">
        <f>IF(AND(J539=0,J540=0),0,INT(CHOOSE(IF(C540&gt;0,C540,$F$5),#REF!,#REF!,#REF!,#REF!,#REF!,#REF!,#REF!)))</f>
        <v>0</v>
      </c>
      <c r="S540" s="74">
        <f t="shared" si="34"/>
        <v>0</v>
      </c>
      <c r="T540" s="74"/>
    </row>
    <row r="541" spans="3:20" ht="20.25" hidden="1" customHeight="1">
      <c r="C541" s="17"/>
      <c r="E541" t="str">
        <f>IF(OR(M541&gt;0,M542&gt;0),2,"")</f>
        <v/>
      </c>
      <c r="F541" s="62"/>
      <c r="G541" s="63"/>
      <c r="H541" s="64"/>
      <c r="I541" s="64"/>
      <c r="J541" s="75">
        <v>0</v>
      </c>
      <c r="K541" s="65"/>
      <c r="L541" s="66">
        <f t="shared" si="35"/>
        <v>0</v>
      </c>
      <c r="M541" s="64">
        <f t="shared" si="35"/>
        <v>0</v>
      </c>
      <c r="N541" s="66">
        <f>IF(J541=0,0,N542*$E$3)</f>
        <v>0</v>
      </c>
      <c r="O541" s="67">
        <f t="shared" si="32"/>
        <v>0</v>
      </c>
      <c r="P541" s="66">
        <f>IF(J541=0,0,P542*$E$3)</f>
        <v>0</v>
      </c>
      <c r="Q541" s="67">
        <f t="shared" si="33"/>
        <v>0</v>
      </c>
      <c r="R541" s="66">
        <f>IF(J541=0,0,R542*$E$3)</f>
        <v>0</v>
      </c>
      <c r="S541" s="67">
        <f t="shared" si="34"/>
        <v>0</v>
      </c>
      <c r="T541" s="67"/>
    </row>
    <row r="542" spans="3:20" ht="20.25" hidden="1" customHeight="1">
      <c r="C542" s="76"/>
      <c r="D542" s="68">
        <f>CHOOSE(IF(C542&gt;0,C542,$F$5),0,"(야)","(지세별)","(지+소)","(누.불)","(야+소)","(원내역)")</f>
        <v>0</v>
      </c>
      <c r="E542">
        <f>IF(OR(M541&gt;0,M542&gt;0),1,0)</f>
        <v>0</v>
      </c>
      <c r="F542" s="59"/>
      <c r="G542" s="70" t="s">
        <v>215</v>
      </c>
      <c r="H542" s="71" t="str">
        <f>H540</f>
        <v>BH 0.18  180</v>
      </c>
      <c r="I542" s="71">
        <f>CHOOSE(IF(C542&gt;0,C542,$F$5),0,"(야간)","(지세별)","(지+소)","(누.불)","(야+소)","")</f>
        <v>0</v>
      </c>
      <c r="J542" s="77">
        <v>0</v>
      </c>
      <c r="K542" s="72" t="s">
        <v>82</v>
      </c>
      <c r="L542" s="73">
        <f t="shared" si="35"/>
        <v>0</v>
      </c>
      <c r="M542" s="71">
        <f t="shared" si="35"/>
        <v>0</v>
      </c>
      <c r="N542" s="73">
        <f>IF(AND(J541=0,J542=0),0,INT(CHOOSE(IF(C542&gt;0,C542,$F$5),#REF!,#REF!,#REF!,#REF!,#REF!,#REF!,#REF!)))</f>
        <v>0</v>
      </c>
      <c r="O542" s="74">
        <f t="shared" si="32"/>
        <v>0</v>
      </c>
      <c r="P542" s="73">
        <f>IF(AND(J541=0,J542=0),0,INT(CHOOSE(IF(C542&gt;0,C542,$F$5),#REF!,#REF!,#REF!,#REF!,#REF!,#REF!,#REF!)))</f>
        <v>0</v>
      </c>
      <c r="Q542" s="74">
        <f t="shared" si="33"/>
        <v>0</v>
      </c>
      <c r="R542" s="73">
        <f>IF(AND(J541=0,J542=0),0,INT(CHOOSE(IF(C542&gt;0,C542,$F$5),#REF!,#REF!,#REF!,#REF!,#REF!,#REF!,#REF!)))</f>
        <v>0</v>
      </c>
      <c r="S542" s="74">
        <f t="shared" si="34"/>
        <v>0</v>
      </c>
      <c r="T542" s="74"/>
    </row>
    <row r="543" spans="3:20" ht="20.25" hidden="1" customHeight="1">
      <c r="C543" s="17"/>
      <c r="E543" t="str">
        <f>IF(OR(M543&gt;0,M544&gt;0),2,"")</f>
        <v/>
      </c>
      <c r="F543" s="62"/>
      <c r="G543" s="63"/>
      <c r="H543" s="64"/>
      <c r="I543" s="64"/>
      <c r="J543" s="75">
        <v>0</v>
      </c>
      <c r="K543" s="65"/>
      <c r="L543" s="66">
        <f t="shared" si="35"/>
        <v>0</v>
      </c>
      <c r="M543" s="64">
        <f t="shared" si="35"/>
        <v>0</v>
      </c>
      <c r="N543" s="66">
        <f>IF(J543=0,0,N544*$E$3)</f>
        <v>0</v>
      </c>
      <c r="O543" s="67">
        <f t="shared" si="32"/>
        <v>0</v>
      </c>
      <c r="P543" s="66">
        <f>IF(J543=0,0,P544*$E$3)</f>
        <v>0</v>
      </c>
      <c r="Q543" s="67">
        <f t="shared" si="33"/>
        <v>0</v>
      </c>
      <c r="R543" s="66">
        <f>IF(J543=0,0,R544*$E$3)</f>
        <v>0</v>
      </c>
      <c r="S543" s="67">
        <f t="shared" si="34"/>
        <v>0</v>
      </c>
      <c r="T543" s="67"/>
    </row>
    <row r="544" spans="3:20" ht="20.25" hidden="1" customHeight="1">
      <c r="C544" s="76">
        <v>2</v>
      </c>
      <c r="D544" s="68" t="str">
        <f>CHOOSE(IF(C544&gt;0,C544,$F$5),0,"(야)","(지세별)","(지+소)","(누.불)","(야+소)","(원내역)")</f>
        <v>(야)</v>
      </c>
      <c r="E544">
        <f>IF(OR(M543&gt;0,M544&gt;0),1,0)</f>
        <v>0</v>
      </c>
      <c r="F544" s="59"/>
      <c r="G544" s="70" t="str">
        <f>G542</f>
        <v>Con'C폐기물운반(4.5DT)</v>
      </c>
      <c r="H544" s="71" t="str">
        <f>H542</f>
        <v>BH 0.18  180</v>
      </c>
      <c r="I544" s="71" t="str">
        <f>CHOOSE(IF(C544&gt;0,C544,$F$5),0,"(야간)","(지세별)","(지+소)","(누.불)","(야+소)","")</f>
        <v>(야간)</v>
      </c>
      <c r="J544" s="77">
        <v>0</v>
      </c>
      <c r="K544" s="72" t="s">
        <v>78</v>
      </c>
      <c r="L544" s="73">
        <f t="shared" si="35"/>
        <v>0</v>
      </c>
      <c r="M544" s="71">
        <f t="shared" si="35"/>
        <v>0</v>
      </c>
      <c r="N544" s="73">
        <f>IF(AND(J543=0,J544=0),0,INT(CHOOSE(IF(C544&gt;0,C544,$F$5),#REF!,#REF!,#REF!,#REF!,#REF!,#REF!,#REF!)))</f>
        <v>0</v>
      </c>
      <c r="O544" s="74">
        <f t="shared" si="32"/>
        <v>0</v>
      </c>
      <c r="P544" s="73">
        <f>IF(AND(J543=0,J544=0),0,INT(CHOOSE(IF(C544&gt;0,C544,$F$5),#REF!,#REF!,#REF!,#REF!,#REF!,#REF!,#REF!)))</f>
        <v>0</v>
      </c>
      <c r="Q544" s="74">
        <f t="shared" si="33"/>
        <v>0</v>
      </c>
      <c r="R544" s="73">
        <f>IF(AND(J543=0,J544=0),0,INT(CHOOSE(IF(C544&gt;0,C544,$F$5),#REF!,#REF!,#REF!,#REF!,#REF!,#REF!,#REF!)))</f>
        <v>0</v>
      </c>
      <c r="S544" s="74">
        <f t="shared" si="34"/>
        <v>0</v>
      </c>
      <c r="T544" s="74"/>
    </row>
    <row r="545" spans="3:20" ht="20.25" hidden="1" customHeight="1">
      <c r="C545" s="17"/>
      <c r="E545" t="str">
        <f>IF(OR(M545&gt;0,M546&gt;0),2,"")</f>
        <v/>
      </c>
      <c r="F545" s="62"/>
      <c r="G545" s="78"/>
      <c r="H545" s="79"/>
      <c r="I545" s="79"/>
      <c r="J545" s="80">
        <v>0</v>
      </c>
      <c r="K545" s="65"/>
      <c r="L545" s="66">
        <f t="shared" si="35"/>
        <v>0</v>
      </c>
      <c r="M545" s="64">
        <f t="shared" si="35"/>
        <v>0</v>
      </c>
      <c r="N545" s="66">
        <f>IF(J545=0,0,N546*$E$3)</f>
        <v>0</v>
      </c>
      <c r="O545" s="67">
        <f t="shared" si="32"/>
        <v>0</v>
      </c>
      <c r="P545" s="66">
        <f>IF(J545=0,0,P546*$E$3)</f>
        <v>0</v>
      </c>
      <c r="Q545" s="67">
        <f t="shared" si="33"/>
        <v>0</v>
      </c>
      <c r="R545" s="66">
        <f>IF(J545=0,0,R546*$E$3)</f>
        <v>0</v>
      </c>
      <c r="S545" s="67">
        <f t="shared" si="34"/>
        <v>0</v>
      </c>
      <c r="T545" s="67"/>
    </row>
    <row r="546" spans="3:20" ht="20.25" hidden="1" customHeight="1">
      <c r="C546" s="76"/>
      <c r="D546" s="68">
        <f>CHOOSE(IF(C546&gt;0,C546,$F$5),0,"(야)","(지세별)","(지+소)","(누.불)","(야+소)","(원내역)")</f>
        <v>0</v>
      </c>
      <c r="E546">
        <f>IF(OR(M545&gt;0,M546&gt;0),1,0)</f>
        <v>0</v>
      </c>
      <c r="F546" s="59"/>
      <c r="G546" s="84" t="s">
        <v>216</v>
      </c>
      <c r="H546" s="85" t="s">
        <v>187</v>
      </c>
      <c r="I546" s="85">
        <f>CHOOSE(IF(C546&gt;0,C546,$F$5),0,"(야간)","(지세별)","(지+소)","(누.불)","(야+소)","")</f>
        <v>0</v>
      </c>
      <c r="J546" s="86">
        <v>0</v>
      </c>
      <c r="K546" s="72" t="s">
        <v>78</v>
      </c>
      <c r="L546" s="73">
        <f t="shared" si="35"/>
        <v>0</v>
      </c>
      <c r="M546" s="71">
        <f t="shared" si="35"/>
        <v>0</v>
      </c>
      <c r="N546" s="73">
        <f>IF(AND(J545=0,J546=0),0,INT(CHOOSE(IF(C546&gt;0,C546,$F$5),#REF!,#REF!,#REF!,#REF!,#REF!,#REF!,#REF!)))</f>
        <v>0</v>
      </c>
      <c r="O546" s="74">
        <f t="shared" si="32"/>
        <v>0</v>
      </c>
      <c r="P546" s="73">
        <f>IF(AND(J545=0,J546=0),0,INT(CHOOSE(IF(C546&gt;0,C546,$F$5),#REF!,#REF!,#REF!,#REF!,#REF!,#REF!,#REF!)))</f>
        <v>0</v>
      </c>
      <c r="Q546" s="74">
        <f t="shared" si="33"/>
        <v>0</v>
      </c>
      <c r="R546" s="73">
        <f>IF(AND(J545=0,J546=0),0,INT(CHOOSE(IF(C546&gt;0,C546,$F$5),#REF!,#REF!,#REF!,#REF!,#REF!,#REF!,#REF!)))</f>
        <v>0</v>
      </c>
      <c r="S546" s="74">
        <f t="shared" si="34"/>
        <v>0</v>
      </c>
      <c r="T546" s="74"/>
    </row>
    <row r="547" spans="3:20" ht="20.25" hidden="1" customHeight="1">
      <c r="C547" s="17"/>
      <c r="E547" t="str">
        <f>IF(OR(M547&gt;0,M548&gt;0),2,"")</f>
        <v/>
      </c>
      <c r="F547" s="62"/>
      <c r="G547" s="78"/>
      <c r="H547" s="79"/>
      <c r="I547" s="79"/>
      <c r="J547" s="80">
        <v>0</v>
      </c>
      <c r="K547" s="65"/>
      <c r="L547" s="66">
        <f t="shared" si="35"/>
        <v>0</v>
      </c>
      <c r="M547" s="64">
        <f t="shared" si="35"/>
        <v>0</v>
      </c>
      <c r="N547" s="66">
        <f>IF(J547=0,0,N548*$E$3)</f>
        <v>0</v>
      </c>
      <c r="O547" s="67">
        <f t="shared" si="32"/>
        <v>0</v>
      </c>
      <c r="P547" s="66">
        <f>IF(J547=0,0,P548*$E$3)</f>
        <v>0</v>
      </c>
      <c r="Q547" s="67">
        <f t="shared" si="33"/>
        <v>0</v>
      </c>
      <c r="R547" s="66">
        <f>IF(J547=0,0,R548*$E$3)</f>
        <v>0</v>
      </c>
      <c r="S547" s="67">
        <f t="shared" si="34"/>
        <v>0</v>
      </c>
      <c r="T547" s="67"/>
    </row>
    <row r="548" spans="3:20" ht="20.25" hidden="1" customHeight="1">
      <c r="C548" s="76">
        <v>2</v>
      </c>
      <c r="D548" s="68" t="str">
        <f>CHOOSE(IF(C548&gt;0,C548,$F$5),0,"(야)","(지세별)","(지+소)","(누.불)","(야+소)","(원내역)")</f>
        <v>(야)</v>
      </c>
      <c r="E548">
        <f>IF(OR(M547&gt;0,M548&gt;0),1,0)</f>
        <v>0</v>
      </c>
      <c r="F548" s="59"/>
      <c r="G548" s="84" t="str">
        <f>G546</f>
        <v>ASP폐기물운반(15.0 DT )</v>
      </c>
      <c r="H548" s="85" t="str">
        <f>H546</f>
        <v>BH 0.18  45</v>
      </c>
      <c r="I548" s="85" t="str">
        <f>CHOOSE(IF(C548&gt;0,C548,$F$5),0,"(야간)","(지세별)","(지+소)","(누.불)","(야+소)","")</f>
        <v>(야간)</v>
      </c>
      <c r="J548" s="86">
        <v>0</v>
      </c>
      <c r="K548" s="72" t="s">
        <v>78</v>
      </c>
      <c r="L548" s="73">
        <f t="shared" si="35"/>
        <v>0</v>
      </c>
      <c r="M548" s="71">
        <f t="shared" si="35"/>
        <v>0</v>
      </c>
      <c r="N548" s="73">
        <f>IF(AND(J547=0,J548=0),0,INT(CHOOSE(IF(C548&gt;0,C548,$F$5),#REF!,#REF!,#REF!,#REF!,#REF!,#REF!,#REF!)))</f>
        <v>0</v>
      </c>
      <c r="O548" s="74">
        <f t="shared" si="32"/>
        <v>0</v>
      </c>
      <c r="P548" s="73">
        <f>IF(AND(J547=0,J548=0),0,INT(CHOOSE(IF(C548&gt;0,C548,$F$5),#REF!,#REF!,#REF!,#REF!,#REF!,#REF!,#REF!)))</f>
        <v>0</v>
      </c>
      <c r="Q548" s="74">
        <f t="shared" si="33"/>
        <v>0</v>
      </c>
      <c r="R548" s="73">
        <f>IF(AND(J547=0,J548=0),0,INT(CHOOSE(IF(C548&gt;0,C548,$F$5),#REF!,#REF!,#REF!,#REF!,#REF!,#REF!,#REF!)))</f>
        <v>0</v>
      </c>
      <c r="S548" s="74">
        <f t="shared" si="34"/>
        <v>0</v>
      </c>
      <c r="T548" s="74"/>
    </row>
    <row r="549" spans="3:20" ht="20.25" hidden="1" customHeight="1">
      <c r="C549" s="17"/>
      <c r="E549" t="str">
        <f>IF(OR(M549&gt;0,M550&gt;0),2,"")</f>
        <v/>
      </c>
      <c r="F549" s="62"/>
      <c r="G549" s="78"/>
      <c r="H549" s="79"/>
      <c r="I549" s="79"/>
      <c r="J549" s="80">
        <v>0</v>
      </c>
      <c r="K549" s="65"/>
      <c r="L549" s="66">
        <f t="shared" si="35"/>
        <v>0</v>
      </c>
      <c r="M549" s="64">
        <f t="shared" si="35"/>
        <v>0</v>
      </c>
      <c r="N549" s="66">
        <f>IF(J549=0,0,N550*$E$3)</f>
        <v>0</v>
      </c>
      <c r="O549" s="67">
        <f t="shared" si="32"/>
        <v>0</v>
      </c>
      <c r="P549" s="66">
        <f>IF(J549=0,0,P550*$E$3)</f>
        <v>0</v>
      </c>
      <c r="Q549" s="67">
        <f t="shared" si="33"/>
        <v>0</v>
      </c>
      <c r="R549" s="66">
        <f>IF(J549=0,0,R550*$E$3)</f>
        <v>0</v>
      </c>
      <c r="S549" s="67">
        <f t="shared" si="34"/>
        <v>0</v>
      </c>
      <c r="T549" s="67"/>
    </row>
    <row r="550" spans="3:20" ht="20.25" hidden="1" customHeight="1">
      <c r="C550" s="76"/>
      <c r="D550" s="68">
        <f>CHOOSE(IF(C550&gt;0,C550,$F$5),0,"(야)","(지세별)","(지+소)","(누.불)","(야+소)","(원내역)")</f>
        <v>0</v>
      </c>
      <c r="E550">
        <f>IF(OR(M549&gt;0,M550&gt;0),1,0)</f>
        <v>0</v>
      </c>
      <c r="F550" s="59"/>
      <c r="G550" s="84" t="s">
        <v>217</v>
      </c>
      <c r="H550" s="85" t="str">
        <f>H548</f>
        <v>BH 0.18  45</v>
      </c>
      <c r="I550" s="85">
        <f>CHOOSE(IF(C550&gt;0,C550,$F$5),0,"(야간)","(지세별)","(지+소)","(누.불)","(야+소)","")</f>
        <v>0</v>
      </c>
      <c r="J550" s="86">
        <v>0</v>
      </c>
      <c r="K550" s="72" t="s">
        <v>78</v>
      </c>
      <c r="L550" s="73">
        <f t="shared" si="35"/>
        <v>0</v>
      </c>
      <c r="M550" s="71">
        <f t="shared" si="35"/>
        <v>0</v>
      </c>
      <c r="N550" s="73">
        <f>IF(AND(J549=0,J550=0),0,INT(CHOOSE(IF(C550&gt;0,C550,$F$5),#REF!,#REF!,#REF!,#REF!,#REF!,#REF!,#REF!)))</f>
        <v>0</v>
      </c>
      <c r="O550" s="74">
        <f t="shared" si="32"/>
        <v>0</v>
      </c>
      <c r="P550" s="73">
        <f>IF(AND(J549=0,J550=0),0,INT(CHOOSE(IF(C550&gt;0,C550,$F$5),#REF!,#REF!,#REF!,#REF!,#REF!,#REF!,#REF!)))</f>
        <v>0</v>
      </c>
      <c r="Q550" s="74">
        <f t="shared" si="33"/>
        <v>0</v>
      </c>
      <c r="R550" s="73">
        <f>IF(AND(J549=0,J550=0),0,INT(CHOOSE(IF(C550&gt;0,C550,$F$5),#REF!,#REF!,#REF!,#REF!,#REF!,#REF!,#REF!)))</f>
        <v>0</v>
      </c>
      <c r="S550" s="74">
        <f t="shared" si="34"/>
        <v>0</v>
      </c>
      <c r="T550" s="74"/>
    </row>
    <row r="551" spans="3:20" ht="20.25" hidden="1" customHeight="1">
      <c r="C551" s="17"/>
      <c r="E551" t="str">
        <f>IF(OR(M551&gt;0,M552&gt;0),2,"")</f>
        <v/>
      </c>
      <c r="F551" s="62"/>
      <c r="G551" s="78"/>
      <c r="H551" s="79"/>
      <c r="I551" s="79"/>
      <c r="J551" s="80">
        <v>0</v>
      </c>
      <c r="K551" s="65"/>
      <c r="L551" s="66">
        <f t="shared" si="35"/>
        <v>0</v>
      </c>
      <c r="M551" s="64">
        <f t="shared" si="35"/>
        <v>0</v>
      </c>
      <c r="N551" s="66">
        <f>IF(J551=0,0,N552*$E$3)</f>
        <v>0</v>
      </c>
      <c r="O551" s="67">
        <f t="shared" si="32"/>
        <v>0</v>
      </c>
      <c r="P551" s="66">
        <f>IF(J551=0,0,P552*$E$3)</f>
        <v>0</v>
      </c>
      <c r="Q551" s="67">
        <f t="shared" si="33"/>
        <v>0</v>
      </c>
      <c r="R551" s="66">
        <f>IF(J551=0,0,R552*$E$3)</f>
        <v>0</v>
      </c>
      <c r="S551" s="67">
        <f t="shared" si="34"/>
        <v>0</v>
      </c>
      <c r="T551" s="67"/>
    </row>
    <row r="552" spans="3:20" ht="20.25" hidden="1" customHeight="1">
      <c r="C552" s="76">
        <v>2</v>
      </c>
      <c r="D552" s="68" t="str">
        <f>CHOOSE(IF(C552&gt;0,C552,$F$5),0,"(야)","(지세별)","(지+소)","(누.불)","(야+소)","(원내역)")</f>
        <v>(야)</v>
      </c>
      <c r="E552">
        <f>IF(OR(M551&gt;0,M552&gt;0),1,0)</f>
        <v>0</v>
      </c>
      <c r="F552" s="59"/>
      <c r="G552" s="84" t="str">
        <f>G550</f>
        <v>Con'C폐기물운반(15.DT)</v>
      </c>
      <c r="H552" s="85" t="str">
        <f>H550</f>
        <v>BH 0.18  45</v>
      </c>
      <c r="I552" s="85" t="str">
        <f>CHOOSE(IF(C552&gt;0,C552,$F$5),0,"(야간)","(지세별)","(지+소)","(누.불)","(야+소)","")</f>
        <v>(야간)</v>
      </c>
      <c r="J552" s="86">
        <v>0</v>
      </c>
      <c r="K552" s="72" t="s">
        <v>78</v>
      </c>
      <c r="L552" s="73">
        <f t="shared" si="35"/>
        <v>0</v>
      </c>
      <c r="M552" s="71">
        <f t="shared" si="35"/>
        <v>0</v>
      </c>
      <c r="N552" s="73">
        <f>IF(AND(J551=0,J552=0),0,INT(CHOOSE(IF(C552&gt;0,C552,$F$5),#REF!,#REF!,#REF!,#REF!,#REF!,#REF!,#REF!)))</f>
        <v>0</v>
      </c>
      <c r="O552" s="74">
        <f t="shared" si="32"/>
        <v>0</v>
      </c>
      <c r="P552" s="73">
        <f>IF(AND(J551=0,J552=0),0,INT(CHOOSE(IF(C552&gt;0,C552,$F$5),#REF!,#REF!,#REF!,#REF!,#REF!,#REF!,#REF!)))</f>
        <v>0</v>
      </c>
      <c r="Q552" s="74">
        <f t="shared" si="33"/>
        <v>0</v>
      </c>
      <c r="R552" s="73">
        <f>IF(AND(J551=0,J552=0),0,INT(CHOOSE(IF(C552&gt;0,C552,$F$5),#REF!,#REF!,#REF!,#REF!,#REF!,#REF!,#REF!)))</f>
        <v>0</v>
      </c>
      <c r="S552" s="74">
        <f t="shared" si="34"/>
        <v>0</v>
      </c>
      <c r="T552" s="74"/>
    </row>
    <row r="553" spans="3:20" ht="20.25" hidden="1" customHeight="1">
      <c r="C553" s="17"/>
      <c r="E553" t="str">
        <f>IF(OR(M553&gt;0,M554&gt;0),2,"")</f>
        <v/>
      </c>
      <c r="F553" s="62"/>
      <c r="G553" s="63"/>
      <c r="H553" s="64"/>
      <c r="I553" s="64"/>
      <c r="J553" s="75">
        <v>0</v>
      </c>
      <c r="K553" s="65"/>
      <c r="L553" s="66">
        <f t="shared" si="35"/>
        <v>0</v>
      </c>
      <c r="M553" s="64">
        <f t="shared" si="35"/>
        <v>0</v>
      </c>
      <c r="N553" s="66">
        <f>IF(J553=0,0,N554*$E$3)</f>
        <v>0</v>
      </c>
      <c r="O553" s="67">
        <f t="shared" si="32"/>
        <v>0</v>
      </c>
      <c r="P553" s="66">
        <f>IF(J553=0,0,P554*$E$3)</f>
        <v>0</v>
      </c>
      <c r="Q553" s="67">
        <f t="shared" si="33"/>
        <v>0</v>
      </c>
      <c r="R553" s="66">
        <f>IF(J553=0,0,R554*$E$3)</f>
        <v>0</v>
      </c>
      <c r="S553" s="67">
        <f t="shared" si="34"/>
        <v>0</v>
      </c>
      <c r="T553" s="67"/>
    </row>
    <row r="554" spans="3:20" ht="20.25" hidden="1" customHeight="1">
      <c r="C554" s="76"/>
      <c r="D554" s="68">
        <f>CHOOSE(IF(C554&gt;0,C554,$F$5),0,"(야)","(지세별)","(지+소)","(누.불)","(야+소)","(원내역)")</f>
        <v>0</v>
      </c>
      <c r="E554">
        <f>IF(OR(M553&gt;0,M554&gt;0),1,0)</f>
        <v>0</v>
      </c>
      <c r="F554" s="59"/>
      <c r="G554" s="70" t="s">
        <v>216</v>
      </c>
      <c r="H554" s="71" t="s">
        <v>188</v>
      </c>
      <c r="I554" s="71">
        <f>CHOOSE(IF(C554&gt;0,C554,$F$5),0,"(야간)","(지세별)","(지+소)","(누.불)","(야+소)","")</f>
        <v>0</v>
      </c>
      <c r="J554" s="77">
        <v>0</v>
      </c>
      <c r="K554" s="72" t="s">
        <v>78</v>
      </c>
      <c r="L554" s="73">
        <f t="shared" si="35"/>
        <v>0</v>
      </c>
      <c r="M554" s="71">
        <f t="shared" si="35"/>
        <v>0</v>
      </c>
      <c r="N554" s="73">
        <f>IF(AND(J553=0,J554=0),0,INT(CHOOSE(IF(C554&gt;0,C554,$F$5),#REF!,#REF!,#REF!,#REF!,#REF!,#REF!,#REF!)))</f>
        <v>0</v>
      </c>
      <c r="O554" s="74">
        <f t="shared" si="32"/>
        <v>0</v>
      </c>
      <c r="P554" s="73">
        <f>IF(AND(J553=0,J554=0),0,INT(CHOOSE(IF(C554&gt;0,C554,$F$5),#REF!,#REF!,#REF!,#REF!,#REF!,#REF!,#REF!)))</f>
        <v>0</v>
      </c>
      <c r="Q554" s="74">
        <f t="shared" si="33"/>
        <v>0</v>
      </c>
      <c r="R554" s="73">
        <f>IF(AND(J553=0,J554=0),0,INT(CHOOSE(IF(C554&gt;0,C554,$F$5),#REF!,#REF!,#REF!,#REF!,#REF!,#REF!,#REF!)))</f>
        <v>0</v>
      </c>
      <c r="S554" s="74">
        <f t="shared" si="34"/>
        <v>0</v>
      </c>
      <c r="T554" s="74"/>
    </row>
    <row r="555" spans="3:20" ht="20.25" hidden="1" customHeight="1">
      <c r="C555" s="17"/>
      <c r="E555" t="str">
        <f>IF(OR(M555&gt;0,M556&gt;0),2,"")</f>
        <v/>
      </c>
      <c r="F555" s="62"/>
      <c r="G555" s="63"/>
      <c r="H555" s="64"/>
      <c r="I555" s="64"/>
      <c r="J555" s="75">
        <v>0</v>
      </c>
      <c r="K555" s="65"/>
      <c r="L555" s="66">
        <f t="shared" si="35"/>
        <v>0</v>
      </c>
      <c r="M555" s="64">
        <f t="shared" si="35"/>
        <v>0</v>
      </c>
      <c r="N555" s="66">
        <f>IF(J555=0,0,N556*$E$3)</f>
        <v>0</v>
      </c>
      <c r="O555" s="67">
        <f t="shared" si="32"/>
        <v>0</v>
      </c>
      <c r="P555" s="66">
        <f>IF(J555=0,0,P556*$E$3)</f>
        <v>0</v>
      </c>
      <c r="Q555" s="67">
        <f t="shared" si="33"/>
        <v>0</v>
      </c>
      <c r="R555" s="66">
        <f>IF(J555=0,0,R556*$E$3)</f>
        <v>0</v>
      </c>
      <c r="S555" s="67">
        <f t="shared" si="34"/>
        <v>0</v>
      </c>
      <c r="T555" s="67"/>
    </row>
    <row r="556" spans="3:20" ht="20.25" hidden="1" customHeight="1">
      <c r="C556" s="76">
        <v>2</v>
      </c>
      <c r="D556" s="68" t="str">
        <f>CHOOSE(IF(C556&gt;0,C556,$F$5),0,"(야)","(지세별)","(지+소)","(누.불)","(야+소)","(원내역)")</f>
        <v>(야)</v>
      </c>
      <c r="E556">
        <f>IF(OR(M555&gt;0,M556&gt;0),1,0)</f>
        <v>0</v>
      </c>
      <c r="F556" s="59"/>
      <c r="G556" s="70" t="str">
        <f>G554</f>
        <v>ASP폐기물운반(15.0 DT )</v>
      </c>
      <c r="H556" s="71" t="str">
        <f>H554</f>
        <v>BH 0.18  90</v>
      </c>
      <c r="I556" s="71" t="str">
        <f>CHOOSE(IF(C556&gt;0,C556,$F$5),0,"(야간)","(지세별)","(지+소)","(누.불)","(야+소)","")</f>
        <v>(야간)</v>
      </c>
      <c r="J556" s="77">
        <v>0</v>
      </c>
      <c r="K556" s="72" t="s">
        <v>78</v>
      </c>
      <c r="L556" s="73">
        <f t="shared" si="35"/>
        <v>0</v>
      </c>
      <c r="M556" s="71">
        <f t="shared" si="35"/>
        <v>0</v>
      </c>
      <c r="N556" s="73">
        <f>IF(AND(J555=0,J556=0),0,INT(CHOOSE(IF(C556&gt;0,C556,$F$5),#REF!,#REF!,#REF!,#REF!,#REF!,#REF!,#REF!)))</f>
        <v>0</v>
      </c>
      <c r="O556" s="74">
        <f t="shared" si="32"/>
        <v>0</v>
      </c>
      <c r="P556" s="73">
        <f>IF(AND(J555=0,J556=0),0,INT(CHOOSE(IF(C556&gt;0,C556,$F$5),#REF!,#REF!,#REF!,#REF!,#REF!,#REF!,#REF!)))</f>
        <v>0</v>
      </c>
      <c r="Q556" s="74">
        <f t="shared" si="33"/>
        <v>0</v>
      </c>
      <c r="R556" s="73">
        <f>IF(AND(J555=0,J556=0),0,INT(CHOOSE(IF(C556&gt;0,C556,$F$5),#REF!,#REF!,#REF!,#REF!,#REF!,#REF!,#REF!)))</f>
        <v>0</v>
      </c>
      <c r="S556" s="74">
        <f t="shared" si="34"/>
        <v>0</v>
      </c>
      <c r="T556" s="74"/>
    </row>
    <row r="557" spans="3:20" ht="20.25" hidden="1" customHeight="1">
      <c r="C557" s="17"/>
      <c r="E557" t="str">
        <f>IF(OR(M557&gt;0,M558&gt;0),2,"")</f>
        <v/>
      </c>
      <c r="F557" s="62"/>
      <c r="G557" s="63"/>
      <c r="H557" s="64"/>
      <c r="I557" s="64"/>
      <c r="J557" s="75">
        <v>0</v>
      </c>
      <c r="K557" s="65"/>
      <c r="L557" s="66">
        <f t="shared" si="35"/>
        <v>0</v>
      </c>
      <c r="M557" s="64">
        <f t="shared" si="35"/>
        <v>0</v>
      </c>
      <c r="N557" s="66">
        <f>IF(J557=0,0,N558*$E$3)</f>
        <v>0</v>
      </c>
      <c r="O557" s="67">
        <f t="shared" si="32"/>
        <v>0</v>
      </c>
      <c r="P557" s="66">
        <f>IF(J557=0,0,P558*$E$3)</f>
        <v>0</v>
      </c>
      <c r="Q557" s="67">
        <f t="shared" si="33"/>
        <v>0</v>
      </c>
      <c r="R557" s="66">
        <f>IF(J557=0,0,R558*$E$3)</f>
        <v>0</v>
      </c>
      <c r="S557" s="67">
        <f t="shared" si="34"/>
        <v>0</v>
      </c>
      <c r="T557" s="67"/>
    </row>
    <row r="558" spans="3:20" ht="20.25" hidden="1" customHeight="1">
      <c r="C558" s="76"/>
      <c r="D558" s="68">
        <f>CHOOSE(IF(C558&gt;0,C558,$F$5),0,"(야)","(지세별)","(지+소)","(누.불)","(야+소)","(원내역)")</f>
        <v>0</v>
      </c>
      <c r="E558">
        <f>IF(OR(M557&gt;0,M558&gt;0),1,0)</f>
        <v>0</v>
      </c>
      <c r="F558" s="59"/>
      <c r="G558" s="70" t="s">
        <v>217</v>
      </c>
      <c r="H558" s="71" t="str">
        <f>H556</f>
        <v>BH 0.18  90</v>
      </c>
      <c r="I558" s="71">
        <f>CHOOSE(IF(C558&gt;0,C558,$F$5),0,"(야간)","(지세별)","(지+소)","(누.불)","(야+소)","")</f>
        <v>0</v>
      </c>
      <c r="J558" s="77">
        <v>0</v>
      </c>
      <c r="K558" s="72" t="s">
        <v>78</v>
      </c>
      <c r="L558" s="73">
        <f t="shared" si="35"/>
        <v>0</v>
      </c>
      <c r="M558" s="71">
        <f t="shared" si="35"/>
        <v>0</v>
      </c>
      <c r="N558" s="73">
        <f>IF(AND(J557=0,J558=0),0,INT(CHOOSE(IF(C558&gt;0,C558,$F$5),#REF!,#REF!,#REF!,#REF!,#REF!,#REF!,#REF!)))</f>
        <v>0</v>
      </c>
      <c r="O558" s="74">
        <f t="shared" si="32"/>
        <v>0</v>
      </c>
      <c r="P558" s="73">
        <f>IF(AND(J557=0,J558=0),0,INT(CHOOSE(IF(C558&gt;0,C558,$F$5),#REF!,#REF!,#REF!,#REF!,#REF!,#REF!,#REF!)))</f>
        <v>0</v>
      </c>
      <c r="Q558" s="74">
        <f t="shared" si="33"/>
        <v>0</v>
      </c>
      <c r="R558" s="73">
        <f>IF(AND(J557=0,J558=0),0,INT(CHOOSE(IF(C558&gt;0,C558,$F$5),#REF!,#REF!,#REF!,#REF!,#REF!,#REF!,#REF!)))</f>
        <v>0</v>
      </c>
      <c r="S558" s="74">
        <f t="shared" si="34"/>
        <v>0</v>
      </c>
      <c r="T558" s="74"/>
    </row>
    <row r="559" spans="3:20" ht="20.25" hidden="1" customHeight="1">
      <c r="C559" s="17"/>
      <c r="E559" t="str">
        <f>IF(OR(M559&gt;0,M560&gt;0),2,"")</f>
        <v/>
      </c>
      <c r="F559" s="62"/>
      <c r="G559" s="63"/>
      <c r="H559" s="64"/>
      <c r="I559" s="64"/>
      <c r="J559" s="75">
        <v>0</v>
      </c>
      <c r="K559" s="65"/>
      <c r="L559" s="66">
        <f t="shared" si="35"/>
        <v>0</v>
      </c>
      <c r="M559" s="64">
        <f t="shared" si="35"/>
        <v>0</v>
      </c>
      <c r="N559" s="66">
        <f>IF(J559=0,0,N560*$E$3)</f>
        <v>0</v>
      </c>
      <c r="O559" s="67">
        <f t="shared" si="32"/>
        <v>0</v>
      </c>
      <c r="P559" s="66">
        <f>IF(J559=0,0,P560*$E$3)</f>
        <v>0</v>
      </c>
      <c r="Q559" s="67">
        <f t="shared" si="33"/>
        <v>0</v>
      </c>
      <c r="R559" s="66">
        <f>IF(J559=0,0,R560*$E$3)</f>
        <v>0</v>
      </c>
      <c r="S559" s="67">
        <f t="shared" si="34"/>
        <v>0</v>
      </c>
      <c r="T559" s="67"/>
    </row>
    <row r="560" spans="3:20" ht="20.25" hidden="1" customHeight="1">
      <c r="C560" s="76">
        <v>2</v>
      </c>
      <c r="D560" s="68" t="str">
        <f>CHOOSE(IF(C560&gt;0,C560,$F$5),0,"(야)","(지세별)","(지+소)","(누.불)","(야+소)","(원내역)")</f>
        <v>(야)</v>
      </c>
      <c r="E560">
        <f>IF(OR(M559&gt;0,M560&gt;0),1,0)</f>
        <v>0</v>
      </c>
      <c r="F560" s="59"/>
      <c r="G560" s="70" t="str">
        <f>G558</f>
        <v>Con'C폐기물운반(15.DT)</v>
      </c>
      <c r="H560" s="71" t="str">
        <f>H558</f>
        <v>BH 0.18  90</v>
      </c>
      <c r="I560" s="71" t="str">
        <f>CHOOSE(IF(C560&gt;0,C560,$F$5),0,"(야간)","(지세별)","(지+소)","(누.불)","(야+소)","")</f>
        <v>(야간)</v>
      </c>
      <c r="J560" s="77">
        <v>0</v>
      </c>
      <c r="K560" s="72" t="s">
        <v>78</v>
      </c>
      <c r="L560" s="73">
        <f t="shared" si="35"/>
        <v>0</v>
      </c>
      <c r="M560" s="71">
        <f t="shared" si="35"/>
        <v>0</v>
      </c>
      <c r="N560" s="73">
        <f>IF(AND(J559=0,J560=0),0,INT(CHOOSE(IF(C560&gt;0,C560,$F$5),#REF!,#REF!,#REF!,#REF!,#REF!,#REF!,#REF!)))</f>
        <v>0</v>
      </c>
      <c r="O560" s="74">
        <f t="shared" si="32"/>
        <v>0</v>
      </c>
      <c r="P560" s="73">
        <f>IF(AND(J559=0,J560=0),0,INT(CHOOSE(IF(C560&gt;0,C560,$F$5),#REF!,#REF!,#REF!,#REF!,#REF!,#REF!,#REF!)))</f>
        <v>0</v>
      </c>
      <c r="Q560" s="74">
        <f t="shared" si="33"/>
        <v>0</v>
      </c>
      <c r="R560" s="73">
        <f>IF(AND(J559=0,J560=0),0,INT(CHOOSE(IF(C560&gt;0,C560,$F$5),#REF!,#REF!,#REF!,#REF!,#REF!,#REF!,#REF!)))</f>
        <v>0</v>
      </c>
      <c r="S560" s="74">
        <f t="shared" si="34"/>
        <v>0</v>
      </c>
      <c r="T560" s="74"/>
    </row>
    <row r="561" spans="3:20" ht="20.25" hidden="1" customHeight="1">
      <c r="C561" s="17"/>
      <c r="E561" t="str">
        <f>IF(OR(M561&gt;0,M562&gt;0),2,"")</f>
        <v/>
      </c>
      <c r="F561" s="62"/>
      <c r="G561" s="78"/>
      <c r="H561" s="79"/>
      <c r="I561" s="79"/>
      <c r="J561" s="80">
        <v>0</v>
      </c>
      <c r="K561" s="65"/>
      <c r="L561" s="66">
        <f t="shared" si="35"/>
        <v>0</v>
      </c>
      <c r="M561" s="64">
        <f t="shared" si="35"/>
        <v>0</v>
      </c>
      <c r="N561" s="66">
        <f>IF(J561=0,0,N562*$E$3)</f>
        <v>0</v>
      </c>
      <c r="O561" s="67">
        <f t="shared" si="32"/>
        <v>0</v>
      </c>
      <c r="P561" s="66">
        <f>IF(J561=0,0,P562*$E$3)</f>
        <v>0</v>
      </c>
      <c r="Q561" s="67">
        <f t="shared" si="33"/>
        <v>0</v>
      </c>
      <c r="R561" s="66">
        <f>IF(J561=0,0,R562*$E$3)</f>
        <v>0</v>
      </c>
      <c r="S561" s="67">
        <f t="shared" si="34"/>
        <v>0</v>
      </c>
      <c r="T561" s="67"/>
    </row>
    <row r="562" spans="3:20" ht="20.25" hidden="1" customHeight="1">
      <c r="C562" s="76"/>
      <c r="D562" s="68">
        <f>CHOOSE(IF(C562&gt;0,C562,$F$5),0,"(야)","(지세별)","(지+소)","(누.불)","(야+소)","(원내역)")</f>
        <v>0</v>
      </c>
      <c r="E562">
        <f>IF(OR(M561&gt;0,M562&gt;0),1,0)</f>
        <v>0</v>
      </c>
      <c r="F562" s="59"/>
      <c r="G562" s="84" t="s">
        <v>216</v>
      </c>
      <c r="H562" s="85" t="s">
        <v>189</v>
      </c>
      <c r="I562" s="85">
        <f>CHOOSE(IF(C562&gt;0,C562,$F$5),0,"(야간)","(지세별)","(지+소)","(누.불)","(야+소)","")</f>
        <v>0</v>
      </c>
      <c r="J562" s="86">
        <v>0</v>
      </c>
      <c r="K562" s="72" t="s">
        <v>78</v>
      </c>
      <c r="L562" s="73">
        <f t="shared" si="35"/>
        <v>0</v>
      </c>
      <c r="M562" s="71">
        <f t="shared" si="35"/>
        <v>0</v>
      </c>
      <c r="N562" s="73">
        <f>IF(AND(J561=0,J562=0),0,INT(CHOOSE(IF(C562&gt;0,C562,$F$5),#REF!,#REF!,#REF!,#REF!,#REF!,#REF!,#REF!)))</f>
        <v>0</v>
      </c>
      <c r="O562" s="74">
        <f t="shared" si="32"/>
        <v>0</v>
      </c>
      <c r="P562" s="73">
        <f>IF(AND(J561=0,J562=0),0,INT(CHOOSE(IF(C562&gt;0,C562,$F$5),#REF!,#REF!,#REF!,#REF!,#REF!,#REF!,#REF!)))</f>
        <v>0</v>
      </c>
      <c r="Q562" s="74">
        <f t="shared" si="33"/>
        <v>0</v>
      </c>
      <c r="R562" s="73">
        <f>IF(AND(J561=0,J562=0),0,INT(CHOOSE(IF(C562&gt;0,C562,$F$5),#REF!,#REF!,#REF!,#REF!,#REF!,#REF!,#REF!)))</f>
        <v>0</v>
      </c>
      <c r="S562" s="74">
        <f t="shared" si="34"/>
        <v>0</v>
      </c>
      <c r="T562" s="74"/>
    </row>
    <row r="563" spans="3:20" ht="20.25" hidden="1" customHeight="1">
      <c r="C563" s="17"/>
      <c r="E563" t="str">
        <f>IF(OR(M563&gt;0,M564&gt;0),2,"")</f>
        <v/>
      </c>
      <c r="F563" s="62"/>
      <c r="G563" s="78"/>
      <c r="H563" s="79"/>
      <c r="I563" s="79"/>
      <c r="J563" s="80">
        <v>0</v>
      </c>
      <c r="K563" s="65"/>
      <c r="L563" s="66">
        <f t="shared" si="35"/>
        <v>0</v>
      </c>
      <c r="M563" s="64">
        <f t="shared" si="35"/>
        <v>0</v>
      </c>
      <c r="N563" s="66">
        <f>IF(J563=0,0,N564*$E$3)</f>
        <v>0</v>
      </c>
      <c r="O563" s="67">
        <f t="shared" si="32"/>
        <v>0</v>
      </c>
      <c r="P563" s="66">
        <f>IF(J563=0,0,P564*$E$3)</f>
        <v>0</v>
      </c>
      <c r="Q563" s="67">
        <f t="shared" si="33"/>
        <v>0</v>
      </c>
      <c r="R563" s="66">
        <f>IF(J563=0,0,R564*$E$3)</f>
        <v>0</v>
      </c>
      <c r="S563" s="67">
        <f t="shared" si="34"/>
        <v>0</v>
      </c>
      <c r="T563" s="67"/>
    </row>
    <row r="564" spans="3:20" ht="20.25" hidden="1" customHeight="1">
      <c r="C564" s="76">
        <v>2</v>
      </c>
      <c r="D564" s="68" t="str">
        <f>CHOOSE(IF(C564&gt;0,C564,$F$5),0,"(야)","(지세별)","(지+소)","(누.불)","(야+소)","(원내역)")</f>
        <v>(야)</v>
      </c>
      <c r="E564">
        <f>IF(OR(M563&gt;0,M564&gt;0),1,0)</f>
        <v>0</v>
      </c>
      <c r="F564" s="59"/>
      <c r="G564" s="84" t="str">
        <f>G562</f>
        <v>ASP폐기물운반(15.0 DT )</v>
      </c>
      <c r="H564" s="85" t="str">
        <f>H562</f>
        <v>BH 0.18  135</v>
      </c>
      <c r="I564" s="85" t="str">
        <f>CHOOSE(IF(C564&gt;0,C564,$F$5),0,"(야간)","(지세별)","(지+소)","(누.불)","(야+소)","")</f>
        <v>(야간)</v>
      </c>
      <c r="J564" s="86">
        <v>0</v>
      </c>
      <c r="K564" s="72" t="s">
        <v>78</v>
      </c>
      <c r="L564" s="73">
        <f t="shared" si="35"/>
        <v>0</v>
      </c>
      <c r="M564" s="71">
        <f t="shared" si="35"/>
        <v>0</v>
      </c>
      <c r="N564" s="73">
        <f>IF(AND(J563=0,J564=0),0,INT(CHOOSE(IF(C564&gt;0,C564,$F$5),#REF!,#REF!,#REF!,#REF!,#REF!,#REF!,#REF!)))</f>
        <v>0</v>
      </c>
      <c r="O564" s="74">
        <f t="shared" si="32"/>
        <v>0</v>
      </c>
      <c r="P564" s="73">
        <f>IF(AND(J563=0,J564=0),0,INT(CHOOSE(IF(C564&gt;0,C564,$F$5),#REF!,#REF!,#REF!,#REF!,#REF!,#REF!,#REF!)))</f>
        <v>0</v>
      </c>
      <c r="Q564" s="74">
        <f t="shared" si="33"/>
        <v>0</v>
      </c>
      <c r="R564" s="73">
        <f>IF(AND(J563=0,J564=0),0,INT(CHOOSE(IF(C564&gt;0,C564,$F$5),#REF!,#REF!,#REF!,#REF!,#REF!,#REF!,#REF!)))</f>
        <v>0</v>
      </c>
      <c r="S564" s="74">
        <f t="shared" si="34"/>
        <v>0</v>
      </c>
      <c r="T564" s="74"/>
    </row>
    <row r="565" spans="3:20" ht="20.25" hidden="1" customHeight="1">
      <c r="C565" s="17"/>
      <c r="E565" t="str">
        <f>IF(OR(M565&gt;0,M566&gt;0),2,"")</f>
        <v/>
      </c>
      <c r="F565" s="62"/>
      <c r="G565" s="78"/>
      <c r="H565" s="79"/>
      <c r="I565" s="79"/>
      <c r="J565" s="80">
        <v>0</v>
      </c>
      <c r="K565" s="65"/>
      <c r="L565" s="66">
        <f t="shared" si="35"/>
        <v>0</v>
      </c>
      <c r="M565" s="64">
        <f t="shared" si="35"/>
        <v>0</v>
      </c>
      <c r="N565" s="66">
        <f>IF(J565=0,0,N566*$E$3)</f>
        <v>0</v>
      </c>
      <c r="O565" s="67">
        <f t="shared" si="32"/>
        <v>0</v>
      </c>
      <c r="P565" s="66">
        <f>IF(J565=0,0,P566*$E$3)</f>
        <v>0</v>
      </c>
      <c r="Q565" s="67">
        <f t="shared" si="33"/>
        <v>0</v>
      </c>
      <c r="R565" s="66">
        <f>IF(J565=0,0,R566*$E$3)</f>
        <v>0</v>
      </c>
      <c r="S565" s="67">
        <f t="shared" si="34"/>
        <v>0</v>
      </c>
      <c r="T565" s="67"/>
    </row>
    <row r="566" spans="3:20" ht="20.25" hidden="1" customHeight="1">
      <c r="C566" s="76"/>
      <c r="D566" s="68">
        <f>CHOOSE(IF(C566&gt;0,C566,$F$5),0,"(야)","(지세별)","(지+소)","(누.불)","(야+소)","(원내역)")</f>
        <v>0</v>
      </c>
      <c r="E566">
        <f>IF(OR(M565&gt;0,M566&gt;0),1,0)</f>
        <v>0</v>
      </c>
      <c r="F566" s="59"/>
      <c r="G566" s="84" t="s">
        <v>217</v>
      </c>
      <c r="H566" s="85" t="str">
        <f>H564</f>
        <v>BH 0.18  135</v>
      </c>
      <c r="I566" s="85">
        <f>CHOOSE(IF(C566&gt;0,C566,$F$5),0,"(야간)","(지세별)","(지+소)","(누.불)","(야+소)","")</f>
        <v>0</v>
      </c>
      <c r="J566" s="86">
        <v>0</v>
      </c>
      <c r="K566" s="72" t="s">
        <v>78</v>
      </c>
      <c r="L566" s="73">
        <f t="shared" si="35"/>
        <v>0</v>
      </c>
      <c r="M566" s="71">
        <f t="shared" si="35"/>
        <v>0</v>
      </c>
      <c r="N566" s="73">
        <f>IF(AND(J565=0,J566=0),0,INT(CHOOSE(IF(C566&gt;0,C566,$F$5),#REF!,#REF!,#REF!,#REF!,#REF!,#REF!,#REF!)))</f>
        <v>0</v>
      </c>
      <c r="O566" s="74">
        <f t="shared" si="32"/>
        <v>0</v>
      </c>
      <c r="P566" s="73">
        <f>IF(AND(J565=0,J566=0),0,INT(CHOOSE(IF(C566&gt;0,C566,$F$5),#REF!,#REF!,#REF!,#REF!,#REF!,#REF!,#REF!)))</f>
        <v>0</v>
      </c>
      <c r="Q566" s="74">
        <f t="shared" si="33"/>
        <v>0</v>
      </c>
      <c r="R566" s="73">
        <f>IF(AND(J565=0,J566=0),0,INT(CHOOSE(IF(C566&gt;0,C566,$F$5),#REF!,#REF!,#REF!,#REF!,#REF!,#REF!,#REF!)))</f>
        <v>0</v>
      </c>
      <c r="S566" s="74">
        <f t="shared" si="34"/>
        <v>0</v>
      </c>
      <c r="T566" s="74"/>
    </row>
    <row r="567" spans="3:20" ht="20.25" hidden="1" customHeight="1">
      <c r="C567" s="17"/>
      <c r="E567" t="str">
        <f>IF(OR(M567&gt;0,M568&gt;0),2,"")</f>
        <v/>
      </c>
      <c r="F567" s="62"/>
      <c r="G567" s="78"/>
      <c r="H567" s="79"/>
      <c r="I567" s="79"/>
      <c r="J567" s="80">
        <v>0</v>
      </c>
      <c r="K567" s="65"/>
      <c r="L567" s="66">
        <f t="shared" si="35"/>
        <v>0</v>
      </c>
      <c r="M567" s="64">
        <f t="shared" si="35"/>
        <v>0</v>
      </c>
      <c r="N567" s="66">
        <f>IF(J567=0,0,N568*$E$3)</f>
        <v>0</v>
      </c>
      <c r="O567" s="67">
        <f t="shared" si="32"/>
        <v>0</v>
      </c>
      <c r="P567" s="66">
        <f>IF(J567=0,0,P568*$E$3)</f>
        <v>0</v>
      </c>
      <c r="Q567" s="67">
        <f t="shared" si="33"/>
        <v>0</v>
      </c>
      <c r="R567" s="66">
        <f>IF(J567=0,0,R568*$E$3)</f>
        <v>0</v>
      </c>
      <c r="S567" s="67">
        <f t="shared" si="34"/>
        <v>0</v>
      </c>
      <c r="T567" s="67"/>
    </row>
    <row r="568" spans="3:20" ht="20.25" hidden="1" customHeight="1">
      <c r="C568" s="76">
        <v>2</v>
      </c>
      <c r="D568" s="68" t="str">
        <f>CHOOSE(IF(C568&gt;0,C568,$F$5),0,"(야)","(지세별)","(지+소)","(누.불)","(야+소)","(원내역)")</f>
        <v>(야)</v>
      </c>
      <c r="E568">
        <f>IF(OR(M567&gt;0,M568&gt;0),1,0)</f>
        <v>0</v>
      </c>
      <c r="F568" s="59"/>
      <c r="G568" s="84" t="str">
        <f>G566</f>
        <v>Con'C폐기물운반(15.DT)</v>
      </c>
      <c r="H568" s="85" t="str">
        <f>H566</f>
        <v>BH 0.18  135</v>
      </c>
      <c r="I568" s="85" t="str">
        <f>CHOOSE(IF(C568&gt;0,C568,$F$5),0,"(야간)","(지세별)","(지+소)","(누.불)","(야+소)","")</f>
        <v>(야간)</v>
      </c>
      <c r="J568" s="86">
        <v>0</v>
      </c>
      <c r="K568" s="72" t="s">
        <v>78</v>
      </c>
      <c r="L568" s="73">
        <f t="shared" si="35"/>
        <v>0</v>
      </c>
      <c r="M568" s="71">
        <f t="shared" si="35"/>
        <v>0</v>
      </c>
      <c r="N568" s="73">
        <f>IF(AND(J567=0,J568=0),0,INT(CHOOSE(IF(C568&gt;0,C568,$F$5),#REF!,#REF!,#REF!,#REF!,#REF!,#REF!,#REF!)))</f>
        <v>0</v>
      </c>
      <c r="O568" s="74">
        <f t="shared" si="32"/>
        <v>0</v>
      </c>
      <c r="P568" s="73">
        <f>IF(AND(J567=0,J568=0),0,INT(CHOOSE(IF(C568&gt;0,C568,$F$5),#REF!,#REF!,#REF!,#REF!,#REF!,#REF!,#REF!)))</f>
        <v>0</v>
      </c>
      <c r="Q568" s="74">
        <f t="shared" si="33"/>
        <v>0</v>
      </c>
      <c r="R568" s="73">
        <f>IF(AND(J567=0,J568=0),0,INT(CHOOSE(IF(C568&gt;0,C568,$F$5),#REF!,#REF!,#REF!,#REF!,#REF!,#REF!,#REF!)))</f>
        <v>0</v>
      </c>
      <c r="S568" s="74">
        <f t="shared" si="34"/>
        <v>0</v>
      </c>
      <c r="T568" s="74"/>
    </row>
    <row r="569" spans="3:20" ht="20.25" hidden="1" customHeight="1">
      <c r="C569" s="17"/>
      <c r="E569" t="str">
        <f>IF(OR(M569&gt;0,M570&gt;0),2,"")</f>
        <v/>
      </c>
      <c r="F569" s="62"/>
      <c r="G569" s="63"/>
      <c r="H569" s="64"/>
      <c r="I569" s="64"/>
      <c r="J569" s="75">
        <v>0</v>
      </c>
      <c r="K569" s="65"/>
      <c r="L569" s="66">
        <f t="shared" si="35"/>
        <v>0</v>
      </c>
      <c r="M569" s="64">
        <f t="shared" si="35"/>
        <v>0</v>
      </c>
      <c r="N569" s="66">
        <f>IF(J569=0,0,N570*$E$3)</f>
        <v>0</v>
      </c>
      <c r="O569" s="67">
        <f t="shared" si="32"/>
        <v>0</v>
      </c>
      <c r="P569" s="66">
        <f>IF(J569=0,0,P570*$E$3)</f>
        <v>0</v>
      </c>
      <c r="Q569" s="67">
        <f t="shared" si="33"/>
        <v>0</v>
      </c>
      <c r="R569" s="66">
        <f>IF(J569=0,0,R570*$E$3)</f>
        <v>0</v>
      </c>
      <c r="S569" s="67">
        <f t="shared" si="34"/>
        <v>0</v>
      </c>
      <c r="T569" s="67"/>
    </row>
    <row r="570" spans="3:20" ht="20.25" hidden="1" customHeight="1">
      <c r="C570" s="76"/>
      <c r="D570" s="68">
        <f>CHOOSE(IF(C570&gt;0,C570,$F$5),0,"(야)","(지세별)","(지+소)","(누.불)","(야+소)","(원내역)")</f>
        <v>0</v>
      </c>
      <c r="E570">
        <f>IF(OR(M569&gt;0,M570&gt;0),1,0)</f>
        <v>0</v>
      </c>
      <c r="F570" s="59"/>
      <c r="G570" s="70" t="s">
        <v>216</v>
      </c>
      <c r="H570" s="71" t="s">
        <v>190</v>
      </c>
      <c r="I570" s="71">
        <f>CHOOSE(IF(C570&gt;0,C570,$F$5),0,"(야간)","(지세별)","(지+소)","(누.불)","(야+소)","")</f>
        <v>0</v>
      </c>
      <c r="J570" s="77"/>
      <c r="K570" s="72" t="s">
        <v>78</v>
      </c>
      <c r="L570" s="73">
        <f t="shared" si="35"/>
        <v>0</v>
      </c>
      <c r="M570" s="71">
        <f t="shared" si="35"/>
        <v>0</v>
      </c>
      <c r="N570" s="73">
        <f>IF(AND(J569=0,J570=0),0,INT(CHOOSE(IF(C570&gt;0,C570,$F$5),#REF!,#REF!,#REF!,#REF!,#REF!,#REF!,#REF!)))</f>
        <v>0</v>
      </c>
      <c r="O570" s="74">
        <f t="shared" si="32"/>
        <v>0</v>
      </c>
      <c r="P570" s="73">
        <f>IF(AND(J569=0,J570=0),0,INT(CHOOSE(IF(C570&gt;0,C570,$F$5),#REF!,#REF!,#REF!,#REF!,#REF!,#REF!,#REF!)))</f>
        <v>0</v>
      </c>
      <c r="Q570" s="74">
        <f t="shared" si="33"/>
        <v>0</v>
      </c>
      <c r="R570" s="73">
        <f>IF(AND(J569=0,J570=0),0,INT(CHOOSE(IF(C570&gt;0,C570,$F$5),#REF!,#REF!,#REF!,#REF!,#REF!,#REF!,#REF!)))</f>
        <v>0</v>
      </c>
      <c r="S570" s="74">
        <f t="shared" si="34"/>
        <v>0</v>
      </c>
      <c r="T570" s="74"/>
    </row>
    <row r="571" spans="3:20" ht="20.25" hidden="1" customHeight="1">
      <c r="C571" s="17"/>
      <c r="E571" t="str">
        <f>IF(OR(M571&gt;0,M572&gt;0),2,"")</f>
        <v/>
      </c>
      <c r="F571" s="62"/>
      <c r="G571" s="63"/>
      <c r="H571" s="64"/>
      <c r="I571" s="64"/>
      <c r="J571" s="75"/>
      <c r="K571" s="65"/>
      <c r="L571" s="66">
        <f t="shared" si="35"/>
        <v>0</v>
      </c>
      <c r="M571" s="64">
        <f t="shared" si="35"/>
        <v>0</v>
      </c>
      <c r="N571" s="66">
        <f>IF(J571=0,0,N572*$E$3)</f>
        <v>0</v>
      </c>
      <c r="O571" s="67">
        <f t="shared" si="32"/>
        <v>0</v>
      </c>
      <c r="P571" s="66">
        <f>IF(J571=0,0,P572*$E$3)</f>
        <v>0</v>
      </c>
      <c r="Q571" s="67">
        <f t="shared" si="33"/>
        <v>0</v>
      </c>
      <c r="R571" s="66">
        <f>IF(J571=0,0,R572*$E$3)</f>
        <v>0</v>
      </c>
      <c r="S571" s="67">
        <f t="shared" si="34"/>
        <v>0</v>
      </c>
      <c r="T571" s="67"/>
    </row>
    <row r="572" spans="3:20" ht="20.25" hidden="1" customHeight="1">
      <c r="C572" s="76">
        <v>2</v>
      </c>
      <c r="D572" s="68" t="str">
        <f>CHOOSE(IF(C572&gt;0,C572,$F$5),0,"(야)","(지세별)","(지+소)","(누.불)","(야+소)","(원내역)")</f>
        <v>(야)</v>
      </c>
      <c r="E572">
        <f>IF(OR(M571&gt;0,M572&gt;0),1,0)</f>
        <v>0</v>
      </c>
      <c r="F572" s="59"/>
      <c r="G572" s="70" t="str">
        <f>G570</f>
        <v>ASP폐기물운반(15.0 DT )</v>
      </c>
      <c r="H572" s="71" t="str">
        <f>H570</f>
        <v>BH 0.18  180</v>
      </c>
      <c r="I572" s="71" t="str">
        <f>CHOOSE(IF(C572&gt;0,C572,$F$5),0,"(야간)","(지세별)","(지+소)","(누.불)","(야+소)","")</f>
        <v>(야간)</v>
      </c>
      <c r="J572" s="77"/>
      <c r="K572" s="72" t="s">
        <v>78</v>
      </c>
      <c r="L572" s="73">
        <f t="shared" si="35"/>
        <v>0</v>
      </c>
      <c r="M572" s="71">
        <f t="shared" si="35"/>
        <v>0</v>
      </c>
      <c r="N572" s="73">
        <f>IF(AND(J571=0,J572=0),0,INT(CHOOSE(IF(C572&gt;0,C572,$F$5),#REF!,#REF!,#REF!,#REF!,#REF!,#REF!,#REF!)))</f>
        <v>0</v>
      </c>
      <c r="O572" s="74">
        <f t="shared" si="32"/>
        <v>0</v>
      </c>
      <c r="P572" s="73">
        <f>IF(AND(J571=0,J572=0),0,INT(CHOOSE(IF(C572&gt;0,C572,$F$5),#REF!,#REF!,#REF!,#REF!,#REF!,#REF!,#REF!)))</f>
        <v>0</v>
      </c>
      <c r="Q572" s="74">
        <f t="shared" si="33"/>
        <v>0</v>
      </c>
      <c r="R572" s="73">
        <f>IF(AND(J571=0,J572=0),0,INT(CHOOSE(IF(C572&gt;0,C572,$F$5),#REF!,#REF!,#REF!,#REF!,#REF!,#REF!,#REF!)))</f>
        <v>0</v>
      </c>
      <c r="S572" s="74">
        <f t="shared" si="34"/>
        <v>0</v>
      </c>
      <c r="T572" s="74"/>
    </row>
    <row r="573" spans="3:20" ht="20.25" hidden="1" customHeight="1">
      <c r="C573" s="17"/>
      <c r="E573" t="str">
        <f>IF(OR(M573&gt;0,M574&gt;0),2,"")</f>
        <v/>
      </c>
      <c r="F573" s="62"/>
      <c r="G573" s="63"/>
      <c r="H573" s="64"/>
      <c r="I573" s="64"/>
      <c r="J573" s="75"/>
      <c r="K573" s="65"/>
      <c r="L573" s="66">
        <f t="shared" si="35"/>
        <v>0</v>
      </c>
      <c r="M573" s="64">
        <f t="shared" si="35"/>
        <v>0</v>
      </c>
      <c r="N573" s="66">
        <f>IF(J573=0,0,N574*$E$3)</f>
        <v>0</v>
      </c>
      <c r="O573" s="67">
        <f t="shared" si="32"/>
        <v>0</v>
      </c>
      <c r="P573" s="66">
        <f>IF(J573=0,0,P574*$E$3)</f>
        <v>0</v>
      </c>
      <c r="Q573" s="67">
        <f t="shared" si="33"/>
        <v>0</v>
      </c>
      <c r="R573" s="66">
        <f>IF(J573=0,0,R574*$E$3)</f>
        <v>0</v>
      </c>
      <c r="S573" s="67">
        <f t="shared" si="34"/>
        <v>0</v>
      </c>
      <c r="T573" s="67"/>
    </row>
    <row r="574" spans="3:20" ht="20.25" hidden="1" customHeight="1">
      <c r="C574" s="76"/>
      <c r="D574" s="68">
        <f>CHOOSE(IF(C574&gt;0,C574,$F$5),0,"(야)","(지세별)","(지+소)","(누.불)","(야+소)","(원내역)")</f>
        <v>0</v>
      </c>
      <c r="E574">
        <f>IF(OR(M573&gt;0,M574&gt;0),1,0)</f>
        <v>0</v>
      </c>
      <c r="F574" s="59"/>
      <c r="G574" s="70" t="s">
        <v>217</v>
      </c>
      <c r="H574" s="71" t="str">
        <f>H572</f>
        <v>BH 0.18  180</v>
      </c>
      <c r="I574" s="71">
        <f>CHOOSE(IF(C574&gt;0,C574,$F$5),0,"(야간)","(지세별)","(지+소)","(누.불)","(야+소)","")</f>
        <v>0</v>
      </c>
      <c r="J574" s="77"/>
      <c r="K574" s="72" t="s">
        <v>78</v>
      </c>
      <c r="L574" s="73">
        <f t="shared" si="35"/>
        <v>0</v>
      </c>
      <c r="M574" s="71">
        <f t="shared" si="35"/>
        <v>0</v>
      </c>
      <c r="N574" s="73">
        <f>IF(AND(J573=0,J574=0),0,INT(CHOOSE(IF(C574&gt;0,C574,$F$5),#REF!,#REF!,#REF!,#REF!,#REF!,#REF!,#REF!)))</f>
        <v>0</v>
      </c>
      <c r="O574" s="74">
        <f t="shared" si="32"/>
        <v>0</v>
      </c>
      <c r="P574" s="73">
        <f>IF(AND(J573=0,J574=0),0,INT(CHOOSE(IF(C574&gt;0,C574,$F$5),#REF!,#REF!,#REF!,#REF!,#REF!,#REF!,#REF!)))</f>
        <v>0</v>
      </c>
      <c r="Q574" s="74">
        <f t="shared" si="33"/>
        <v>0</v>
      </c>
      <c r="R574" s="73">
        <f>IF(AND(J573=0,J574=0),0,INT(CHOOSE(IF(C574&gt;0,C574,$F$5),#REF!,#REF!,#REF!,#REF!,#REF!,#REF!,#REF!)))</f>
        <v>0</v>
      </c>
      <c r="S574" s="74">
        <f t="shared" si="34"/>
        <v>0</v>
      </c>
      <c r="T574" s="74"/>
    </row>
    <row r="575" spans="3:20" ht="20.25" hidden="1" customHeight="1">
      <c r="C575" s="17"/>
      <c r="E575" t="str">
        <f>IF(OR(M575&gt;0,M576&gt;0),2,"")</f>
        <v/>
      </c>
      <c r="F575" s="62"/>
      <c r="G575" s="63"/>
      <c r="H575" s="64"/>
      <c r="I575" s="64"/>
      <c r="J575" s="75">
        <v>0</v>
      </c>
      <c r="K575" s="65"/>
      <c r="L575" s="66">
        <f t="shared" si="35"/>
        <v>0</v>
      </c>
      <c r="M575" s="64">
        <f t="shared" si="35"/>
        <v>0</v>
      </c>
      <c r="N575" s="66">
        <f>IF(J575=0,0,N576*$E$3)</f>
        <v>0</v>
      </c>
      <c r="O575" s="67">
        <f t="shared" si="32"/>
        <v>0</v>
      </c>
      <c r="P575" s="66">
        <f>IF(J575=0,0,P576*$E$3)</f>
        <v>0</v>
      </c>
      <c r="Q575" s="67">
        <f t="shared" si="33"/>
        <v>0</v>
      </c>
      <c r="R575" s="66">
        <f>IF(J575=0,0,R576*$E$3)</f>
        <v>0</v>
      </c>
      <c r="S575" s="67">
        <f t="shared" si="34"/>
        <v>0</v>
      </c>
      <c r="T575" s="67"/>
    </row>
    <row r="576" spans="3:20" ht="20.25" hidden="1" customHeight="1">
      <c r="C576" s="76">
        <v>2</v>
      </c>
      <c r="D576" s="68" t="str">
        <f>CHOOSE(IF(C576&gt;0,C576,$F$5),0,"(야)","(지세별)","(지+소)","(누.불)","(야+소)","(원내역)")</f>
        <v>(야)</v>
      </c>
      <c r="E576">
        <f>IF(OR(M575&gt;0,M576&gt;0),1,0)</f>
        <v>0</v>
      </c>
      <c r="F576" s="59"/>
      <c r="G576" s="70" t="str">
        <f>G574</f>
        <v>Con'C폐기물운반(15.DT)</v>
      </c>
      <c r="H576" s="71" t="str">
        <f>H574</f>
        <v>BH 0.18  180</v>
      </c>
      <c r="I576" s="71" t="str">
        <f>CHOOSE(IF(C576&gt;0,C576,$F$5),0,"(야간)","(지세별)","(지+소)","(누.불)","(야+소)","")</f>
        <v>(야간)</v>
      </c>
      <c r="J576" s="77"/>
      <c r="K576" s="72" t="s">
        <v>82</v>
      </c>
      <c r="L576" s="73">
        <f t="shared" si="35"/>
        <v>0</v>
      </c>
      <c r="M576" s="71">
        <f t="shared" si="35"/>
        <v>0</v>
      </c>
      <c r="N576" s="73">
        <f>IF(AND(J575=0,J576=0),0,INT(CHOOSE(IF(C576&gt;0,C576,$F$5),#REF!,#REF!,#REF!,#REF!,#REF!,#REF!,#REF!)))</f>
        <v>0</v>
      </c>
      <c r="O576" s="74">
        <f t="shared" si="32"/>
        <v>0</v>
      </c>
      <c r="P576" s="73">
        <f>IF(AND(J575=0,J576=0),0,INT(CHOOSE(IF(C576&gt;0,C576,$F$5),#REF!,#REF!,#REF!,#REF!,#REF!,#REF!,#REF!)))</f>
        <v>0</v>
      </c>
      <c r="Q576" s="74">
        <f t="shared" si="33"/>
        <v>0</v>
      </c>
      <c r="R576" s="73">
        <f>IF(AND(J575=0,J576=0),0,INT(CHOOSE(IF(C576&gt;0,C576,$F$5),#REF!,#REF!,#REF!,#REF!,#REF!,#REF!,#REF!)))</f>
        <v>0</v>
      </c>
      <c r="S576" s="74">
        <f t="shared" si="34"/>
        <v>0</v>
      </c>
      <c r="T576" s="74"/>
    </row>
    <row r="577" spans="1:20" ht="20.25" hidden="1" customHeight="1">
      <c r="C577" s="17"/>
      <c r="E577" t="str">
        <f>IF(OR(M577&gt;0,M578&gt;0),2,"")</f>
        <v/>
      </c>
      <c r="F577" s="62"/>
      <c r="G577" s="63"/>
      <c r="H577" s="64"/>
      <c r="I577" s="64"/>
      <c r="J577" s="75">
        <v>0</v>
      </c>
      <c r="K577" s="65"/>
      <c r="L577" s="66">
        <f>SUM(N577,P577,R577)</f>
        <v>0</v>
      </c>
      <c r="M577" s="64">
        <f>SUM(O577,Q577,S577)</f>
        <v>0</v>
      </c>
      <c r="N577" s="66">
        <f>IF(J577=0,0,N578*$E$3)</f>
        <v>0</v>
      </c>
      <c r="O577" s="67">
        <f>INT($J577*N577)</f>
        <v>0</v>
      </c>
      <c r="P577" s="66">
        <f>IF(J577=0,0,P578*$E$3)</f>
        <v>0</v>
      </c>
      <c r="Q577" s="67">
        <f>INT($J577*P577)</f>
        <v>0</v>
      </c>
      <c r="R577" s="66">
        <f>IF(J577=0,0,R578*$E$3)</f>
        <v>0</v>
      </c>
      <c r="S577" s="67">
        <f>INT($J577*R577)</f>
        <v>0</v>
      </c>
      <c r="T577" s="67"/>
    </row>
    <row r="578" spans="1:20" ht="20.25" customHeight="1">
      <c r="C578" s="76"/>
      <c r="D578" s="68">
        <f>CHOOSE(IF(C578&gt;0,C578,$F$5),0,"(야)","(지세별)","(지+소)","(누.불)","(야+소)","(원내역)")</f>
        <v>0</v>
      </c>
      <c r="E578">
        <f>IF(OR(M577&gt;0,M578&gt;0),1,0)</f>
        <v>0</v>
      </c>
      <c r="F578" s="59"/>
      <c r="G578" s="70" t="s">
        <v>218</v>
      </c>
      <c r="H578" s="71" t="s">
        <v>219</v>
      </c>
      <c r="I578" s="71">
        <f>CHOOSE(IF(C578&gt;0,C578,$F$5),0,"(야간)","(지세별)","(지+소)","(누.불)","(야+소)","")</f>
        <v>0</v>
      </c>
      <c r="J578" s="77">
        <v>462.98</v>
      </c>
      <c r="K578" s="72" t="s">
        <v>82</v>
      </c>
      <c r="L578" s="73"/>
      <c r="M578" s="71"/>
      <c r="N578" s="73"/>
      <c r="O578" s="74"/>
      <c r="P578" s="73"/>
      <c r="Q578" s="74"/>
      <c r="R578" s="73"/>
      <c r="S578" s="74"/>
      <c r="T578" s="74"/>
    </row>
    <row r="579" spans="1:20" ht="20.25" hidden="1" customHeight="1">
      <c r="C579" s="17"/>
      <c r="E579" t="str">
        <f>E581</f>
        <v/>
      </c>
      <c r="F579" s="62"/>
      <c r="G579" s="63"/>
      <c r="H579" s="64"/>
      <c r="I579" s="64"/>
      <c r="J579" s="63"/>
      <c r="K579" s="65"/>
      <c r="L579" s="66"/>
      <c r="M579" s="64"/>
      <c r="N579" s="66"/>
      <c r="O579" s="67"/>
      <c r="P579" s="66"/>
      <c r="Q579" s="67"/>
      <c r="R579" s="66"/>
      <c r="S579" s="67"/>
      <c r="T579" s="67"/>
    </row>
    <row r="580" spans="1:20" ht="20.25" customHeight="1">
      <c r="C580" s="76"/>
      <c r="D580" s="68"/>
      <c r="E580">
        <f>E582</f>
        <v>0</v>
      </c>
      <c r="F580" s="59"/>
      <c r="G580" s="70" t="s">
        <v>57</v>
      </c>
      <c r="H580" s="71"/>
      <c r="I580" s="71"/>
      <c r="J580" s="70"/>
      <c r="K580" s="72"/>
      <c r="L580" s="73"/>
      <c r="M580" s="71"/>
      <c r="N580" s="73"/>
      <c r="O580" s="74"/>
      <c r="P580" s="73"/>
      <c r="Q580" s="74"/>
      <c r="R580" s="73"/>
      <c r="S580" s="74"/>
      <c r="T580" s="74"/>
    </row>
    <row r="581" spans="1:20" ht="20.25" hidden="1" customHeight="1">
      <c r="C581" s="17"/>
      <c r="E581" t="str">
        <f>IF(M582&gt;0,2,"")</f>
        <v/>
      </c>
      <c r="F581" s="62"/>
      <c r="G581" s="63"/>
      <c r="H581" s="64"/>
      <c r="I581" s="64"/>
      <c r="J581" s="63"/>
      <c r="K581" s="65"/>
      <c r="L581" s="66"/>
      <c r="M581" s="64">
        <f>SUM(N581:S581)</f>
        <v>0</v>
      </c>
      <c r="N581" s="66"/>
      <c r="O581" s="67">
        <f>SUM(O583,O1505)</f>
        <v>0</v>
      </c>
      <c r="P581" s="66"/>
      <c r="Q581" s="67">
        <f>SUM(Q583,Q1505)</f>
        <v>0</v>
      </c>
      <c r="R581" s="66"/>
      <c r="S581" s="67">
        <f>SUM(S583,S1505)</f>
        <v>0</v>
      </c>
      <c r="T581" s="67"/>
    </row>
    <row r="582" spans="1:20" ht="20.25" customHeight="1">
      <c r="A582" t="s">
        <v>220</v>
      </c>
      <c r="B582">
        <f>IF(M582&gt;0,1,0)</f>
        <v>0</v>
      </c>
      <c r="C582" s="76"/>
      <c r="D582" s="68"/>
      <c r="E582">
        <f>IF(M582&gt;0,1,0)</f>
        <v>0</v>
      </c>
      <c r="F582" s="59">
        <f>SUM(B8:B582)</f>
        <v>0</v>
      </c>
      <c r="G582" s="70" t="s">
        <v>221</v>
      </c>
      <c r="H582" s="71"/>
      <c r="I582" s="71"/>
      <c r="J582" s="70"/>
      <c r="K582" s="72"/>
      <c r="L582" s="73"/>
      <c r="M582" s="71"/>
      <c r="N582" s="73"/>
      <c r="O582" s="74"/>
      <c r="P582" s="73"/>
      <c r="Q582" s="74"/>
      <c r="R582" s="73"/>
      <c r="S582" s="74"/>
      <c r="T582" s="74"/>
    </row>
    <row r="583" spans="1:20" ht="20.25" hidden="1" customHeight="1">
      <c r="C583" s="17"/>
      <c r="E583" t="str">
        <f>IF(M584&gt;0,2,"")</f>
        <v/>
      </c>
      <c r="F583" s="62"/>
      <c r="G583" s="63"/>
      <c r="H583" s="64"/>
      <c r="I583" s="64"/>
      <c r="J583" s="63"/>
      <c r="K583" s="65"/>
      <c r="L583" s="66"/>
      <c r="M583" s="64">
        <f>SUM(N583:S583)</f>
        <v>0</v>
      </c>
      <c r="N583" s="66"/>
      <c r="O583" s="67">
        <f>SUMPRODUCT((MOD(ROW(O585:O1494),2)=1)*O585:O1494)</f>
        <v>0</v>
      </c>
      <c r="P583" s="66"/>
      <c r="Q583" s="67">
        <f>SUMPRODUCT((MOD(ROW(Q585:Q1494),2)=1)*Q585:Q1494)</f>
        <v>0</v>
      </c>
      <c r="R583" s="66"/>
      <c r="S583" s="67">
        <f>SUMPRODUCT((MOD(ROW(S585:S1494),2)=1)*S585:S1494)</f>
        <v>0</v>
      </c>
      <c r="T583" s="67"/>
    </row>
    <row r="584" spans="1:20" ht="20.25" customHeight="1">
      <c r="C584" s="76"/>
      <c r="D584" s="68"/>
      <c r="E584">
        <f>IF(M584&gt;0,1,0)</f>
        <v>0</v>
      </c>
      <c r="F584" s="59"/>
      <c r="G584" s="70" t="s">
        <v>222</v>
      </c>
      <c r="H584" s="71"/>
      <c r="I584" s="71"/>
      <c r="J584" s="70"/>
      <c r="K584" s="72"/>
      <c r="L584" s="73"/>
      <c r="M584" s="71"/>
      <c r="N584" s="73"/>
      <c r="O584" s="74"/>
      <c r="P584" s="73"/>
      <c r="Q584" s="74"/>
      <c r="R584" s="73"/>
      <c r="S584" s="74"/>
      <c r="T584" s="74"/>
    </row>
    <row r="585" spans="1:20" ht="20.25" hidden="1" customHeight="1">
      <c r="C585" s="17"/>
      <c r="E585" t="str">
        <f t="shared" ref="E585:E647" si="36">IF(OR(M585&gt;0,M586&gt;0),2,"")</f>
        <v/>
      </c>
      <c r="F585" s="62"/>
      <c r="G585" s="63"/>
      <c r="H585" s="64"/>
      <c r="I585" s="64"/>
      <c r="J585" s="63">
        <v>0</v>
      </c>
      <c r="K585" s="65"/>
      <c r="L585" s="66">
        <f t="shared" ref="L585:M648" si="37">SUM(N585,P585,R585)</f>
        <v>0</v>
      </c>
      <c r="M585" s="64">
        <f t="shared" si="37"/>
        <v>0</v>
      </c>
      <c r="N585" s="66">
        <f>IF(J585=0,0,N586*$E$3)</f>
        <v>0</v>
      </c>
      <c r="O585" s="67">
        <f t="shared" ref="O585:O648" si="38">INT($J585*N585)</f>
        <v>0</v>
      </c>
      <c r="P585" s="66">
        <f>IF(J585=0,0,P586*$E$3)</f>
        <v>0</v>
      </c>
      <c r="Q585" s="67">
        <f t="shared" ref="Q585:Q648" si="39">INT($J585*P585)</f>
        <v>0</v>
      </c>
      <c r="R585" s="66">
        <f>IF(J585=0,0,R586*$E$3)</f>
        <v>0</v>
      </c>
      <c r="S585" s="67">
        <f t="shared" ref="S585:S648" si="40">INT($J585*R585)</f>
        <v>0</v>
      </c>
      <c r="T585" s="67"/>
    </row>
    <row r="586" spans="1:20" ht="20.25" hidden="1" customHeight="1">
      <c r="C586" s="76"/>
      <c r="D586" s="68">
        <f>CHOOSE(IF(C586&gt;0,C586,$F$5),0,"(야)","(지세별)","(지+소)","(누.불)","(야+소)","(원내역)")</f>
        <v>0</v>
      </c>
      <c r="E586">
        <f t="shared" ref="E586:E648" si="41">IF(OR(M585&gt;0,M586&gt;0),1,0)</f>
        <v>0</v>
      </c>
      <c r="F586" s="59"/>
      <c r="G586" s="70" t="s">
        <v>223</v>
      </c>
      <c r="H586" s="71" t="s">
        <v>224</v>
      </c>
      <c r="I586" s="71">
        <f>CHOOSE(IF(C586&gt;0,C586,$F$5),0,"(야간)","(지세별)","(지+소)","(누.불)","(야+소)","")</f>
        <v>0</v>
      </c>
      <c r="J586" s="70">
        <v>0</v>
      </c>
      <c r="K586" s="72" t="s">
        <v>225</v>
      </c>
      <c r="L586" s="73">
        <f t="shared" si="37"/>
        <v>0</v>
      </c>
      <c r="M586" s="71">
        <f t="shared" si="37"/>
        <v>0</v>
      </c>
      <c r="N586" s="73">
        <f>IF(AND(J585=0,J586=0),0,INT(CHOOSE(IF(C586&gt;0,C586,$F$5),#REF!,#REF!,#REF!,#REF!,#REF!,#REF!,#REF!)))</f>
        <v>0</v>
      </c>
      <c r="O586" s="74">
        <f t="shared" si="38"/>
        <v>0</v>
      </c>
      <c r="P586" s="73">
        <f>IF(AND(J585=0,J586=0),0,INT(CHOOSE(IF(C586&gt;0,C586,$F$5),#REF!,#REF!,#REF!,#REF!,#REF!,#REF!,#REF!)))</f>
        <v>0</v>
      </c>
      <c r="Q586" s="74">
        <f t="shared" si="39"/>
        <v>0</v>
      </c>
      <c r="R586" s="73">
        <f>IF(AND(J585=0,J586=0),0,INT(CHOOSE(IF(C586&gt;0,C586,$F$5),#REF!,#REF!,#REF!,#REF!,#REF!,#REF!,#REF!)))</f>
        <v>0</v>
      </c>
      <c r="S586" s="74">
        <f t="shared" si="40"/>
        <v>0</v>
      </c>
      <c r="T586" s="74"/>
    </row>
    <row r="587" spans="1:20" ht="20.25" hidden="1" customHeight="1">
      <c r="C587" s="17"/>
      <c r="E587" t="str">
        <f t="shared" si="36"/>
        <v/>
      </c>
      <c r="F587" s="62"/>
      <c r="G587" s="63"/>
      <c r="H587" s="64"/>
      <c r="I587" s="64"/>
      <c r="J587" s="63">
        <v>0</v>
      </c>
      <c r="K587" s="65"/>
      <c r="L587" s="66">
        <f t="shared" si="37"/>
        <v>0</v>
      </c>
      <c r="M587" s="64">
        <f t="shared" si="37"/>
        <v>0</v>
      </c>
      <c r="N587" s="66">
        <f>IF(J587=0,0,N588*$E$3)</f>
        <v>0</v>
      </c>
      <c r="O587" s="67">
        <f t="shared" si="38"/>
        <v>0</v>
      </c>
      <c r="P587" s="66">
        <f>IF(J587=0,0,P588*$E$3)</f>
        <v>0</v>
      </c>
      <c r="Q587" s="67">
        <f t="shared" si="39"/>
        <v>0</v>
      </c>
      <c r="R587" s="66">
        <f>IF(J587=0,0,R588*$E$3)</f>
        <v>0</v>
      </c>
      <c r="S587" s="67">
        <f t="shared" si="40"/>
        <v>0</v>
      </c>
      <c r="T587" s="67"/>
    </row>
    <row r="588" spans="1:20" ht="20.25" hidden="1" customHeight="1">
      <c r="C588" s="76">
        <v>2</v>
      </c>
      <c r="D588" s="68" t="str">
        <f>CHOOSE(IF(C588&gt;0,C588,$F$5),0,"(야)","(지세별)","(지+소)","(누.불)","(야+소)","(원내역)")</f>
        <v>(야)</v>
      </c>
      <c r="E588">
        <f t="shared" si="41"/>
        <v>0</v>
      </c>
      <c r="F588" s="59"/>
      <c r="G588" s="70" t="str">
        <f>G586</f>
        <v>KP메카니칼조인트접합(직관)</v>
      </c>
      <c r="H588" s="71" t="s">
        <v>224</v>
      </c>
      <c r="I588" s="71" t="str">
        <f>CHOOSE(IF(C588&gt;0,C588,$F$5),0,"(야간)","(지세별)","(지+소)","(누.불)","(야+소)","")</f>
        <v>(야간)</v>
      </c>
      <c r="J588" s="70">
        <v>0</v>
      </c>
      <c r="K588" s="72" t="s">
        <v>225</v>
      </c>
      <c r="L588" s="73">
        <f t="shared" si="37"/>
        <v>0</v>
      </c>
      <c r="M588" s="71">
        <f t="shared" si="37"/>
        <v>0</v>
      </c>
      <c r="N588" s="73">
        <f>IF(AND(J587=0,J588=0),0,INT(CHOOSE(IF(C588&gt;0,C588,$F$5),#REF!,#REF!,#REF!,#REF!,#REF!,#REF!,#REF!)))</f>
        <v>0</v>
      </c>
      <c r="O588" s="74">
        <f t="shared" si="38"/>
        <v>0</v>
      </c>
      <c r="P588" s="73">
        <f>IF(AND(J587=0,J588=0),0,INT(CHOOSE(IF(C588&gt;0,C588,$F$5),#REF!,#REF!,#REF!,#REF!,#REF!,#REF!,#REF!)))</f>
        <v>0</v>
      </c>
      <c r="Q588" s="74">
        <f t="shared" si="39"/>
        <v>0</v>
      </c>
      <c r="R588" s="73">
        <f>IF(AND(J587=0,J588=0),0,INT(CHOOSE(IF(C588&gt;0,C588,$F$5),#REF!,#REF!,#REF!,#REF!,#REF!,#REF!,#REF!)))</f>
        <v>0</v>
      </c>
      <c r="S588" s="74">
        <f t="shared" si="40"/>
        <v>0</v>
      </c>
      <c r="T588" s="74"/>
    </row>
    <row r="589" spans="1:20" ht="20.25" hidden="1" customHeight="1">
      <c r="C589" s="17"/>
      <c r="E589" t="str">
        <f t="shared" si="36"/>
        <v/>
      </c>
      <c r="F589" s="62"/>
      <c r="G589" s="63"/>
      <c r="H589" s="64"/>
      <c r="I589" s="64"/>
      <c r="J589" s="63">
        <v>0</v>
      </c>
      <c r="K589" s="65"/>
      <c r="L589" s="66">
        <f t="shared" si="37"/>
        <v>0</v>
      </c>
      <c r="M589" s="64">
        <f t="shared" si="37"/>
        <v>0</v>
      </c>
      <c r="N589" s="66">
        <f>IF(J589=0,0,N590*$E$3)</f>
        <v>0</v>
      </c>
      <c r="O589" s="67">
        <f t="shared" si="38"/>
        <v>0</v>
      </c>
      <c r="P589" s="66">
        <f>IF(J589=0,0,P590*$E$3)</f>
        <v>0</v>
      </c>
      <c r="Q589" s="67">
        <f t="shared" si="39"/>
        <v>0</v>
      </c>
      <c r="R589" s="66">
        <f>IF(J589=0,0,R590*$E$3)</f>
        <v>0</v>
      </c>
      <c r="S589" s="67">
        <f t="shared" si="40"/>
        <v>0</v>
      </c>
      <c r="T589" s="67"/>
    </row>
    <row r="590" spans="1:20" ht="20.25" customHeight="1">
      <c r="C590" s="76"/>
      <c r="D590" s="68">
        <f>CHOOSE(IF(C590&gt;0,C590,$F$5),0,"(야)","(지세별)","(지+소)","(누.불)","(야+소)","(원내역)")</f>
        <v>0</v>
      </c>
      <c r="E590">
        <f t="shared" si="41"/>
        <v>0</v>
      </c>
      <c r="F590" s="59"/>
      <c r="G590" s="70" t="str">
        <f>G588</f>
        <v>KP메카니칼조인트접합(직관)</v>
      </c>
      <c r="H590" s="71" t="s">
        <v>226</v>
      </c>
      <c r="I590" s="71">
        <f>CHOOSE(IF(C590&gt;0,C590,$F$5),0,"(야간)","(지세별)","(지+소)","(누.불)","(야+소)","")</f>
        <v>0</v>
      </c>
      <c r="J590" s="70">
        <v>4</v>
      </c>
      <c r="K590" s="72" t="s">
        <v>227</v>
      </c>
      <c r="L590" s="73"/>
      <c r="M590" s="71"/>
      <c r="N590" s="73"/>
      <c r="O590" s="74"/>
      <c r="P590" s="73"/>
      <c r="Q590" s="74"/>
      <c r="R590" s="73"/>
      <c r="S590" s="74"/>
      <c r="T590" s="74"/>
    </row>
    <row r="591" spans="1:20" ht="20.25" hidden="1" customHeight="1">
      <c r="C591" s="17"/>
      <c r="E591" t="str">
        <f t="shared" si="36"/>
        <v/>
      </c>
      <c r="F591" s="62"/>
      <c r="G591" s="63"/>
      <c r="H591" s="64"/>
      <c r="I591" s="64"/>
      <c r="J591" s="63">
        <v>0</v>
      </c>
      <c r="K591" s="65"/>
      <c r="L591" s="66">
        <f t="shared" si="37"/>
        <v>0</v>
      </c>
      <c r="M591" s="64">
        <f t="shared" si="37"/>
        <v>0</v>
      </c>
      <c r="N591" s="66">
        <f>IF(J591=0,0,N592*$E$3)</f>
        <v>0</v>
      </c>
      <c r="O591" s="67">
        <f t="shared" si="38"/>
        <v>0</v>
      </c>
      <c r="P591" s="66">
        <f>IF(J591=0,0,P592*$E$3)</f>
        <v>0</v>
      </c>
      <c r="Q591" s="67">
        <f t="shared" si="39"/>
        <v>0</v>
      </c>
      <c r="R591" s="66">
        <f>IF(J591=0,0,R592*$E$3)</f>
        <v>0</v>
      </c>
      <c r="S591" s="67">
        <f t="shared" si="40"/>
        <v>0</v>
      </c>
      <c r="T591" s="67"/>
    </row>
    <row r="592" spans="1:20" ht="20.25" customHeight="1">
      <c r="C592" s="76">
        <v>2</v>
      </c>
      <c r="D592" s="68" t="str">
        <f>CHOOSE(IF(C592&gt;0,C592,$F$5),0,"(야)","(지세별)","(지+소)","(누.불)","(야+소)","(원내역)")</f>
        <v>(야)</v>
      </c>
      <c r="E592">
        <f t="shared" si="41"/>
        <v>0</v>
      </c>
      <c r="F592" s="59"/>
      <c r="G592" s="70" t="str">
        <f>G590</f>
        <v>KP메카니칼조인트접합(직관)</v>
      </c>
      <c r="H592" s="71" t="s">
        <v>228</v>
      </c>
      <c r="I592" s="71" t="str">
        <f>CHOOSE(IF(C592&gt;0,C592,$F$5),0,"(야간)","(지세별)","(지+소)","(누.불)","(야+소)","")</f>
        <v>(야간)</v>
      </c>
      <c r="J592" s="70">
        <v>1</v>
      </c>
      <c r="K592" s="72" t="s">
        <v>227</v>
      </c>
      <c r="L592" s="73"/>
      <c r="M592" s="71"/>
      <c r="N592" s="73"/>
      <c r="O592" s="74"/>
      <c r="P592" s="73"/>
      <c r="Q592" s="74"/>
      <c r="R592" s="73"/>
      <c r="S592" s="74"/>
      <c r="T592" s="74"/>
    </row>
    <row r="593" spans="3:20" ht="20.25" hidden="1" customHeight="1">
      <c r="C593" s="17"/>
      <c r="E593" t="str">
        <f t="shared" si="36"/>
        <v/>
      </c>
      <c r="F593" s="62"/>
      <c r="G593" s="63"/>
      <c r="H593" s="64"/>
      <c r="I593" s="64"/>
      <c r="J593" s="63">
        <v>0</v>
      </c>
      <c r="K593" s="65"/>
      <c r="L593" s="66">
        <f t="shared" si="37"/>
        <v>0</v>
      </c>
      <c r="M593" s="64">
        <f t="shared" si="37"/>
        <v>0</v>
      </c>
      <c r="N593" s="66">
        <f>IF(J593=0,0,N594*$E$3)</f>
        <v>0</v>
      </c>
      <c r="O593" s="67">
        <f t="shared" si="38"/>
        <v>0</v>
      </c>
      <c r="P593" s="66">
        <f>IF(J593=0,0,P594*$E$3)</f>
        <v>0</v>
      </c>
      <c r="Q593" s="67">
        <f t="shared" si="39"/>
        <v>0</v>
      </c>
      <c r="R593" s="66">
        <f>IF(J593=0,0,R594*$E$3)</f>
        <v>0</v>
      </c>
      <c r="S593" s="67">
        <f t="shared" si="40"/>
        <v>0</v>
      </c>
      <c r="T593" s="67"/>
    </row>
    <row r="594" spans="3:20" ht="20.25" customHeight="1">
      <c r="C594" s="76"/>
      <c r="D594" s="68">
        <f>CHOOSE(IF(C594&gt;0,C594,$F$5),0,"(야)","(지세별)","(지+소)","(누.불)","(야+소)","(원내역)")</f>
        <v>0</v>
      </c>
      <c r="E594">
        <f t="shared" si="41"/>
        <v>0</v>
      </c>
      <c r="F594" s="59"/>
      <c r="G594" s="70" t="str">
        <f>G592</f>
        <v>KP메카니칼조인트접합(직관)</v>
      </c>
      <c r="H594" s="71" t="s">
        <v>229</v>
      </c>
      <c r="I594" s="71">
        <f>CHOOSE(IF(C594&gt;0,C594,$F$5),0,"(야간)","(지세별)","(지+소)","(누.불)","(야+소)","")</f>
        <v>0</v>
      </c>
      <c r="J594" s="70">
        <v>29</v>
      </c>
      <c r="K594" s="72" t="s">
        <v>227</v>
      </c>
      <c r="L594" s="73"/>
      <c r="M594" s="71"/>
      <c r="N594" s="73"/>
      <c r="O594" s="74"/>
      <c r="P594" s="73"/>
      <c r="Q594" s="74"/>
      <c r="R594" s="73"/>
      <c r="S594" s="74"/>
      <c r="T594" s="74"/>
    </row>
    <row r="595" spans="3:20" ht="20.25" hidden="1" customHeight="1">
      <c r="C595" s="17"/>
      <c r="E595" t="str">
        <f t="shared" si="36"/>
        <v/>
      </c>
      <c r="F595" s="62"/>
      <c r="G595" s="63"/>
      <c r="H595" s="64"/>
      <c r="I595" s="64"/>
      <c r="J595" s="63">
        <v>0</v>
      </c>
      <c r="K595" s="65"/>
      <c r="L595" s="66">
        <f t="shared" si="37"/>
        <v>0</v>
      </c>
      <c r="M595" s="64">
        <f t="shared" si="37"/>
        <v>0</v>
      </c>
      <c r="N595" s="66">
        <f>IF(J595=0,0,N596*$E$3)</f>
        <v>0</v>
      </c>
      <c r="O595" s="67">
        <f t="shared" si="38"/>
        <v>0</v>
      </c>
      <c r="P595" s="66">
        <f>IF(J595=0,0,P596*$E$3)</f>
        <v>0</v>
      </c>
      <c r="Q595" s="67">
        <f t="shared" si="39"/>
        <v>0</v>
      </c>
      <c r="R595" s="66">
        <f>IF(J595=0,0,R596*$E$3)</f>
        <v>0</v>
      </c>
      <c r="S595" s="67">
        <f t="shared" si="40"/>
        <v>0</v>
      </c>
      <c r="T595" s="67"/>
    </row>
    <row r="596" spans="3:20" ht="20.25" customHeight="1">
      <c r="C596" s="76">
        <v>2</v>
      </c>
      <c r="D596" s="68" t="str">
        <f>CHOOSE(IF(C596&gt;0,C596,$F$5),0,"(야)","(지세별)","(지+소)","(누.불)","(야+소)","(원내역)")</f>
        <v>(야)</v>
      </c>
      <c r="E596">
        <f t="shared" si="41"/>
        <v>0</v>
      </c>
      <c r="F596" s="59"/>
      <c r="G596" s="70" t="str">
        <f>G594</f>
        <v>KP메카니칼조인트접합(직관)</v>
      </c>
      <c r="H596" s="71" t="s">
        <v>230</v>
      </c>
      <c r="I596" s="71" t="str">
        <f>CHOOSE(IF(C596&gt;0,C596,$F$5),0,"(야간)","(지세별)","(지+소)","(누.불)","(야+소)","")</f>
        <v>(야간)</v>
      </c>
      <c r="J596" s="70">
        <v>1</v>
      </c>
      <c r="K596" s="72" t="s">
        <v>227</v>
      </c>
      <c r="L596" s="73"/>
      <c r="M596" s="71"/>
      <c r="N596" s="73"/>
      <c r="O596" s="74"/>
      <c r="P596" s="73"/>
      <c r="Q596" s="74"/>
      <c r="R596" s="73"/>
      <c r="S596" s="74"/>
      <c r="T596" s="74"/>
    </row>
    <row r="597" spans="3:20" ht="20.25" hidden="1" customHeight="1">
      <c r="C597" s="17"/>
      <c r="E597" t="str">
        <f t="shared" si="36"/>
        <v/>
      </c>
      <c r="F597" s="62"/>
      <c r="G597" s="63"/>
      <c r="H597" s="64"/>
      <c r="I597" s="64"/>
      <c r="J597" s="63">
        <v>0</v>
      </c>
      <c r="K597" s="65"/>
      <c r="L597" s="66">
        <f t="shared" si="37"/>
        <v>0</v>
      </c>
      <c r="M597" s="64">
        <f t="shared" si="37"/>
        <v>0</v>
      </c>
      <c r="N597" s="66">
        <f>IF(J597=0,0,N598*$E$3)</f>
        <v>0</v>
      </c>
      <c r="O597" s="67">
        <f t="shared" si="38"/>
        <v>0</v>
      </c>
      <c r="P597" s="66">
        <f>IF(J597=0,0,P598*$E$3)</f>
        <v>0</v>
      </c>
      <c r="Q597" s="67">
        <f t="shared" si="39"/>
        <v>0</v>
      </c>
      <c r="R597" s="66">
        <f>IF(J597=0,0,R598*$E$3)</f>
        <v>0</v>
      </c>
      <c r="S597" s="67">
        <f t="shared" si="40"/>
        <v>0</v>
      </c>
      <c r="T597" s="67"/>
    </row>
    <row r="598" spans="3:20" ht="20.25" customHeight="1">
      <c r="C598" s="76"/>
      <c r="D598" s="68">
        <f>CHOOSE(IF(C598&gt;0,C598,$F$5),0,"(야)","(지세별)","(지+소)","(누.불)","(야+소)","(원내역)")</f>
        <v>0</v>
      </c>
      <c r="E598">
        <f t="shared" si="41"/>
        <v>0</v>
      </c>
      <c r="F598" s="59"/>
      <c r="G598" s="70" t="str">
        <f>G596</f>
        <v>KP메카니칼조인트접합(직관)</v>
      </c>
      <c r="H598" s="71" t="s">
        <v>231</v>
      </c>
      <c r="I598" s="71">
        <f>CHOOSE(IF(C598&gt;0,C598,$F$5),0,"(야간)","(지세별)","(지+소)","(누.불)","(야+소)","")</f>
        <v>0</v>
      </c>
      <c r="J598" s="70">
        <v>34</v>
      </c>
      <c r="K598" s="72" t="s">
        <v>227</v>
      </c>
      <c r="L598" s="73"/>
      <c r="M598" s="71"/>
      <c r="N598" s="73"/>
      <c r="O598" s="74"/>
      <c r="P598" s="73"/>
      <c r="Q598" s="74"/>
      <c r="R598" s="73"/>
      <c r="S598" s="74"/>
      <c r="T598" s="74"/>
    </row>
    <row r="599" spans="3:20" ht="20.25" hidden="1" customHeight="1">
      <c r="C599" s="17"/>
      <c r="E599" t="str">
        <f t="shared" si="36"/>
        <v/>
      </c>
      <c r="F599" s="62"/>
      <c r="G599" s="63"/>
      <c r="H599" s="64"/>
      <c r="I599" s="64"/>
      <c r="J599" s="63">
        <v>0</v>
      </c>
      <c r="K599" s="65"/>
      <c r="L599" s="66">
        <f t="shared" si="37"/>
        <v>0</v>
      </c>
      <c r="M599" s="64">
        <f t="shared" si="37"/>
        <v>0</v>
      </c>
      <c r="N599" s="66">
        <f>IF(J599=0,0,N600*$E$3)</f>
        <v>0</v>
      </c>
      <c r="O599" s="67">
        <f t="shared" si="38"/>
        <v>0</v>
      </c>
      <c r="P599" s="66">
        <f>IF(J599=0,0,P600*$E$3)</f>
        <v>0</v>
      </c>
      <c r="Q599" s="67">
        <f t="shared" si="39"/>
        <v>0</v>
      </c>
      <c r="R599" s="66">
        <f>IF(J599=0,0,R600*$E$3)</f>
        <v>0</v>
      </c>
      <c r="S599" s="67">
        <f t="shared" si="40"/>
        <v>0</v>
      </c>
      <c r="T599" s="67"/>
    </row>
    <row r="600" spans="3:20" ht="20.25" customHeight="1">
      <c r="C600" s="76">
        <v>2</v>
      </c>
      <c r="D600" s="68" t="str">
        <f>CHOOSE(IF(C600&gt;0,C600,$F$5),0,"(야)","(지세별)","(지+소)","(누.불)","(야+소)","(원내역)")</f>
        <v>(야)</v>
      </c>
      <c r="E600">
        <f t="shared" si="41"/>
        <v>0</v>
      </c>
      <c r="F600" s="59"/>
      <c r="G600" s="70" t="str">
        <f>G598</f>
        <v>KP메카니칼조인트접합(직관)</v>
      </c>
      <c r="H600" s="71" t="s">
        <v>231</v>
      </c>
      <c r="I600" s="71" t="str">
        <f>CHOOSE(IF(C600&gt;0,C600,$F$5),0,"(야간)","(지세별)","(지+소)","(누.불)","(야+소)","")</f>
        <v>(야간)</v>
      </c>
      <c r="J600" s="70">
        <v>1</v>
      </c>
      <c r="K600" s="72" t="s">
        <v>227</v>
      </c>
      <c r="L600" s="73"/>
      <c r="M600" s="71"/>
      <c r="N600" s="73"/>
      <c r="O600" s="74"/>
      <c r="P600" s="73"/>
      <c r="Q600" s="74"/>
      <c r="R600" s="73"/>
      <c r="S600" s="74"/>
      <c r="T600" s="74"/>
    </row>
    <row r="601" spans="3:20" ht="20.25" hidden="1" customHeight="1">
      <c r="C601" s="17"/>
      <c r="E601" t="str">
        <f t="shared" si="36"/>
        <v/>
      </c>
      <c r="F601" s="62"/>
      <c r="G601" s="63"/>
      <c r="H601" s="64"/>
      <c r="I601" s="64"/>
      <c r="J601" s="63">
        <v>0</v>
      </c>
      <c r="K601" s="65"/>
      <c r="L601" s="66">
        <f t="shared" si="37"/>
        <v>0</v>
      </c>
      <c r="M601" s="64">
        <f t="shared" si="37"/>
        <v>0</v>
      </c>
      <c r="N601" s="66">
        <f>IF(J601=0,0,N602*$E$3)</f>
        <v>0</v>
      </c>
      <c r="O601" s="67">
        <f t="shared" si="38"/>
        <v>0</v>
      </c>
      <c r="P601" s="66">
        <f>IF(J601=0,0,P602*$E$3)</f>
        <v>0</v>
      </c>
      <c r="Q601" s="67">
        <f t="shared" si="39"/>
        <v>0</v>
      </c>
      <c r="R601" s="66">
        <f>IF(J601=0,0,R602*$E$3)</f>
        <v>0</v>
      </c>
      <c r="S601" s="67">
        <f t="shared" si="40"/>
        <v>0</v>
      </c>
      <c r="T601" s="67"/>
    </row>
    <row r="602" spans="3:20" ht="20.25" customHeight="1">
      <c r="C602" s="76"/>
      <c r="D602" s="68">
        <f>CHOOSE(IF(C602&gt;0,C602,$F$5),0,"(야)","(지세별)","(지+소)","(누.불)","(야+소)","(원내역)")</f>
        <v>0</v>
      </c>
      <c r="E602">
        <f t="shared" si="41"/>
        <v>0</v>
      </c>
      <c r="F602" s="59"/>
      <c r="G602" s="70" t="str">
        <f>G600</f>
        <v>KP메카니칼조인트접합(직관)</v>
      </c>
      <c r="H602" s="71" t="s">
        <v>232</v>
      </c>
      <c r="I602" s="71">
        <f>CHOOSE(IF(C602&gt;0,C602,$F$5),0,"(야간)","(지세별)","(지+소)","(누.불)","(야+소)","")</f>
        <v>0</v>
      </c>
      <c r="J602" s="70">
        <v>4</v>
      </c>
      <c r="K602" s="72" t="s">
        <v>227</v>
      </c>
      <c r="L602" s="73"/>
      <c r="M602" s="71"/>
      <c r="N602" s="73"/>
      <c r="O602" s="74"/>
      <c r="P602" s="73"/>
      <c r="Q602" s="74"/>
      <c r="R602" s="73"/>
      <c r="S602" s="74"/>
      <c r="T602" s="74"/>
    </row>
    <row r="603" spans="3:20" ht="20.25" hidden="1" customHeight="1">
      <c r="C603" s="17"/>
      <c r="E603" t="str">
        <f t="shared" si="36"/>
        <v/>
      </c>
      <c r="F603" s="62"/>
      <c r="G603" s="63"/>
      <c r="H603" s="64"/>
      <c r="I603" s="64"/>
      <c r="J603" s="63">
        <v>0</v>
      </c>
      <c r="K603" s="65"/>
      <c r="L603" s="66">
        <f t="shared" si="37"/>
        <v>0</v>
      </c>
      <c r="M603" s="64">
        <f t="shared" si="37"/>
        <v>0</v>
      </c>
      <c r="N603" s="66">
        <f>IF(J603=0,0,N604*$E$3)</f>
        <v>0</v>
      </c>
      <c r="O603" s="67">
        <f t="shared" si="38"/>
        <v>0</v>
      </c>
      <c r="P603" s="66">
        <f>IF(J603=0,0,P604*$E$3)</f>
        <v>0</v>
      </c>
      <c r="Q603" s="67">
        <f t="shared" si="39"/>
        <v>0</v>
      </c>
      <c r="R603" s="66">
        <f>IF(J603=0,0,R604*$E$3)</f>
        <v>0</v>
      </c>
      <c r="S603" s="67">
        <f t="shared" si="40"/>
        <v>0</v>
      </c>
      <c r="T603" s="67"/>
    </row>
    <row r="604" spans="3:20" ht="20.25" customHeight="1">
      <c r="C604" s="76">
        <v>2</v>
      </c>
      <c r="D604" s="68" t="str">
        <f>CHOOSE(IF(C604&gt;0,C604,$F$5),0,"(야)","(지세별)","(지+소)","(누.불)","(야+소)","(원내역)")</f>
        <v>(야)</v>
      </c>
      <c r="E604">
        <f t="shared" si="41"/>
        <v>0</v>
      </c>
      <c r="F604" s="59"/>
      <c r="G604" s="70" t="str">
        <f>G602</f>
        <v>KP메카니칼조인트접합(직관)</v>
      </c>
      <c r="H604" s="71" t="s">
        <v>232</v>
      </c>
      <c r="I604" s="71" t="str">
        <f>CHOOSE(IF(C604&gt;0,C604,$F$5),0,"(야간)","(지세별)","(지+소)","(누.불)","(야+소)","")</f>
        <v>(야간)</v>
      </c>
      <c r="J604" s="70">
        <v>1</v>
      </c>
      <c r="K604" s="72" t="s">
        <v>225</v>
      </c>
      <c r="L604" s="73"/>
      <c r="M604" s="71"/>
      <c r="N604" s="73"/>
      <c r="O604" s="74"/>
      <c r="P604" s="73"/>
      <c r="Q604" s="74"/>
      <c r="R604" s="73"/>
      <c r="S604" s="74"/>
      <c r="T604" s="74"/>
    </row>
    <row r="605" spans="3:20" ht="20.25" hidden="1" customHeight="1">
      <c r="C605" s="17"/>
      <c r="E605" t="str">
        <f t="shared" si="36"/>
        <v/>
      </c>
      <c r="F605" s="62"/>
      <c r="G605" s="63"/>
      <c r="H605" s="64"/>
      <c r="I605" s="64"/>
      <c r="J605" s="63">
        <v>0</v>
      </c>
      <c r="K605" s="65"/>
      <c r="L605" s="66">
        <f t="shared" si="37"/>
        <v>0</v>
      </c>
      <c r="M605" s="64">
        <f t="shared" si="37"/>
        <v>0</v>
      </c>
      <c r="N605" s="66">
        <f>IF(J605=0,0,N606*$E$3)</f>
        <v>0</v>
      </c>
      <c r="O605" s="67">
        <f t="shared" si="38"/>
        <v>0</v>
      </c>
      <c r="P605" s="66">
        <f>IF(J605=0,0,P606*$E$3)</f>
        <v>0</v>
      </c>
      <c r="Q605" s="67">
        <f t="shared" si="39"/>
        <v>0</v>
      </c>
      <c r="R605" s="66">
        <f>IF(J605=0,0,R606*$E$3)</f>
        <v>0</v>
      </c>
      <c r="S605" s="67">
        <f t="shared" si="40"/>
        <v>0</v>
      </c>
      <c r="T605" s="67"/>
    </row>
    <row r="606" spans="3:20" ht="20.25" hidden="1" customHeight="1">
      <c r="C606" s="76"/>
      <c r="D606" s="68">
        <f>CHOOSE(IF(C606&gt;0,C606,$F$5),0,"(야)","(지세별)","(지+소)","(누.불)","(야+소)","(원내역)")</f>
        <v>0</v>
      </c>
      <c r="E606">
        <f t="shared" si="41"/>
        <v>0</v>
      </c>
      <c r="F606" s="59"/>
      <c r="G606" s="70" t="str">
        <f>G604</f>
        <v>KP메카니칼조인트접합(직관)</v>
      </c>
      <c r="H606" s="71" t="s">
        <v>233</v>
      </c>
      <c r="I606" s="71">
        <f>CHOOSE(IF(C606&gt;0,C606,$F$5),0,"(야간)","(지세별)","(지+소)","(누.불)","(야+소)","")</f>
        <v>0</v>
      </c>
      <c r="J606" s="70">
        <v>0</v>
      </c>
      <c r="K606" s="72" t="s">
        <v>227</v>
      </c>
      <c r="L606" s="73">
        <f t="shared" si="37"/>
        <v>0</v>
      </c>
      <c r="M606" s="71">
        <f t="shared" si="37"/>
        <v>0</v>
      </c>
      <c r="N606" s="73">
        <f>IF(AND(J605=0,J606=0),0,INT(CHOOSE(IF(C606&gt;0,C606,$F$5),#REF!,#REF!,#REF!,#REF!,#REF!,#REF!,#REF!)))</f>
        <v>0</v>
      </c>
      <c r="O606" s="74">
        <f t="shared" si="38"/>
        <v>0</v>
      </c>
      <c r="P606" s="73">
        <f>IF(AND(J605=0,J606=0),0,INT(CHOOSE(IF(C606&gt;0,C606,$F$5),#REF!,#REF!,#REF!,#REF!,#REF!,#REF!,#REF!)))</f>
        <v>0</v>
      </c>
      <c r="Q606" s="74">
        <f t="shared" si="39"/>
        <v>0</v>
      </c>
      <c r="R606" s="73">
        <f>IF(AND(J605=0,J606=0),0,INT(CHOOSE(IF(C606&gt;0,C606,$F$5),#REF!,#REF!,#REF!,#REF!,#REF!,#REF!,#REF!)))</f>
        <v>0</v>
      </c>
      <c r="S606" s="74">
        <f t="shared" si="40"/>
        <v>0</v>
      </c>
      <c r="T606" s="74"/>
    </row>
    <row r="607" spans="3:20" ht="20.25" hidden="1" customHeight="1">
      <c r="C607" s="17"/>
      <c r="E607" t="str">
        <f t="shared" si="36"/>
        <v/>
      </c>
      <c r="F607" s="62"/>
      <c r="G607" s="63"/>
      <c r="H607" s="64"/>
      <c r="I607" s="64"/>
      <c r="J607" s="63">
        <v>0</v>
      </c>
      <c r="K607" s="65"/>
      <c r="L607" s="66">
        <f t="shared" si="37"/>
        <v>0</v>
      </c>
      <c r="M607" s="64">
        <f t="shared" si="37"/>
        <v>0</v>
      </c>
      <c r="N607" s="66">
        <f>IF(J607=0,0,N608*$E$3)</f>
        <v>0</v>
      </c>
      <c r="O607" s="67">
        <f t="shared" si="38"/>
        <v>0</v>
      </c>
      <c r="P607" s="66">
        <f>IF(J607=0,0,P608*$E$3)</f>
        <v>0</v>
      </c>
      <c r="Q607" s="67">
        <f t="shared" si="39"/>
        <v>0</v>
      </c>
      <c r="R607" s="66">
        <f>IF(J607=0,0,R608*$E$3)</f>
        <v>0</v>
      </c>
      <c r="S607" s="67">
        <f t="shared" si="40"/>
        <v>0</v>
      </c>
      <c r="T607" s="67"/>
    </row>
    <row r="608" spans="3:20" ht="20.25" hidden="1" customHeight="1">
      <c r="C608" s="76">
        <v>2</v>
      </c>
      <c r="D608" s="68" t="str">
        <f>CHOOSE(IF(C608&gt;0,C608,$F$5),0,"(야)","(지세별)","(지+소)","(누.불)","(야+소)","(원내역)")</f>
        <v>(야)</v>
      </c>
      <c r="E608">
        <f t="shared" si="41"/>
        <v>0</v>
      </c>
      <c r="F608" s="59"/>
      <c r="G608" s="70" t="str">
        <f>G606</f>
        <v>KP메카니칼조인트접합(직관)</v>
      </c>
      <c r="H608" s="71" t="s">
        <v>233</v>
      </c>
      <c r="I608" s="71" t="str">
        <f>CHOOSE(IF(C608&gt;0,C608,$F$5),0,"(야간)","(지세별)","(지+소)","(누.불)","(야+소)","")</f>
        <v>(야간)</v>
      </c>
      <c r="J608" s="70">
        <v>0</v>
      </c>
      <c r="K608" s="72" t="s">
        <v>227</v>
      </c>
      <c r="L608" s="73">
        <f t="shared" si="37"/>
        <v>0</v>
      </c>
      <c r="M608" s="71">
        <f t="shared" si="37"/>
        <v>0</v>
      </c>
      <c r="N608" s="73">
        <f>IF(AND(J607=0,J608=0),0,INT(CHOOSE(IF(C608&gt;0,C608,$F$5),#REF!,#REF!,#REF!,#REF!,#REF!,#REF!,#REF!)))</f>
        <v>0</v>
      </c>
      <c r="O608" s="74">
        <f t="shared" si="38"/>
        <v>0</v>
      </c>
      <c r="P608" s="73">
        <f>IF(AND(J607=0,J608=0),0,INT(CHOOSE(IF(C608&gt;0,C608,$F$5),#REF!,#REF!,#REF!,#REF!,#REF!,#REF!,#REF!)))</f>
        <v>0</v>
      </c>
      <c r="Q608" s="74">
        <f t="shared" si="39"/>
        <v>0</v>
      </c>
      <c r="R608" s="73">
        <f>IF(AND(J607=0,J608=0),0,INT(CHOOSE(IF(C608&gt;0,C608,$F$5),#REF!,#REF!,#REF!,#REF!,#REF!,#REF!,#REF!)))</f>
        <v>0</v>
      </c>
      <c r="S608" s="74">
        <f t="shared" si="40"/>
        <v>0</v>
      </c>
      <c r="T608" s="74"/>
    </row>
    <row r="609" spans="3:20" ht="20.25" hidden="1" customHeight="1">
      <c r="C609" s="17"/>
      <c r="E609" t="str">
        <f t="shared" si="36"/>
        <v/>
      </c>
      <c r="F609" s="62"/>
      <c r="G609" s="78"/>
      <c r="H609" s="79"/>
      <c r="I609" s="79"/>
      <c r="J609" s="78">
        <v>0</v>
      </c>
      <c r="K609" s="65"/>
      <c r="L609" s="66">
        <f t="shared" si="37"/>
        <v>0</v>
      </c>
      <c r="M609" s="64">
        <f t="shared" si="37"/>
        <v>0</v>
      </c>
      <c r="N609" s="66">
        <f>IF(J609=0,0,N610*$E$3)</f>
        <v>0</v>
      </c>
      <c r="O609" s="67">
        <f t="shared" si="38"/>
        <v>0</v>
      </c>
      <c r="P609" s="66">
        <f>IF(J609=0,0,P610*$E$3)</f>
        <v>0</v>
      </c>
      <c r="Q609" s="67">
        <f t="shared" si="39"/>
        <v>0</v>
      </c>
      <c r="R609" s="66">
        <f>IF(J609=0,0,R610*$E$3)</f>
        <v>0</v>
      </c>
      <c r="S609" s="67">
        <f t="shared" si="40"/>
        <v>0</v>
      </c>
      <c r="T609" s="67"/>
    </row>
    <row r="610" spans="3:20" ht="20.25" hidden="1" customHeight="1">
      <c r="C610" s="76"/>
      <c r="D610" s="68">
        <f>CHOOSE(IF(C610&gt;0,C610,$F$5),0,"(야)","(지세별)","(지+소)","(누.불)","(야+소)","(원내역)")</f>
        <v>0</v>
      </c>
      <c r="E610">
        <f t="shared" si="41"/>
        <v>0</v>
      </c>
      <c r="F610" s="59"/>
      <c r="G610" s="84" t="str">
        <f>G604</f>
        <v>KP메카니칼조인트접합(직관)</v>
      </c>
      <c r="H610" s="85" t="s">
        <v>234</v>
      </c>
      <c r="I610" s="85">
        <f>CHOOSE(IF(C610&gt;0,C610,$F$5),0,"(야간)","(지세별)","(지+소)","(누.불)","(야+소)","")</f>
        <v>0</v>
      </c>
      <c r="J610" s="84">
        <v>0</v>
      </c>
      <c r="K610" s="72" t="s">
        <v>227</v>
      </c>
      <c r="L610" s="73">
        <f t="shared" si="37"/>
        <v>0</v>
      </c>
      <c r="M610" s="71">
        <f t="shared" si="37"/>
        <v>0</v>
      </c>
      <c r="N610" s="73">
        <f>IF(AND(J609=0,J610=0),0,INT(CHOOSE(IF(C610&gt;0,C610,$F$5),#REF!,#REF!,#REF!,#REF!,#REF!,#REF!,#REF!)))</f>
        <v>0</v>
      </c>
      <c r="O610" s="74">
        <f t="shared" si="38"/>
        <v>0</v>
      </c>
      <c r="P610" s="73">
        <f>IF(AND(J609=0,J610=0),0,INT(CHOOSE(IF(C610&gt;0,C610,$F$5),#REF!,#REF!,#REF!,#REF!,#REF!,#REF!,#REF!)))</f>
        <v>0</v>
      </c>
      <c r="Q610" s="74">
        <f t="shared" si="39"/>
        <v>0</v>
      </c>
      <c r="R610" s="73">
        <f>IF(AND(J609=0,J610=0),0,INT(CHOOSE(IF(C610&gt;0,C610,$F$5),#REF!,#REF!,#REF!,#REF!,#REF!,#REF!,#REF!)))</f>
        <v>0</v>
      </c>
      <c r="S610" s="74">
        <f t="shared" si="40"/>
        <v>0</v>
      </c>
      <c r="T610" s="74"/>
    </row>
    <row r="611" spans="3:20" ht="20.25" hidden="1" customHeight="1">
      <c r="C611" s="17"/>
      <c r="E611" t="str">
        <f t="shared" si="36"/>
        <v/>
      </c>
      <c r="F611" s="62"/>
      <c r="G611" s="78"/>
      <c r="H611" s="79"/>
      <c r="I611" s="79"/>
      <c r="J611" s="78">
        <v>0</v>
      </c>
      <c r="K611" s="65"/>
      <c r="L611" s="66">
        <f t="shared" si="37"/>
        <v>0</v>
      </c>
      <c r="M611" s="64">
        <f t="shared" si="37"/>
        <v>0</v>
      </c>
      <c r="N611" s="66">
        <f>IF(J611=0,0,N612*$E$3)</f>
        <v>0</v>
      </c>
      <c r="O611" s="67">
        <f t="shared" si="38"/>
        <v>0</v>
      </c>
      <c r="P611" s="66">
        <f>IF(J611=0,0,P612*$E$3)</f>
        <v>0</v>
      </c>
      <c r="Q611" s="67">
        <f t="shared" si="39"/>
        <v>0</v>
      </c>
      <c r="R611" s="66">
        <f>IF(J611=0,0,R612*$E$3)</f>
        <v>0</v>
      </c>
      <c r="S611" s="67">
        <f t="shared" si="40"/>
        <v>0</v>
      </c>
      <c r="T611" s="67"/>
    </row>
    <row r="612" spans="3:20" ht="20.25" hidden="1" customHeight="1">
      <c r="C612" s="76">
        <v>2</v>
      </c>
      <c r="D612" s="68" t="str">
        <f>CHOOSE(IF(C612&gt;0,C612,$F$5),0,"(야)","(지세별)","(지+소)","(누.불)","(야+소)","(원내역)")</f>
        <v>(야)</v>
      </c>
      <c r="E612">
        <f t="shared" si="41"/>
        <v>0</v>
      </c>
      <c r="F612" s="59"/>
      <c r="G612" s="84" t="str">
        <f>G610</f>
        <v>KP메카니칼조인트접합(직관)</v>
      </c>
      <c r="H612" s="85" t="s">
        <v>234</v>
      </c>
      <c r="I612" s="85" t="str">
        <f>CHOOSE(IF(C612&gt;0,C612,$F$5),0,"(야간)","(지세별)","(지+소)","(누.불)","(야+소)","")</f>
        <v>(야간)</v>
      </c>
      <c r="J612" s="84">
        <v>0</v>
      </c>
      <c r="K612" s="72" t="s">
        <v>227</v>
      </c>
      <c r="L612" s="73">
        <f t="shared" si="37"/>
        <v>0</v>
      </c>
      <c r="M612" s="71">
        <f t="shared" si="37"/>
        <v>0</v>
      </c>
      <c r="N612" s="73">
        <f>IF(AND(J611=0,J612=0),0,INT(CHOOSE(IF(C612&gt;0,C612,$F$5),#REF!,#REF!,#REF!,#REF!,#REF!,#REF!,#REF!)))</f>
        <v>0</v>
      </c>
      <c r="O612" s="74">
        <f t="shared" si="38"/>
        <v>0</v>
      </c>
      <c r="P612" s="73">
        <f>IF(AND(J611=0,J612=0),0,INT(CHOOSE(IF(C612&gt;0,C612,$F$5),#REF!,#REF!,#REF!,#REF!,#REF!,#REF!,#REF!)))</f>
        <v>0</v>
      </c>
      <c r="Q612" s="74">
        <f t="shared" si="39"/>
        <v>0</v>
      </c>
      <c r="R612" s="73">
        <f>IF(AND(J611=0,J612=0),0,INT(CHOOSE(IF(C612&gt;0,C612,$F$5),#REF!,#REF!,#REF!,#REF!,#REF!,#REF!,#REF!)))</f>
        <v>0</v>
      </c>
      <c r="S612" s="74">
        <f t="shared" si="40"/>
        <v>0</v>
      </c>
      <c r="T612" s="74"/>
    </row>
    <row r="613" spans="3:20" ht="20.25" hidden="1" customHeight="1">
      <c r="C613" s="17"/>
      <c r="E613" t="str">
        <f t="shared" si="36"/>
        <v/>
      </c>
      <c r="F613" s="62"/>
      <c r="G613" s="78"/>
      <c r="H613" s="79"/>
      <c r="I613" s="79"/>
      <c r="J613" s="78">
        <v>0</v>
      </c>
      <c r="K613" s="65"/>
      <c r="L613" s="66">
        <f t="shared" si="37"/>
        <v>0</v>
      </c>
      <c r="M613" s="64">
        <f t="shared" si="37"/>
        <v>0</v>
      </c>
      <c r="N613" s="66">
        <f>IF(J613=0,0,N614*$E$3)</f>
        <v>0</v>
      </c>
      <c r="O613" s="67">
        <f t="shared" si="38"/>
        <v>0</v>
      </c>
      <c r="P613" s="66">
        <f>IF(J613=0,0,P614*$E$3)</f>
        <v>0</v>
      </c>
      <c r="Q613" s="67">
        <f t="shared" si="39"/>
        <v>0</v>
      </c>
      <c r="R613" s="66">
        <f>IF(J613=0,0,R614*$E$3)</f>
        <v>0</v>
      </c>
      <c r="S613" s="67">
        <f t="shared" si="40"/>
        <v>0</v>
      </c>
      <c r="T613" s="67"/>
    </row>
    <row r="614" spans="3:20" ht="20.25" hidden="1" customHeight="1">
      <c r="C614" s="76"/>
      <c r="D614" s="68">
        <f>CHOOSE(IF(C614&gt;0,C614,$F$5),0,"(야)","(지세별)","(지+소)","(누.불)","(야+소)","(원내역)")</f>
        <v>0</v>
      </c>
      <c r="E614">
        <f t="shared" si="41"/>
        <v>0</v>
      </c>
      <c r="F614" s="59"/>
      <c r="G614" s="84" t="str">
        <f>G608</f>
        <v>KP메카니칼조인트접합(직관)</v>
      </c>
      <c r="H614" s="85" t="s">
        <v>235</v>
      </c>
      <c r="I614" s="85">
        <f>CHOOSE(IF(C614&gt;0,C614,$F$5),0,"(야간)","(지세별)","(지+소)","(누.불)","(야+소)","")</f>
        <v>0</v>
      </c>
      <c r="J614" s="84">
        <v>0</v>
      </c>
      <c r="K614" s="72" t="s">
        <v>227</v>
      </c>
      <c r="L614" s="73">
        <f t="shared" si="37"/>
        <v>0</v>
      </c>
      <c r="M614" s="71">
        <f t="shared" si="37"/>
        <v>0</v>
      </c>
      <c r="N614" s="73">
        <f>IF(AND(J613=0,J614=0),0,INT(CHOOSE(IF(C614&gt;0,C614,$F$5),#REF!,#REF!,#REF!,#REF!,#REF!,#REF!,#REF!)))</f>
        <v>0</v>
      </c>
      <c r="O614" s="74">
        <f t="shared" si="38"/>
        <v>0</v>
      </c>
      <c r="P614" s="73">
        <f>IF(AND(J613=0,J614=0),0,INT(CHOOSE(IF(C614&gt;0,C614,$F$5),#REF!,#REF!,#REF!,#REF!,#REF!,#REF!,#REF!)))</f>
        <v>0</v>
      </c>
      <c r="Q614" s="74">
        <f t="shared" si="39"/>
        <v>0</v>
      </c>
      <c r="R614" s="73">
        <f>IF(AND(J613=0,J614=0),0,INT(CHOOSE(IF(C614&gt;0,C614,$F$5),#REF!,#REF!,#REF!,#REF!,#REF!,#REF!,#REF!)))</f>
        <v>0</v>
      </c>
      <c r="S614" s="74">
        <f t="shared" si="40"/>
        <v>0</v>
      </c>
      <c r="T614" s="74"/>
    </row>
    <row r="615" spans="3:20" ht="20.25" hidden="1" customHeight="1">
      <c r="C615" s="17"/>
      <c r="E615" t="str">
        <f t="shared" si="36"/>
        <v/>
      </c>
      <c r="F615" s="62"/>
      <c r="G615" s="78"/>
      <c r="H615" s="79"/>
      <c r="I615" s="79"/>
      <c r="J615" s="78">
        <v>0</v>
      </c>
      <c r="K615" s="65"/>
      <c r="L615" s="66">
        <f t="shared" si="37"/>
        <v>0</v>
      </c>
      <c r="M615" s="64">
        <f t="shared" si="37"/>
        <v>0</v>
      </c>
      <c r="N615" s="66">
        <f>IF(J615=0,0,N616*$E$3)</f>
        <v>0</v>
      </c>
      <c r="O615" s="67">
        <f t="shared" si="38"/>
        <v>0</v>
      </c>
      <c r="P615" s="66">
        <f>IF(J615=0,0,P616*$E$3)</f>
        <v>0</v>
      </c>
      <c r="Q615" s="67">
        <f t="shared" si="39"/>
        <v>0</v>
      </c>
      <c r="R615" s="66">
        <f>IF(J615=0,0,R616*$E$3)</f>
        <v>0</v>
      </c>
      <c r="S615" s="67">
        <f t="shared" si="40"/>
        <v>0</v>
      </c>
      <c r="T615" s="67"/>
    </row>
    <row r="616" spans="3:20" ht="20.25" hidden="1" customHeight="1">
      <c r="C616" s="76">
        <v>2</v>
      </c>
      <c r="D616" s="68" t="str">
        <f>CHOOSE(IF(C616&gt;0,C616,$F$5),0,"(야)","(지세별)","(지+소)","(누.불)","(야+소)","(원내역)")</f>
        <v>(야)</v>
      </c>
      <c r="E616">
        <f t="shared" si="41"/>
        <v>0</v>
      </c>
      <c r="F616" s="59"/>
      <c r="G616" s="84" t="str">
        <f>G614</f>
        <v>KP메카니칼조인트접합(직관)</v>
      </c>
      <c r="H616" s="85" t="s">
        <v>235</v>
      </c>
      <c r="I616" s="85" t="str">
        <f>CHOOSE(IF(C616&gt;0,C616,$F$5),0,"(야간)","(지세별)","(지+소)","(누.불)","(야+소)","")</f>
        <v>(야간)</v>
      </c>
      <c r="J616" s="84">
        <v>0</v>
      </c>
      <c r="K616" s="72" t="s">
        <v>227</v>
      </c>
      <c r="L616" s="73">
        <f t="shared" si="37"/>
        <v>0</v>
      </c>
      <c r="M616" s="71">
        <f t="shared" si="37"/>
        <v>0</v>
      </c>
      <c r="N616" s="73">
        <f>IF(AND(J615=0,J616=0),0,INT(CHOOSE(IF(C616&gt;0,C616,$F$5),#REF!,#REF!,#REF!,#REF!,#REF!,#REF!,#REF!)))</f>
        <v>0</v>
      </c>
      <c r="O616" s="74">
        <f t="shared" si="38"/>
        <v>0</v>
      </c>
      <c r="P616" s="73">
        <f>IF(AND(J615=0,J616=0),0,INT(CHOOSE(IF(C616&gt;0,C616,$F$5),#REF!,#REF!,#REF!,#REF!,#REF!,#REF!,#REF!)))</f>
        <v>0</v>
      </c>
      <c r="Q616" s="74">
        <f t="shared" si="39"/>
        <v>0</v>
      </c>
      <c r="R616" s="73">
        <f>IF(AND(J615=0,J616=0),0,INT(CHOOSE(IF(C616&gt;0,C616,$F$5),#REF!,#REF!,#REF!,#REF!,#REF!,#REF!,#REF!)))</f>
        <v>0</v>
      </c>
      <c r="S616" s="74">
        <f t="shared" si="40"/>
        <v>0</v>
      </c>
      <c r="T616" s="74"/>
    </row>
    <row r="617" spans="3:20" ht="20.25" hidden="1" customHeight="1">
      <c r="C617" s="17"/>
      <c r="E617" t="str">
        <f t="shared" si="36"/>
        <v/>
      </c>
      <c r="F617" s="62"/>
      <c r="G617" s="78"/>
      <c r="H617" s="79"/>
      <c r="I617" s="79"/>
      <c r="J617" s="78">
        <v>0</v>
      </c>
      <c r="K617" s="65"/>
      <c r="L617" s="66">
        <f t="shared" si="37"/>
        <v>0</v>
      </c>
      <c r="M617" s="64">
        <f t="shared" si="37"/>
        <v>0</v>
      </c>
      <c r="N617" s="66">
        <f>IF(J617=0,0,N618*$E$3)</f>
        <v>0</v>
      </c>
      <c r="O617" s="67">
        <f t="shared" si="38"/>
        <v>0</v>
      </c>
      <c r="P617" s="66">
        <f>IF(J617=0,0,P618*$E$3)</f>
        <v>0</v>
      </c>
      <c r="Q617" s="67">
        <f t="shared" si="39"/>
        <v>0</v>
      </c>
      <c r="R617" s="66">
        <f>IF(J617=0,0,R618*$E$3)</f>
        <v>0</v>
      </c>
      <c r="S617" s="67">
        <f t="shared" si="40"/>
        <v>0</v>
      </c>
      <c r="T617" s="67"/>
    </row>
    <row r="618" spans="3:20" ht="20.25" hidden="1" customHeight="1">
      <c r="C618" s="76"/>
      <c r="D618" s="68">
        <f>CHOOSE(IF(C618&gt;0,C618,$F$5),0,"(야)","(지세별)","(지+소)","(누.불)","(야+소)","(원내역)")</f>
        <v>0</v>
      </c>
      <c r="E618">
        <f t="shared" si="41"/>
        <v>0</v>
      </c>
      <c r="F618" s="59"/>
      <c r="G618" s="84" t="str">
        <f>G616</f>
        <v>KP메카니칼조인트접합(직관)</v>
      </c>
      <c r="H618" s="85" t="s">
        <v>236</v>
      </c>
      <c r="I618" s="85">
        <f>CHOOSE(IF(C618&gt;0,C618,$F$5),0,"(야간)","(지세별)","(지+소)","(누.불)","(야+소)","")</f>
        <v>0</v>
      </c>
      <c r="J618" s="84">
        <v>0</v>
      </c>
      <c r="K618" s="72" t="s">
        <v>227</v>
      </c>
      <c r="L618" s="73">
        <f t="shared" si="37"/>
        <v>0</v>
      </c>
      <c r="M618" s="71">
        <f t="shared" si="37"/>
        <v>0</v>
      </c>
      <c r="N618" s="73">
        <f>IF(AND(J617=0,J618=0),0,INT(CHOOSE(IF(C618&gt;0,C618,$F$5),#REF!,#REF!,#REF!,#REF!,#REF!,#REF!,#REF!)))</f>
        <v>0</v>
      </c>
      <c r="O618" s="74">
        <f t="shared" si="38"/>
        <v>0</v>
      </c>
      <c r="P618" s="73">
        <f>IF(AND(J617=0,J618=0),0,INT(CHOOSE(IF(C618&gt;0,C618,$F$5),#REF!,#REF!,#REF!,#REF!,#REF!,#REF!,#REF!)))</f>
        <v>0</v>
      </c>
      <c r="Q618" s="74">
        <f t="shared" si="39"/>
        <v>0</v>
      </c>
      <c r="R618" s="73">
        <f>IF(AND(J617=0,J618=0),0,INT(CHOOSE(IF(C618&gt;0,C618,$F$5),#REF!,#REF!,#REF!,#REF!,#REF!,#REF!,#REF!)))</f>
        <v>0</v>
      </c>
      <c r="S618" s="74">
        <f t="shared" si="40"/>
        <v>0</v>
      </c>
      <c r="T618" s="74"/>
    </row>
    <row r="619" spans="3:20" ht="20.25" hidden="1" customHeight="1">
      <c r="C619" s="17"/>
      <c r="E619" t="str">
        <f t="shared" si="36"/>
        <v/>
      </c>
      <c r="F619" s="62"/>
      <c r="G619" s="78"/>
      <c r="H619" s="79"/>
      <c r="I619" s="79"/>
      <c r="J619" s="78">
        <v>0</v>
      </c>
      <c r="K619" s="65"/>
      <c r="L619" s="66">
        <f t="shared" si="37"/>
        <v>0</v>
      </c>
      <c r="M619" s="64">
        <f t="shared" si="37"/>
        <v>0</v>
      </c>
      <c r="N619" s="66">
        <f>IF(J619=0,0,N620*$E$3)</f>
        <v>0</v>
      </c>
      <c r="O619" s="67">
        <f t="shared" si="38"/>
        <v>0</v>
      </c>
      <c r="P619" s="66">
        <f>IF(J619=0,0,P620*$E$3)</f>
        <v>0</v>
      </c>
      <c r="Q619" s="67">
        <f t="shared" si="39"/>
        <v>0</v>
      </c>
      <c r="R619" s="66">
        <f>IF(J619=0,0,R620*$E$3)</f>
        <v>0</v>
      </c>
      <c r="S619" s="67">
        <f t="shared" si="40"/>
        <v>0</v>
      </c>
      <c r="T619" s="67"/>
    </row>
    <row r="620" spans="3:20" ht="20.25" hidden="1" customHeight="1">
      <c r="C620" s="76">
        <v>2</v>
      </c>
      <c r="D620" s="68" t="str">
        <f>CHOOSE(IF(C620&gt;0,C620,$F$5),0,"(야)","(지세별)","(지+소)","(누.불)","(야+소)","(원내역)")</f>
        <v>(야)</v>
      </c>
      <c r="E620">
        <f t="shared" si="41"/>
        <v>0</v>
      </c>
      <c r="F620" s="59"/>
      <c r="G620" s="84" t="str">
        <f>G618</f>
        <v>KP메카니칼조인트접합(직관)</v>
      </c>
      <c r="H620" s="85" t="s">
        <v>236</v>
      </c>
      <c r="I620" s="85" t="str">
        <f>CHOOSE(IF(C620&gt;0,C620,$F$5),0,"(야간)","(지세별)","(지+소)","(누.불)","(야+소)","")</f>
        <v>(야간)</v>
      </c>
      <c r="J620" s="84">
        <v>0</v>
      </c>
      <c r="K620" s="72" t="s">
        <v>227</v>
      </c>
      <c r="L620" s="73">
        <f t="shared" si="37"/>
        <v>0</v>
      </c>
      <c r="M620" s="71">
        <f t="shared" si="37"/>
        <v>0</v>
      </c>
      <c r="N620" s="73">
        <f>IF(AND(J619=0,J620=0),0,INT(CHOOSE(IF(C620&gt;0,C620,$F$5),#REF!,#REF!,#REF!,#REF!,#REF!,#REF!,#REF!)))</f>
        <v>0</v>
      </c>
      <c r="O620" s="74">
        <f t="shared" si="38"/>
        <v>0</v>
      </c>
      <c r="P620" s="73">
        <f>IF(AND(J619=0,J620=0),0,INT(CHOOSE(IF(C620&gt;0,C620,$F$5),#REF!,#REF!,#REF!,#REF!,#REF!,#REF!,#REF!)))</f>
        <v>0</v>
      </c>
      <c r="Q620" s="74">
        <f t="shared" si="39"/>
        <v>0</v>
      </c>
      <c r="R620" s="73">
        <f>IF(AND(J619=0,J620=0),0,INT(CHOOSE(IF(C620&gt;0,C620,$F$5),#REF!,#REF!,#REF!,#REF!,#REF!,#REF!,#REF!)))</f>
        <v>0</v>
      </c>
      <c r="S620" s="74">
        <f t="shared" si="40"/>
        <v>0</v>
      </c>
      <c r="T620" s="74"/>
    </row>
    <row r="621" spans="3:20" ht="20.25" hidden="1" customHeight="1">
      <c r="C621" s="17"/>
      <c r="E621" t="str">
        <f t="shared" si="36"/>
        <v/>
      </c>
      <c r="F621" s="62"/>
      <c r="G621" s="78"/>
      <c r="H621" s="79"/>
      <c r="I621" s="79"/>
      <c r="J621" s="78">
        <v>0</v>
      </c>
      <c r="K621" s="65"/>
      <c r="L621" s="66">
        <f t="shared" si="37"/>
        <v>0</v>
      </c>
      <c r="M621" s="64">
        <f t="shared" si="37"/>
        <v>0</v>
      </c>
      <c r="N621" s="66">
        <f>IF(J621=0,0,N622*$E$3)</f>
        <v>0</v>
      </c>
      <c r="O621" s="67">
        <f t="shared" si="38"/>
        <v>0</v>
      </c>
      <c r="P621" s="66">
        <f>IF(J621=0,0,P622*$E$3)</f>
        <v>0</v>
      </c>
      <c r="Q621" s="67">
        <f t="shared" si="39"/>
        <v>0</v>
      </c>
      <c r="R621" s="66">
        <f>IF(J621=0,0,R622*$E$3)</f>
        <v>0</v>
      </c>
      <c r="S621" s="67">
        <f t="shared" si="40"/>
        <v>0</v>
      </c>
      <c r="T621" s="67"/>
    </row>
    <row r="622" spans="3:20" ht="20.25" hidden="1" customHeight="1">
      <c r="C622" s="76"/>
      <c r="D622" s="68">
        <f>CHOOSE(IF(C622&gt;0,C622,$F$5),0,"(야)","(지세별)","(지+소)","(누.불)","(야+소)","(원내역)")</f>
        <v>0</v>
      </c>
      <c r="E622">
        <f t="shared" si="41"/>
        <v>0</v>
      </c>
      <c r="F622" s="59"/>
      <c r="G622" s="84" t="s">
        <v>223</v>
      </c>
      <c r="H622" s="85" t="s">
        <v>237</v>
      </c>
      <c r="I622" s="85">
        <f>CHOOSE(IF(C622&gt;0,C622,$F$5),0,"(야간)","(지세별)","(지+소)","(누.불)","(야+소)","")</f>
        <v>0</v>
      </c>
      <c r="J622" s="84">
        <v>0</v>
      </c>
      <c r="K622" s="72" t="s">
        <v>227</v>
      </c>
      <c r="L622" s="73">
        <f t="shared" si="37"/>
        <v>0</v>
      </c>
      <c r="M622" s="71">
        <f t="shared" si="37"/>
        <v>0</v>
      </c>
      <c r="N622" s="73">
        <f>IF(AND(J621=0,J622=0),0,INT(CHOOSE(IF(C622&gt;0,C622,$F$5),#REF!,#REF!,#REF!,#REF!,#REF!,#REF!,#REF!)))</f>
        <v>0</v>
      </c>
      <c r="O622" s="74">
        <f t="shared" si="38"/>
        <v>0</v>
      </c>
      <c r="P622" s="73">
        <f>IF(AND(J621=0,J622=0),0,INT(CHOOSE(IF(C622&gt;0,C622,$F$5),#REF!,#REF!,#REF!,#REF!,#REF!,#REF!,#REF!)))</f>
        <v>0</v>
      </c>
      <c r="Q622" s="74">
        <f t="shared" si="39"/>
        <v>0</v>
      </c>
      <c r="R622" s="73">
        <f>IF(AND(J621=0,J622=0),0,INT(CHOOSE(IF(C622&gt;0,C622,$F$5),#REF!,#REF!,#REF!,#REF!,#REF!,#REF!,#REF!)))</f>
        <v>0</v>
      </c>
      <c r="S622" s="74">
        <f t="shared" si="40"/>
        <v>0</v>
      </c>
      <c r="T622" s="74"/>
    </row>
    <row r="623" spans="3:20" ht="20.25" hidden="1" customHeight="1">
      <c r="C623" s="17"/>
      <c r="E623" t="str">
        <f t="shared" si="36"/>
        <v/>
      </c>
      <c r="F623" s="62"/>
      <c r="G623" s="78"/>
      <c r="H623" s="79"/>
      <c r="I623" s="79"/>
      <c r="J623" s="78">
        <v>0</v>
      </c>
      <c r="K623" s="65"/>
      <c r="L623" s="66">
        <f t="shared" si="37"/>
        <v>0</v>
      </c>
      <c r="M623" s="64">
        <f t="shared" si="37"/>
        <v>0</v>
      </c>
      <c r="N623" s="66">
        <f>IF(J623=0,0,N624*$E$3)</f>
        <v>0</v>
      </c>
      <c r="O623" s="67">
        <f t="shared" si="38"/>
        <v>0</v>
      </c>
      <c r="P623" s="66">
        <f>IF(J623=0,0,P624*$E$3)</f>
        <v>0</v>
      </c>
      <c r="Q623" s="67">
        <f t="shared" si="39"/>
        <v>0</v>
      </c>
      <c r="R623" s="66">
        <f>IF(J623=0,0,R624*$E$3)</f>
        <v>0</v>
      </c>
      <c r="S623" s="67">
        <f t="shared" si="40"/>
        <v>0</v>
      </c>
      <c r="T623" s="67"/>
    </row>
    <row r="624" spans="3:20" ht="20.25" hidden="1" customHeight="1">
      <c r="C624" s="76">
        <v>2</v>
      </c>
      <c r="D624" s="68" t="str">
        <f>CHOOSE(IF(C624&gt;0,C624,$F$5),0,"(야)","(지세별)","(지+소)","(누.불)","(야+소)","(원내역)")</f>
        <v>(야)</v>
      </c>
      <c r="E624">
        <f t="shared" si="41"/>
        <v>0</v>
      </c>
      <c r="F624" s="59"/>
      <c r="G624" s="84" t="str">
        <f>G622</f>
        <v>KP메카니칼조인트접합(직관)</v>
      </c>
      <c r="H624" s="85" t="str">
        <f>H622</f>
        <v>D=600 × 6.0</v>
      </c>
      <c r="I624" s="85" t="str">
        <f>CHOOSE(IF(C624&gt;0,C624,$F$5),0,"(야간)","(지세별)","(지+소)","(누.불)","(야+소)","")</f>
        <v>(야간)</v>
      </c>
      <c r="J624" s="84">
        <v>0</v>
      </c>
      <c r="K624" s="72" t="s">
        <v>225</v>
      </c>
      <c r="L624" s="73">
        <f t="shared" si="37"/>
        <v>0</v>
      </c>
      <c r="M624" s="71">
        <f t="shared" si="37"/>
        <v>0</v>
      </c>
      <c r="N624" s="73">
        <f>IF(AND(J623=0,J624=0),0,INT(CHOOSE(IF(C624&gt;0,C624,$F$5),#REF!,#REF!,#REF!,#REF!,#REF!,#REF!,#REF!)))</f>
        <v>0</v>
      </c>
      <c r="O624" s="74">
        <f t="shared" si="38"/>
        <v>0</v>
      </c>
      <c r="P624" s="73">
        <f>IF(AND(J623=0,J624=0),0,INT(CHOOSE(IF(C624&gt;0,C624,$F$5),#REF!,#REF!,#REF!,#REF!,#REF!,#REF!,#REF!)))</f>
        <v>0</v>
      </c>
      <c r="Q624" s="74">
        <f t="shared" si="39"/>
        <v>0</v>
      </c>
      <c r="R624" s="73">
        <f>IF(AND(J623=0,J624=0),0,INT(CHOOSE(IF(C624&gt;0,C624,$F$5),#REF!,#REF!,#REF!,#REF!,#REF!,#REF!,#REF!)))</f>
        <v>0</v>
      </c>
      <c r="S624" s="74">
        <f t="shared" si="40"/>
        <v>0</v>
      </c>
      <c r="T624" s="74"/>
    </row>
    <row r="625" spans="3:20" ht="20.25" hidden="1" customHeight="1">
      <c r="C625" s="17"/>
      <c r="E625" t="str">
        <f t="shared" si="36"/>
        <v/>
      </c>
      <c r="F625" s="62"/>
      <c r="G625" s="78"/>
      <c r="H625" s="79"/>
      <c r="I625" s="79"/>
      <c r="J625" s="78">
        <v>0</v>
      </c>
      <c r="K625" s="65"/>
      <c r="L625" s="66">
        <f t="shared" si="37"/>
        <v>0</v>
      </c>
      <c r="M625" s="64">
        <f t="shared" si="37"/>
        <v>0</v>
      </c>
      <c r="N625" s="66">
        <f>IF(J625=0,0,N626*$E$3)</f>
        <v>0</v>
      </c>
      <c r="O625" s="67">
        <f t="shared" si="38"/>
        <v>0</v>
      </c>
      <c r="P625" s="66">
        <f>IF(J625=0,0,P626*$E$3)</f>
        <v>0</v>
      </c>
      <c r="Q625" s="67">
        <f t="shared" si="39"/>
        <v>0</v>
      </c>
      <c r="R625" s="66">
        <f>IF(J625=0,0,R626*$E$3)</f>
        <v>0</v>
      </c>
      <c r="S625" s="67">
        <f t="shared" si="40"/>
        <v>0</v>
      </c>
      <c r="T625" s="67"/>
    </row>
    <row r="626" spans="3:20" ht="20.25" hidden="1" customHeight="1">
      <c r="C626" s="76"/>
      <c r="D626" s="68">
        <f>CHOOSE(IF(C626&gt;0,C626,$F$5),0,"(야)","(지세별)","(지+소)","(누.불)","(야+소)","(원내역)")</f>
        <v>0</v>
      </c>
      <c r="E626">
        <f t="shared" si="41"/>
        <v>0</v>
      </c>
      <c r="F626" s="59"/>
      <c r="G626" s="84" t="str">
        <f>G624</f>
        <v>KP메카니칼조인트접합(직관)</v>
      </c>
      <c r="H626" s="85" t="s">
        <v>238</v>
      </c>
      <c r="I626" s="85">
        <f>CHOOSE(IF(C626&gt;0,C626,$F$5),0,"(야간)","(지세별)","(지+소)","(누.불)","(야+소)","")</f>
        <v>0</v>
      </c>
      <c r="J626" s="84">
        <v>0</v>
      </c>
      <c r="K626" s="72" t="s">
        <v>225</v>
      </c>
      <c r="L626" s="73">
        <f t="shared" si="37"/>
        <v>0</v>
      </c>
      <c r="M626" s="71">
        <f t="shared" si="37"/>
        <v>0</v>
      </c>
      <c r="N626" s="73">
        <f>IF(AND(J625=0,J626=0),0,INT(CHOOSE(IF(C626&gt;0,C626,$F$5),#REF!,#REF!,#REF!,#REF!,#REF!,#REF!,#REF!)))</f>
        <v>0</v>
      </c>
      <c r="O626" s="74">
        <f t="shared" si="38"/>
        <v>0</v>
      </c>
      <c r="P626" s="73">
        <f>IF(AND(J625=0,J626=0),0,INT(CHOOSE(IF(C626&gt;0,C626,$F$5),#REF!,#REF!,#REF!,#REF!,#REF!,#REF!,#REF!)))</f>
        <v>0</v>
      </c>
      <c r="Q626" s="74">
        <f t="shared" si="39"/>
        <v>0</v>
      </c>
      <c r="R626" s="73">
        <f>IF(AND(J625=0,J626=0),0,INT(CHOOSE(IF(C626&gt;0,C626,$F$5),#REF!,#REF!,#REF!,#REF!,#REF!,#REF!,#REF!)))</f>
        <v>0</v>
      </c>
      <c r="S626" s="74">
        <f t="shared" si="40"/>
        <v>0</v>
      </c>
      <c r="T626" s="74"/>
    </row>
    <row r="627" spans="3:20" ht="20.25" hidden="1" customHeight="1">
      <c r="C627" s="17"/>
      <c r="E627" t="str">
        <f t="shared" si="36"/>
        <v/>
      </c>
      <c r="F627" s="62"/>
      <c r="G627" s="78"/>
      <c r="H627" s="79"/>
      <c r="I627" s="79"/>
      <c r="J627" s="78">
        <v>0</v>
      </c>
      <c r="K627" s="65"/>
      <c r="L627" s="66">
        <f t="shared" si="37"/>
        <v>0</v>
      </c>
      <c r="M627" s="64">
        <f t="shared" si="37"/>
        <v>0</v>
      </c>
      <c r="N627" s="66">
        <f>IF(J627=0,0,N628*$E$3)</f>
        <v>0</v>
      </c>
      <c r="O627" s="67">
        <f t="shared" si="38"/>
        <v>0</v>
      </c>
      <c r="P627" s="66">
        <f>IF(J627=0,0,P628*$E$3)</f>
        <v>0</v>
      </c>
      <c r="Q627" s="67">
        <f t="shared" si="39"/>
        <v>0</v>
      </c>
      <c r="R627" s="66">
        <f>IF(J627=0,0,R628*$E$3)</f>
        <v>0</v>
      </c>
      <c r="S627" s="67">
        <f t="shared" si="40"/>
        <v>0</v>
      </c>
      <c r="T627" s="67"/>
    </row>
    <row r="628" spans="3:20" ht="20.25" hidden="1" customHeight="1">
      <c r="C628" s="76">
        <v>2</v>
      </c>
      <c r="D628" s="68" t="str">
        <f>CHOOSE(IF(C628&gt;0,C628,$F$5),0,"(야)","(지세별)","(지+소)","(누.불)","(야+소)","(원내역)")</f>
        <v>(야)</v>
      </c>
      <c r="E628">
        <f t="shared" si="41"/>
        <v>0</v>
      </c>
      <c r="F628" s="59"/>
      <c r="G628" s="84" t="str">
        <f>G626</f>
        <v>KP메카니칼조인트접합(직관)</v>
      </c>
      <c r="H628" s="85" t="str">
        <f>H626</f>
        <v>D=700 × 6.0</v>
      </c>
      <c r="I628" s="85" t="str">
        <f>CHOOSE(IF(C628&gt;0,C628,$F$5),0,"(야간)","(지세별)","(지+소)","(누.불)","(야+소)","")</f>
        <v>(야간)</v>
      </c>
      <c r="J628" s="84">
        <v>0</v>
      </c>
      <c r="K628" s="72" t="s">
        <v>225</v>
      </c>
      <c r="L628" s="73">
        <f t="shared" si="37"/>
        <v>0</v>
      </c>
      <c r="M628" s="71">
        <f t="shared" si="37"/>
        <v>0</v>
      </c>
      <c r="N628" s="73">
        <f>IF(AND(J627=0,J628=0),0,INT(CHOOSE(IF(C628&gt;0,C628,$F$5),#REF!,#REF!,#REF!,#REF!,#REF!,#REF!,#REF!)))</f>
        <v>0</v>
      </c>
      <c r="O628" s="74">
        <f t="shared" si="38"/>
        <v>0</v>
      </c>
      <c r="P628" s="73">
        <f>IF(AND(J627=0,J628=0),0,INT(CHOOSE(IF(C628&gt;0,C628,$F$5),#REF!,#REF!,#REF!,#REF!,#REF!,#REF!,#REF!)))</f>
        <v>0</v>
      </c>
      <c r="Q628" s="74">
        <f t="shared" si="39"/>
        <v>0</v>
      </c>
      <c r="R628" s="73">
        <f>IF(AND(J627=0,J628=0),0,INT(CHOOSE(IF(C628&gt;0,C628,$F$5),#REF!,#REF!,#REF!,#REF!,#REF!,#REF!,#REF!)))</f>
        <v>0</v>
      </c>
      <c r="S628" s="74">
        <f t="shared" si="40"/>
        <v>0</v>
      </c>
      <c r="T628" s="74"/>
    </row>
    <row r="629" spans="3:20" ht="20.25" hidden="1" customHeight="1">
      <c r="C629" s="17"/>
      <c r="E629" t="str">
        <f t="shared" si="36"/>
        <v/>
      </c>
      <c r="F629" s="62"/>
      <c r="G629" s="78"/>
      <c r="H629" s="79"/>
      <c r="I629" s="79"/>
      <c r="J629" s="78">
        <v>0</v>
      </c>
      <c r="K629" s="65"/>
      <c r="L629" s="66">
        <f t="shared" si="37"/>
        <v>0</v>
      </c>
      <c r="M629" s="64">
        <f t="shared" si="37"/>
        <v>0</v>
      </c>
      <c r="N629" s="66">
        <f>IF(J629=0,0,N630*$E$3)</f>
        <v>0</v>
      </c>
      <c r="O629" s="67">
        <f t="shared" si="38"/>
        <v>0</v>
      </c>
      <c r="P629" s="66">
        <f>IF(J629=0,0,P630*$E$3)</f>
        <v>0</v>
      </c>
      <c r="Q629" s="67">
        <f t="shared" si="39"/>
        <v>0</v>
      </c>
      <c r="R629" s="66">
        <f>IF(J629=0,0,R630*$E$3)</f>
        <v>0</v>
      </c>
      <c r="S629" s="67">
        <f t="shared" si="40"/>
        <v>0</v>
      </c>
      <c r="T629" s="67"/>
    </row>
    <row r="630" spans="3:20" ht="20.25" hidden="1" customHeight="1">
      <c r="C630" s="76"/>
      <c r="D630" s="68">
        <f>CHOOSE(IF(C630&gt;0,C630,$F$5),0,"(야)","(지세별)","(지+소)","(누.불)","(야+소)","(원내역)")</f>
        <v>0</v>
      </c>
      <c r="E630">
        <f t="shared" si="41"/>
        <v>0</v>
      </c>
      <c r="F630" s="59"/>
      <c r="G630" s="84" t="str">
        <f>G628</f>
        <v>KP메카니칼조인트접합(직관)</v>
      </c>
      <c r="H630" s="85" t="s">
        <v>239</v>
      </c>
      <c r="I630" s="85">
        <f>CHOOSE(IF(C630&gt;0,C630,$F$5),0,"(야간)","(지세별)","(지+소)","(누.불)","(야+소)","")</f>
        <v>0</v>
      </c>
      <c r="J630" s="84">
        <v>0</v>
      </c>
      <c r="K630" s="72" t="s">
        <v>225</v>
      </c>
      <c r="L630" s="73">
        <f t="shared" si="37"/>
        <v>0</v>
      </c>
      <c r="M630" s="71">
        <f t="shared" si="37"/>
        <v>0</v>
      </c>
      <c r="N630" s="73">
        <f>IF(AND(J629=0,J630=0),0,INT(CHOOSE(IF(C630&gt;0,C630,$F$5),#REF!,#REF!,#REF!,#REF!,#REF!,#REF!,#REF!)))</f>
        <v>0</v>
      </c>
      <c r="O630" s="74">
        <f t="shared" si="38"/>
        <v>0</v>
      </c>
      <c r="P630" s="73">
        <f>IF(AND(J629=0,J630=0),0,INT(CHOOSE(IF(C630&gt;0,C630,$F$5),#REF!,#REF!,#REF!,#REF!,#REF!,#REF!,#REF!)))</f>
        <v>0</v>
      </c>
      <c r="Q630" s="74">
        <f t="shared" si="39"/>
        <v>0</v>
      </c>
      <c r="R630" s="73">
        <f>IF(AND(J629=0,J630=0),0,INT(CHOOSE(IF(C630&gt;0,C630,$F$5),#REF!,#REF!,#REF!,#REF!,#REF!,#REF!,#REF!)))</f>
        <v>0</v>
      </c>
      <c r="S630" s="74">
        <f t="shared" si="40"/>
        <v>0</v>
      </c>
      <c r="T630" s="74"/>
    </row>
    <row r="631" spans="3:20" ht="20.25" hidden="1" customHeight="1">
      <c r="C631" s="17"/>
      <c r="E631" t="str">
        <f t="shared" si="36"/>
        <v/>
      </c>
      <c r="F631" s="62"/>
      <c r="G631" s="78"/>
      <c r="H631" s="79"/>
      <c r="I631" s="79"/>
      <c r="J631" s="78">
        <v>0</v>
      </c>
      <c r="K631" s="65"/>
      <c r="L631" s="66">
        <f t="shared" si="37"/>
        <v>0</v>
      </c>
      <c r="M631" s="64">
        <f t="shared" si="37"/>
        <v>0</v>
      </c>
      <c r="N631" s="66">
        <f>IF(J631=0,0,N632*$E$3)</f>
        <v>0</v>
      </c>
      <c r="O631" s="67">
        <f t="shared" si="38"/>
        <v>0</v>
      </c>
      <c r="P631" s="66">
        <f>IF(J631=0,0,P632*$E$3)</f>
        <v>0</v>
      </c>
      <c r="Q631" s="67">
        <f t="shared" si="39"/>
        <v>0</v>
      </c>
      <c r="R631" s="66">
        <f>IF(J631=0,0,R632*$E$3)</f>
        <v>0</v>
      </c>
      <c r="S631" s="67">
        <f t="shared" si="40"/>
        <v>0</v>
      </c>
      <c r="T631" s="67"/>
    </row>
    <row r="632" spans="3:20" ht="20.25" hidden="1" customHeight="1">
      <c r="C632" s="76">
        <v>2</v>
      </c>
      <c r="D632" s="68" t="str">
        <f>CHOOSE(IF(C632&gt;0,C632,$F$5),0,"(야)","(지세별)","(지+소)","(누.불)","(야+소)","(원내역)")</f>
        <v>(야)</v>
      </c>
      <c r="E632">
        <f t="shared" si="41"/>
        <v>0</v>
      </c>
      <c r="F632" s="59"/>
      <c r="G632" s="84" t="str">
        <f>G630</f>
        <v>KP메카니칼조인트접합(직관)</v>
      </c>
      <c r="H632" s="85" t="str">
        <f>H630</f>
        <v>D=800 × 6.0</v>
      </c>
      <c r="I632" s="85" t="str">
        <f>CHOOSE(IF(C632&gt;0,C632,$F$5),0,"(야간)","(지세별)","(지+소)","(누.불)","(야+소)","")</f>
        <v>(야간)</v>
      </c>
      <c r="J632" s="84">
        <v>0</v>
      </c>
      <c r="K632" s="72" t="s">
        <v>227</v>
      </c>
      <c r="L632" s="73">
        <f t="shared" si="37"/>
        <v>0</v>
      </c>
      <c r="M632" s="71">
        <f t="shared" si="37"/>
        <v>0</v>
      </c>
      <c r="N632" s="73">
        <f>IF(AND(J631=0,J632=0),0,INT(CHOOSE(IF(C632&gt;0,C632,$F$5),#REF!,#REF!,#REF!,#REF!,#REF!,#REF!,#REF!)))</f>
        <v>0</v>
      </c>
      <c r="O632" s="74">
        <f t="shared" si="38"/>
        <v>0</v>
      </c>
      <c r="P632" s="73">
        <f>IF(AND(J631=0,J632=0),0,INT(CHOOSE(IF(C632&gt;0,C632,$F$5),#REF!,#REF!,#REF!,#REF!,#REF!,#REF!,#REF!)))</f>
        <v>0</v>
      </c>
      <c r="Q632" s="74">
        <f t="shared" si="39"/>
        <v>0</v>
      </c>
      <c r="R632" s="73">
        <f>IF(AND(J631=0,J632=0),0,INT(CHOOSE(IF(C632&gt;0,C632,$F$5),#REF!,#REF!,#REF!,#REF!,#REF!,#REF!,#REF!)))</f>
        <v>0</v>
      </c>
      <c r="S632" s="74">
        <f t="shared" si="40"/>
        <v>0</v>
      </c>
      <c r="T632" s="74"/>
    </row>
    <row r="633" spans="3:20" ht="20.25" hidden="1" customHeight="1">
      <c r="C633" s="17"/>
      <c r="E633" t="str">
        <f t="shared" si="36"/>
        <v/>
      </c>
      <c r="F633" s="62"/>
      <c r="G633" s="78"/>
      <c r="H633" s="79"/>
      <c r="I633" s="79"/>
      <c r="J633" s="78">
        <v>0</v>
      </c>
      <c r="K633" s="65"/>
      <c r="L633" s="66">
        <f t="shared" si="37"/>
        <v>0</v>
      </c>
      <c r="M633" s="64">
        <f t="shared" si="37"/>
        <v>0</v>
      </c>
      <c r="N633" s="66">
        <f>IF(J633=0,0,N634*$E$3)</f>
        <v>0</v>
      </c>
      <c r="O633" s="67">
        <f t="shared" si="38"/>
        <v>0</v>
      </c>
      <c r="P633" s="66">
        <f>IF(J633=0,0,P634*$E$3)</f>
        <v>0</v>
      </c>
      <c r="Q633" s="67">
        <f t="shared" si="39"/>
        <v>0</v>
      </c>
      <c r="R633" s="66">
        <f>IF(J633=0,0,R634*$E$3)</f>
        <v>0</v>
      </c>
      <c r="S633" s="67">
        <f t="shared" si="40"/>
        <v>0</v>
      </c>
      <c r="T633" s="67"/>
    </row>
    <row r="634" spans="3:20" ht="20.25" hidden="1" customHeight="1">
      <c r="C634" s="76"/>
      <c r="D634" s="68">
        <f>CHOOSE(IF(C634&gt;0,C634,$F$5),0,"(야)","(지세별)","(지+소)","(누.불)","(야+소)","(원내역)")</f>
        <v>0</v>
      </c>
      <c r="E634">
        <f t="shared" si="41"/>
        <v>0</v>
      </c>
      <c r="F634" s="59"/>
      <c r="G634" s="84" t="str">
        <f>G632</f>
        <v>KP메카니칼조인트접합(직관)</v>
      </c>
      <c r="H634" s="85" t="s">
        <v>240</v>
      </c>
      <c r="I634" s="85">
        <f>CHOOSE(IF(C634&gt;0,C634,$F$5),0,"(야간)","(지세별)","(지+소)","(누.불)","(야+소)","")</f>
        <v>0</v>
      </c>
      <c r="J634" s="84">
        <v>0</v>
      </c>
      <c r="K634" s="72" t="s">
        <v>227</v>
      </c>
      <c r="L634" s="73">
        <f t="shared" si="37"/>
        <v>0</v>
      </c>
      <c r="M634" s="71">
        <f t="shared" si="37"/>
        <v>0</v>
      </c>
      <c r="N634" s="73">
        <f>IF(AND(J633=0,J634=0),0,INT(CHOOSE(IF(C634&gt;0,C634,$F$5),#REF!,#REF!,#REF!,#REF!,#REF!,#REF!,#REF!)))</f>
        <v>0</v>
      </c>
      <c r="O634" s="74">
        <f t="shared" si="38"/>
        <v>0</v>
      </c>
      <c r="P634" s="73">
        <f>IF(AND(J633=0,J634=0),0,INT(CHOOSE(IF(C634&gt;0,C634,$F$5),#REF!,#REF!,#REF!,#REF!,#REF!,#REF!,#REF!)))</f>
        <v>0</v>
      </c>
      <c r="Q634" s="74">
        <f t="shared" si="39"/>
        <v>0</v>
      </c>
      <c r="R634" s="73">
        <f>IF(AND(J633=0,J634=0),0,INT(CHOOSE(IF(C634&gt;0,C634,$F$5),#REF!,#REF!,#REF!,#REF!,#REF!,#REF!,#REF!)))</f>
        <v>0</v>
      </c>
      <c r="S634" s="74">
        <f t="shared" si="40"/>
        <v>0</v>
      </c>
      <c r="T634" s="74"/>
    </row>
    <row r="635" spans="3:20" ht="20.25" hidden="1" customHeight="1">
      <c r="C635" s="17"/>
      <c r="E635" t="str">
        <f t="shared" si="36"/>
        <v/>
      </c>
      <c r="F635" s="62"/>
      <c r="G635" s="78"/>
      <c r="H635" s="79"/>
      <c r="I635" s="79"/>
      <c r="J635" s="78">
        <v>0</v>
      </c>
      <c r="K635" s="65"/>
      <c r="L635" s="66">
        <f t="shared" si="37"/>
        <v>0</v>
      </c>
      <c r="M635" s="64">
        <f t="shared" si="37"/>
        <v>0</v>
      </c>
      <c r="N635" s="66">
        <f>IF(J635=0,0,N636*$E$3)</f>
        <v>0</v>
      </c>
      <c r="O635" s="67">
        <f t="shared" si="38"/>
        <v>0</v>
      </c>
      <c r="P635" s="66">
        <f>IF(J635=0,0,P636*$E$3)</f>
        <v>0</v>
      </c>
      <c r="Q635" s="67">
        <f t="shared" si="39"/>
        <v>0</v>
      </c>
      <c r="R635" s="66">
        <f>IF(J635=0,0,R636*$E$3)</f>
        <v>0</v>
      </c>
      <c r="S635" s="67">
        <f t="shared" si="40"/>
        <v>0</v>
      </c>
      <c r="T635" s="67"/>
    </row>
    <row r="636" spans="3:20" ht="20.25" hidden="1" customHeight="1">
      <c r="C636" s="76">
        <v>2</v>
      </c>
      <c r="D636" s="68" t="str">
        <f>CHOOSE(IF(C636&gt;0,C636,$F$5),0,"(야)","(지세별)","(지+소)","(누.불)","(야+소)","(원내역)")</f>
        <v>(야)</v>
      </c>
      <c r="E636">
        <f t="shared" si="41"/>
        <v>0</v>
      </c>
      <c r="F636" s="59"/>
      <c r="G636" s="84" t="str">
        <f>G634</f>
        <v>KP메카니칼조인트접합(직관)</v>
      </c>
      <c r="H636" s="85" t="str">
        <f>H634</f>
        <v>D=900 × 6.0</v>
      </c>
      <c r="I636" s="85" t="str">
        <f>CHOOSE(IF(C636&gt;0,C636,$F$5),0,"(야간)","(지세별)","(지+소)","(누.불)","(야+소)","")</f>
        <v>(야간)</v>
      </c>
      <c r="J636" s="84">
        <v>0</v>
      </c>
      <c r="K636" s="72" t="s">
        <v>227</v>
      </c>
      <c r="L636" s="73">
        <f t="shared" si="37"/>
        <v>0</v>
      </c>
      <c r="M636" s="71">
        <f t="shared" si="37"/>
        <v>0</v>
      </c>
      <c r="N636" s="73">
        <f>IF(AND(J635=0,J636=0),0,INT(CHOOSE(IF(C636&gt;0,C636,$F$5),#REF!,#REF!,#REF!,#REF!,#REF!,#REF!,#REF!)))</f>
        <v>0</v>
      </c>
      <c r="O636" s="74">
        <f t="shared" si="38"/>
        <v>0</v>
      </c>
      <c r="P636" s="73">
        <f>IF(AND(J635=0,J636=0),0,INT(CHOOSE(IF(C636&gt;0,C636,$F$5),#REF!,#REF!,#REF!,#REF!,#REF!,#REF!,#REF!)))</f>
        <v>0</v>
      </c>
      <c r="Q636" s="74">
        <f t="shared" si="39"/>
        <v>0</v>
      </c>
      <c r="R636" s="73">
        <f>IF(AND(J635=0,J636=0),0,INT(CHOOSE(IF(C636&gt;0,C636,$F$5),#REF!,#REF!,#REF!,#REF!,#REF!,#REF!,#REF!)))</f>
        <v>0</v>
      </c>
      <c r="S636" s="74">
        <f t="shared" si="40"/>
        <v>0</v>
      </c>
      <c r="T636" s="74"/>
    </row>
    <row r="637" spans="3:20" ht="20.25" hidden="1" customHeight="1">
      <c r="C637" s="17"/>
      <c r="E637" t="str">
        <f t="shared" si="36"/>
        <v/>
      </c>
      <c r="F637" s="62"/>
      <c r="G637" s="78"/>
      <c r="H637" s="79"/>
      <c r="I637" s="79"/>
      <c r="J637" s="78">
        <v>0</v>
      </c>
      <c r="K637" s="65"/>
      <c r="L637" s="66">
        <f t="shared" si="37"/>
        <v>0</v>
      </c>
      <c r="M637" s="64">
        <f t="shared" si="37"/>
        <v>0</v>
      </c>
      <c r="N637" s="66">
        <f>IF(J637=0,0,N638*$E$3)</f>
        <v>0</v>
      </c>
      <c r="O637" s="67">
        <f t="shared" si="38"/>
        <v>0</v>
      </c>
      <c r="P637" s="66">
        <f>IF(J637=0,0,P638*$E$3)</f>
        <v>0</v>
      </c>
      <c r="Q637" s="67">
        <f t="shared" si="39"/>
        <v>0</v>
      </c>
      <c r="R637" s="66">
        <f>IF(J637=0,0,R638*$E$3)</f>
        <v>0</v>
      </c>
      <c r="S637" s="67">
        <f t="shared" si="40"/>
        <v>0</v>
      </c>
      <c r="T637" s="67"/>
    </row>
    <row r="638" spans="3:20" ht="20.25" hidden="1" customHeight="1">
      <c r="C638" s="76"/>
      <c r="D638" s="68">
        <f>CHOOSE(IF(C638&gt;0,C638,$F$5),0,"(야)","(지세별)","(지+소)","(누.불)","(야+소)","(원내역)")</f>
        <v>0</v>
      </c>
      <c r="E638">
        <f t="shared" si="41"/>
        <v>0</v>
      </c>
      <c r="F638" s="59"/>
      <c r="G638" s="84" t="str">
        <f>G636</f>
        <v>KP메카니칼조인트접합(직관)</v>
      </c>
      <c r="H638" s="85" t="s">
        <v>241</v>
      </c>
      <c r="I638" s="85">
        <f>CHOOSE(IF(C638&gt;0,C638,$F$5),0,"(야간)","(지세별)","(지+소)","(누.불)","(야+소)","")</f>
        <v>0</v>
      </c>
      <c r="J638" s="84">
        <v>0</v>
      </c>
      <c r="K638" s="72" t="s">
        <v>227</v>
      </c>
      <c r="L638" s="73">
        <f t="shared" si="37"/>
        <v>0</v>
      </c>
      <c r="M638" s="71">
        <f t="shared" si="37"/>
        <v>0</v>
      </c>
      <c r="N638" s="73">
        <f>IF(AND(J637=0,J638=0),0,INT(CHOOSE(IF(C638&gt;0,C638,$F$5),#REF!,#REF!,#REF!,#REF!,#REF!,#REF!,#REF!)))</f>
        <v>0</v>
      </c>
      <c r="O638" s="74">
        <f t="shared" si="38"/>
        <v>0</v>
      </c>
      <c r="P638" s="73">
        <f>IF(AND(J637=0,J638=0),0,INT(CHOOSE(IF(C638&gt;0,C638,$F$5),#REF!,#REF!,#REF!,#REF!,#REF!,#REF!,#REF!)))</f>
        <v>0</v>
      </c>
      <c r="Q638" s="74">
        <f t="shared" si="39"/>
        <v>0</v>
      </c>
      <c r="R638" s="73">
        <f>IF(AND(J637=0,J638=0),0,INT(CHOOSE(IF(C638&gt;0,C638,$F$5),#REF!,#REF!,#REF!,#REF!,#REF!,#REF!,#REF!)))</f>
        <v>0</v>
      </c>
      <c r="S638" s="74">
        <f t="shared" si="40"/>
        <v>0</v>
      </c>
      <c r="T638" s="74"/>
    </row>
    <row r="639" spans="3:20" ht="20.25" hidden="1" customHeight="1">
      <c r="C639" s="17"/>
      <c r="E639" t="str">
        <f t="shared" si="36"/>
        <v/>
      </c>
      <c r="F639" s="62"/>
      <c r="G639" s="78"/>
      <c r="H639" s="79"/>
      <c r="I639" s="79"/>
      <c r="J639" s="78">
        <v>0</v>
      </c>
      <c r="K639" s="65"/>
      <c r="L639" s="66">
        <f t="shared" si="37"/>
        <v>0</v>
      </c>
      <c r="M639" s="64">
        <f t="shared" si="37"/>
        <v>0</v>
      </c>
      <c r="N639" s="66">
        <f>IF(J639=0,0,N640*$E$3)</f>
        <v>0</v>
      </c>
      <c r="O639" s="67">
        <f t="shared" si="38"/>
        <v>0</v>
      </c>
      <c r="P639" s="66">
        <f>IF(J639=0,0,P640*$E$3)</f>
        <v>0</v>
      </c>
      <c r="Q639" s="67">
        <f t="shared" si="39"/>
        <v>0</v>
      </c>
      <c r="R639" s="66">
        <f>IF(J639=0,0,R640*$E$3)</f>
        <v>0</v>
      </c>
      <c r="S639" s="67">
        <f t="shared" si="40"/>
        <v>0</v>
      </c>
      <c r="T639" s="67"/>
    </row>
    <row r="640" spans="3:20" ht="20.25" hidden="1" customHeight="1">
      <c r="C640" s="76">
        <v>2</v>
      </c>
      <c r="D640" s="68" t="str">
        <f>CHOOSE(IF(C640&gt;0,C640,$F$5),0,"(야)","(지세별)","(지+소)","(누.불)","(야+소)","(원내역)")</f>
        <v>(야)</v>
      </c>
      <c r="E640">
        <f t="shared" si="41"/>
        <v>0</v>
      </c>
      <c r="F640" s="59"/>
      <c r="G640" s="84" t="str">
        <f>G638</f>
        <v>KP메카니칼조인트접합(직관)</v>
      </c>
      <c r="H640" s="85" t="str">
        <f>H638</f>
        <v>D=1000 × 6.0</v>
      </c>
      <c r="I640" s="85" t="str">
        <f>CHOOSE(IF(C640&gt;0,C640,$F$5),0,"(야간)","(지세별)","(지+소)","(누.불)","(야+소)","")</f>
        <v>(야간)</v>
      </c>
      <c r="J640" s="84">
        <v>0</v>
      </c>
      <c r="K640" s="72" t="s">
        <v>227</v>
      </c>
      <c r="L640" s="73">
        <f t="shared" si="37"/>
        <v>0</v>
      </c>
      <c r="M640" s="71">
        <f t="shared" si="37"/>
        <v>0</v>
      </c>
      <c r="N640" s="73">
        <f>IF(AND(J639=0,J640=0),0,INT(CHOOSE(IF(C640&gt;0,C640,$F$5),#REF!,#REF!,#REF!,#REF!,#REF!,#REF!,#REF!)))</f>
        <v>0</v>
      </c>
      <c r="O640" s="74">
        <f t="shared" si="38"/>
        <v>0</v>
      </c>
      <c r="P640" s="73">
        <f>IF(AND(J639=0,J640=0),0,INT(CHOOSE(IF(C640&gt;0,C640,$F$5),#REF!,#REF!,#REF!,#REF!,#REF!,#REF!,#REF!)))</f>
        <v>0</v>
      </c>
      <c r="Q640" s="74">
        <f t="shared" si="39"/>
        <v>0</v>
      </c>
      <c r="R640" s="73">
        <f>IF(AND(J639=0,J640=0),0,INT(CHOOSE(IF(C640&gt;0,C640,$F$5),#REF!,#REF!,#REF!,#REF!,#REF!,#REF!,#REF!)))</f>
        <v>0</v>
      </c>
      <c r="S640" s="74">
        <f t="shared" si="40"/>
        <v>0</v>
      </c>
      <c r="T640" s="74"/>
    </row>
    <row r="641" spans="3:20" ht="20.25" hidden="1" customHeight="1">
      <c r="C641" s="17"/>
      <c r="E641" t="str">
        <f t="shared" si="36"/>
        <v/>
      </c>
      <c r="F641" s="62"/>
      <c r="G641" s="78"/>
      <c r="H641" s="79"/>
      <c r="I641" s="79"/>
      <c r="J641" s="78">
        <v>0</v>
      </c>
      <c r="K641" s="65"/>
      <c r="L641" s="66">
        <f t="shared" si="37"/>
        <v>0</v>
      </c>
      <c r="M641" s="64">
        <f t="shared" si="37"/>
        <v>0</v>
      </c>
      <c r="N641" s="66">
        <f>IF(J641=0,0,N642*$E$3)</f>
        <v>0</v>
      </c>
      <c r="O641" s="67">
        <f t="shared" si="38"/>
        <v>0</v>
      </c>
      <c r="P641" s="66">
        <f>IF(J641=0,0,P642*$E$3)</f>
        <v>0</v>
      </c>
      <c r="Q641" s="67">
        <f t="shared" si="39"/>
        <v>0</v>
      </c>
      <c r="R641" s="66">
        <f>IF(J641=0,0,R642*$E$3)</f>
        <v>0</v>
      </c>
      <c r="S641" s="67">
        <f t="shared" si="40"/>
        <v>0</v>
      </c>
      <c r="T641" s="67"/>
    </row>
    <row r="642" spans="3:20" ht="20.25" hidden="1" customHeight="1">
      <c r="C642" s="76"/>
      <c r="D642" s="68">
        <f>CHOOSE(IF(C642&gt;0,C642,$F$5),0,"(야)","(지세별)","(지+소)","(누.불)","(야+소)","(원내역)")</f>
        <v>0</v>
      </c>
      <c r="E642">
        <f t="shared" si="41"/>
        <v>0</v>
      </c>
      <c r="F642" s="59"/>
      <c r="G642" s="84" t="s">
        <v>242</v>
      </c>
      <c r="H642" s="85" t="s">
        <v>243</v>
      </c>
      <c r="I642" s="85">
        <f>CHOOSE(IF(C642&gt;0,C642,$F$5),0,"(야간)","(지세별)","(지+소)","(누.불)","(야+소)","")</f>
        <v>0</v>
      </c>
      <c r="J642" s="84">
        <v>0</v>
      </c>
      <c r="K642" s="72" t="s">
        <v>227</v>
      </c>
      <c r="L642" s="73">
        <f t="shared" si="37"/>
        <v>0</v>
      </c>
      <c r="M642" s="71">
        <f t="shared" si="37"/>
        <v>0</v>
      </c>
      <c r="N642" s="73">
        <f>IF(AND(J641=0,J642=0),0,INT(CHOOSE(IF(C642&gt;0,C642,$F$5),#REF!,#REF!,#REF!,#REF!,#REF!,#REF!,#REF!)))</f>
        <v>0</v>
      </c>
      <c r="O642" s="74">
        <f t="shared" si="38"/>
        <v>0</v>
      </c>
      <c r="P642" s="73">
        <f>IF(AND(J641=0,J642=0),0,INT(CHOOSE(IF(C642&gt;0,C642,$F$5),#REF!,#REF!,#REF!,#REF!,#REF!,#REF!,#REF!)))</f>
        <v>0</v>
      </c>
      <c r="Q642" s="74">
        <f t="shared" si="39"/>
        <v>0</v>
      </c>
      <c r="R642" s="73">
        <f>IF(AND(J641=0,J642=0),0,INT(CHOOSE(IF(C642&gt;0,C642,$F$5),#REF!,#REF!,#REF!,#REF!,#REF!,#REF!,#REF!)))</f>
        <v>0</v>
      </c>
      <c r="S642" s="74">
        <f t="shared" si="40"/>
        <v>0</v>
      </c>
      <c r="T642" s="74"/>
    </row>
    <row r="643" spans="3:20" ht="20.25" hidden="1" customHeight="1">
      <c r="C643" s="17"/>
      <c r="E643" t="str">
        <f t="shared" si="36"/>
        <v/>
      </c>
      <c r="F643" s="62"/>
      <c r="G643" s="78"/>
      <c r="H643" s="79"/>
      <c r="I643" s="79"/>
      <c r="J643" s="78">
        <v>0</v>
      </c>
      <c r="K643" s="65"/>
      <c r="L643" s="66">
        <f t="shared" si="37"/>
        <v>0</v>
      </c>
      <c r="M643" s="64">
        <f t="shared" si="37"/>
        <v>0</v>
      </c>
      <c r="N643" s="66">
        <f>IF(J643=0,0,N644*$E$3)</f>
        <v>0</v>
      </c>
      <c r="O643" s="67">
        <f t="shared" si="38"/>
        <v>0</v>
      </c>
      <c r="P643" s="66">
        <f>IF(J643=0,0,P644*$E$3)</f>
        <v>0</v>
      </c>
      <c r="Q643" s="67">
        <f t="shared" si="39"/>
        <v>0</v>
      </c>
      <c r="R643" s="66">
        <f>IF(J643=0,0,R644*$E$3)</f>
        <v>0</v>
      </c>
      <c r="S643" s="67">
        <f t="shared" si="40"/>
        <v>0</v>
      </c>
      <c r="T643" s="67"/>
    </row>
    <row r="644" spans="3:20" ht="20.25" hidden="1" customHeight="1">
      <c r="C644" s="76">
        <v>2</v>
      </c>
      <c r="D644" s="68" t="str">
        <f>CHOOSE(IF(C644&gt;0,C644,$F$5),0,"(야)","(지세별)","(지+소)","(누.불)","(야+소)","(원내역)")</f>
        <v>(야)</v>
      </c>
      <c r="E644">
        <f t="shared" si="41"/>
        <v>0</v>
      </c>
      <c r="F644" s="59"/>
      <c r="G644" s="84" t="str">
        <f>G642</f>
        <v>강관부설(직관)</v>
      </c>
      <c r="H644" s="85" t="s">
        <v>243</v>
      </c>
      <c r="I644" s="85" t="str">
        <f>CHOOSE(IF(C644&gt;0,C644,$F$5),0,"(야간)","(지세별)","(지+소)","(누.불)","(야+소)","")</f>
        <v>(야간)</v>
      </c>
      <c r="J644" s="84">
        <v>0</v>
      </c>
      <c r="K644" s="72" t="s">
        <v>227</v>
      </c>
      <c r="L644" s="73">
        <f t="shared" si="37"/>
        <v>0</v>
      </c>
      <c r="M644" s="71">
        <f t="shared" si="37"/>
        <v>0</v>
      </c>
      <c r="N644" s="73">
        <f>IF(AND(J643=0,J644=0),0,INT(CHOOSE(IF(C644&gt;0,C644,$F$5),#REF!,#REF!,#REF!,#REF!,#REF!,#REF!,#REF!)))</f>
        <v>0</v>
      </c>
      <c r="O644" s="74">
        <f t="shared" si="38"/>
        <v>0</v>
      </c>
      <c r="P644" s="73">
        <f>IF(AND(J643=0,J644=0),0,INT(CHOOSE(IF(C644&gt;0,C644,$F$5),#REF!,#REF!,#REF!,#REF!,#REF!,#REF!,#REF!)))</f>
        <v>0</v>
      </c>
      <c r="Q644" s="74">
        <f t="shared" si="39"/>
        <v>0</v>
      </c>
      <c r="R644" s="73">
        <f>IF(AND(J643=0,J644=0),0,INT(CHOOSE(IF(C644&gt;0,C644,$F$5),#REF!,#REF!,#REF!,#REF!,#REF!,#REF!,#REF!)))</f>
        <v>0</v>
      </c>
      <c r="S644" s="74">
        <f t="shared" si="40"/>
        <v>0</v>
      </c>
      <c r="T644" s="74"/>
    </row>
    <row r="645" spans="3:20" ht="20.25" hidden="1" customHeight="1">
      <c r="C645" s="17"/>
      <c r="E645" t="str">
        <f t="shared" si="36"/>
        <v/>
      </c>
      <c r="F645" s="62"/>
      <c r="G645" s="78"/>
      <c r="H645" s="79"/>
      <c r="I645" s="79"/>
      <c r="J645" s="78">
        <v>0</v>
      </c>
      <c r="K645" s="65"/>
      <c r="L645" s="66">
        <f t="shared" si="37"/>
        <v>0</v>
      </c>
      <c r="M645" s="64">
        <f t="shared" si="37"/>
        <v>0</v>
      </c>
      <c r="N645" s="66">
        <f>IF(J645=0,0,N646*$E$3)</f>
        <v>0</v>
      </c>
      <c r="O645" s="67">
        <f t="shared" si="38"/>
        <v>0</v>
      </c>
      <c r="P645" s="66">
        <f>IF(J645=0,0,P646*$E$3)</f>
        <v>0</v>
      </c>
      <c r="Q645" s="67">
        <f t="shared" si="39"/>
        <v>0</v>
      </c>
      <c r="R645" s="66">
        <f>IF(J645=0,0,R646*$E$3)</f>
        <v>0</v>
      </c>
      <c r="S645" s="67">
        <f t="shared" si="40"/>
        <v>0</v>
      </c>
      <c r="T645" s="67"/>
    </row>
    <row r="646" spans="3:20" ht="20.25" hidden="1" customHeight="1">
      <c r="C646" s="76"/>
      <c r="D646" s="68">
        <f>CHOOSE(IF(C646&gt;0,C646,$F$5),0,"(야)","(지세별)","(지+소)","(누.불)","(야+소)","(원내역)")</f>
        <v>0</v>
      </c>
      <c r="E646">
        <f t="shared" si="41"/>
        <v>0</v>
      </c>
      <c r="F646" s="59"/>
      <c r="G646" s="84" t="str">
        <f>G644</f>
        <v>강관부설(직관)</v>
      </c>
      <c r="H646" s="85" t="s">
        <v>228</v>
      </c>
      <c r="I646" s="85">
        <f>CHOOSE(IF(C646&gt;0,C646,$F$5),0,"(야간)","(지세별)","(지+소)","(누.불)","(야+소)","")</f>
        <v>0</v>
      </c>
      <c r="J646" s="84">
        <v>0</v>
      </c>
      <c r="K646" s="72" t="s">
        <v>227</v>
      </c>
      <c r="L646" s="73">
        <f t="shared" si="37"/>
        <v>0</v>
      </c>
      <c r="M646" s="71">
        <f t="shared" si="37"/>
        <v>0</v>
      </c>
      <c r="N646" s="73">
        <f>IF(AND(J645=0,J646=0),0,INT(CHOOSE(IF(C646&gt;0,C646,$F$5),#REF!,#REF!,#REF!,#REF!,#REF!,#REF!,#REF!)))</f>
        <v>0</v>
      </c>
      <c r="O646" s="74">
        <f t="shared" si="38"/>
        <v>0</v>
      </c>
      <c r="P646" s="73">
        <f>IF(AND(J645=0,J646=0),0,INT(CHOOSE(IF(C646&gt;0,C646,$F$5),#REF!,#REF!,#REF!,#REF!,#REF!,#REF!,#REF!)))</f>
        <v>0</v>
      </c>
      <c r="Q646" s="74">
        <f t="shared" si="39"/>
        <v>0</v>
      </c>
      <c r="R646" s="73">
        <f>IF(AND(J645=0,J646=0),0,INT(CHOOSE(IF(C646&gt;0,C646,$F$5),#REF!,#REF!,#REF!,#REF!,#REF!,#REF!,#REF!)))</f>
        <v>0</v>
      </c>
      <c r="S646" s="74">
        <f t="shared" si="40"/>
        <v>0</v>
      </c>
      <c r="T646" s="74"/>
    </row>
    <row r="647" spans="3:20" ht="20.25" hidden="1" customHeight="1">
      <c r="C647" s="17"/>
      <c r="E647" t="str">
        <f t="shared" si="36"/>
        <v/>
      </c>
      <c r="F647" s="62"/>
      <c r="G647" s="78"/>
      <c r="H647" s="79"/>
      <c r="I647" s="79"/>
      <c r="J647" s="78">
        <v>0</v>
      </c>
      <c r="K647" s="65"/>
      <c r="L647" s="66">
        <f t="shared" si="37"/>
        <v>0</v>
      </c>
      <c r="M647" s="64">
        <f t="shared" si="37"/>
        <v>0</v>
      </c>
      <c r="N647" s="66">
        <f>IF(J647=0,0,N648*$E$3)</f>
        <v>0</v>
      </c>
      <c r="O647" s="67">
        <f t="shared" si="38"/>
        <v>0</v>
      </c>
      <c r="P647" s="66">
        <f>IF(J647=0,0,P648*$E$3)</f>
        <v>0</v>
      </c>
      <c r="Q647" s="67">
        <f t="shared" si="39"/>
        <v>0</v>
      </c>
      <c r="R647" s="66">
        <f>IF(J647=0,0,R648*$E$3)</f>
        <v>0</v>
      </c>
      <c r="S647" s="67">
        <f t="shared" si="40"/>
        <v>0</v>
      </c>
      <c r="T647" s="67"/>
    </row>
    <row r="648" spans="3:20" ht="20.25" hidden="1" customHeight="1">
      <c r="C648" s="76">
        <v>2</v>
      </c>
      <c r="D648" s="68" t="str">
        <f>CHOOSE(IF(C648&gt;0,C648,$F$5),0,"(야)","(지세별)","(지+소)","(누.불)","(야+소)","(원내역)")</f>
        <v>(야)</v>
      </c>
      <c r="E648">
        <f t="shared" si="41"/>
        <v>0</v>
      </c>
      <c r="F648" s="59"/>
      <c r="G648" s="84" t="str">
        <f>G646</f>
        <v>강관부설(직관)</v>
      </c>
      <c r="H648" s="85" t="s">
        <v>228</v>
      </c>
      <c r="I648" s="85" t="str">
        <f>CHOOSE(IF(C648&gt;0,C648,$F$5),0,"(야간)","(지세별)","(지+소)","(누.불)","(야+소)","")</f>
        <v>(야간)</v>
      </c>
      <c r="J648" s="84">
        <v>0</v>
      </c>
      <c r="K648" s="72" t="s">
        <v>227</v>
      </c>
      <c r="L648" s="73">
        <f t="shared" si="37"/>
        <v>0</v>
      </c>
      <c r="M648" s="71">
        <f t="shared" si="37"/>
        <v>0</v>
      </c>
      <c r="N648" s="73">
        <f>IF(AND(J647=0,J648=0),0,INT(CHOOSE(IF(C648&gt;0,C648,$F$5),#REF!,#REF!,#REF!,#REF!,#REF!,#REF!,#REF!)))</f>
        <v>0</v>
      </c>
      <c r="O648" s="74">
        <f t="shared" si="38"/>
        <v>0</v>
      </c>
      <c r="P648" s="73">
        <f>IF(AND(J647=0,J648=0),0,INT(CHOOSE(IF(C648&gt;0,C648,$F$5),#REF!,#REF!,#REF!,#REF!,#REF!,#REF!,#REF!)))</f>
        <v>0</v>
      </c>
      <c r="Q648" s="74">
        <f t="shared" si="39"/>
        <v>0</v>
      </c>
      <c r="R648" s="73">
        <f>IF(AND(J647=0,J648=0),0,INT(CHOOSE(IF(C648&gt;0,C648,$F$5),#REF!,#REF!,#REF!,#REF!,#REF!,#REF!,#REF!)))</f>
        <v>0</v>
      </c>
      <c r="S648" s="74">
        <f t="shared" si="40"/>
        <v>0</v>
      </c>
      <c r="T648" s="74"/>
    </row>
    <row r="649" spans="3:20" ht="20.25" hidden="1" customHeight="1">
      <c r="C649" s="17"/>
      <c r="E649" t="str">
        <f t="shared" ref="E649:E711" si="42">IF(OR(M649&gt;0,M650&gt;0),2,"")</f>
        <v/>
      </c>
      <c r="F649" s="62"/>
      <c r="G649" s="78"/>
      <c r="H649" s="79"/>
      <c r="I649" s="79"/>
      <c r="J649" s="78">
        <v>0</v>
      </c>
      <c r="K649" s="65"/>
      <c r="L649" s="66">
        <f t="shared" ref="L649:M711" si="43">SUM(N649,P649,R649)</f>
        <v>0</v>
      </c>
      <c r="M649" s="64">
        <f t="shared" si="43"/>
        <v>0</v>
      </c>
      <c r="N649" s="66">
        <f>IF(J649=0,0,N650*$E$3)</f>
        <v>0</v>
      </c>
      <c r="O649" s="67">
        <f t="shared" ref="O649:O711" si="44">INT($J649*N649)</f>
        <v>0</v>
      </c>
      <c r="P649" s="66">
        <f>IF(J649=0,0,P650*$E$3)</f>
        <v>0</v>
      </c>
      <c r="Q649" s="67">
        <f t="shared" ref="Q649:Q711" si="45">INT($J649*P649)</f>
        <v>0</v>
      </c>
      <c r="R649" s="66">
        <f>IF(J649=0,0,R650*$E$3)</f>
        <v>0</v>
      </c>
      <c r="S649" s="67">
        <f t="shared" ref="S649:S711" si="46">INT($J649*R649)</f>
        <v>0</v>
      </c>
      <c r="T649" s="67"/>
    </row>
    <row r="650" spans="3:20" ht="20.25" hidden="1" customHeight="1">
      <c r="C650" s="76"/>
      <c r="D650" s="68">
        <f>CHOOSE(IF(C650&gt;0,C650,$F$5),0,"(야)","(지세별)","(지+소)","(누.불)","(야+소)","(원내역)")</f>
        <v>0</v>
      </c>
      <c r="E650">
        <f t="shared" ref="E650:E712" si="47">IF(OR(M649&gt;0,M650&gt;0),1,0)</f>
        <v>0</v>
      </c>
      <c r="F650" s="59"/>
      <c r="G650" s="84" t="str">
        <f>G648</f>
        <v>강관부설(직관)</v>
      </c>
      <c r="H650" s="85" t="s">
        <v>230</v>
      </c>
      <c r="I650" s="85">
        <f>CHOOSE(IF(C650&gt;0,C650,$F$5),0,"(야간)","(지세별)","(지+소)","(누.불)","(야+소)","")</f>
        <v>0</v>
      </c>
      <c r="J650" s="84">
        <v>0</v>
      </c>
      <c r="K650" s="72" t="s">
        <v>227</v>
      </c>
      <c r="L650" s="73">
        <f t="shared" si="43"/>
        <v>0</v>
      </c>
      <c r="M650" s="71">
        <f t="shared" si="43"/>
        <v>0</v>
      </c>
      <c r="N650" s="73">
        <f>IF(AND(J649=0,J650=0),0,INT(CHOOSE(IF(C650&gt;0,C650,$F$5),#REF!,#REF!,#REF!,#REF!,#REF!,#REF!,#REF!)))</f>
        <v>0</v>
      </c>
      <c r="O650" s="74">
        <f t="shared" si="44"/>
        <v>0</v>
      </c>
      <c r="P650" s="73">
        <f>IF(AND(J649=0,J650=0),0,INT(CHOOSE(IF(C650&gt;0,C650,$F$5),#REF!,#REF!,#REF!,#REF!,#REF!,#REF!,#REF!)))</f>
        <v>0</v>
      </c>
      <c r="Q650" s="74">
        <f t="shared" si="45"/>
        <v>0</v>
      </c>
      <c r="R650" s="73">
        <f>IF(AND(J649=0,J650=0),0,INT(CHOOSE(IF(C650&gt;0,C650,$F$5),#REF!,#REF!,#REF!,#REF!,#REF!,#REF!,#REF!)))</f>
        <v>0</v>
      </c>
      <c r="S650" s="74">
        <f t="shared" si="46"/>
        <v>0</v>
      </c>
      <c r="T650" s="74"/>
    </row>
    <row r="651" spans="3:20" ht="20.25" hidden="1" customHeight="1">
      <c r="C651" s="17"/>
      <c r="E651" t="str">
        <f t="shared" si="42"/>
        <v/>
      </c>
      <c r="F651" s="62"/>
      <c r="G651" s="78"/>
      <c r="H651" s="79"/>
      <c r="I651" s="79"/>
      <c r="J651" s="78">
        <v>0</v>
      </c>
      <c r="K651" s="65"/>
      <c r="L651" s="66">
        <f t="shared" si="43"/>
        <v>0</v>
      </c>
      <c r="M651" s="64">
        <f t="shared" si="43"/>
        <v>0</v>
      </c>
      <c r="N651" s="66">
        <f>IF(J651=0,0,N652*$E$3)</f>
        <v>0</v>
      </c>
      <c r="O651" s="67">
        <f t="shared" si="44"/>
        <v>0</v>
      </c>
      <c r="P651" s="66">
        <f>IF(J651=0,0,P652*$E$3)</f>
        <v>0</v>
      </c>
      <c r="Q651" s="67">
        <f t="shared" si="45"/>
        <v>0</v>
      </c>
      <c r="R651" s="66">
        <f>IF(J651=0,0,R652*$E$3)</f>
        <v>0</v>
      </c>
      <c r="S651" s="67">
        <f t="shared" si="46"/>
        <v>0</v>
      </c>
      <c r="T651" s="67"/>
    </row>
    <row r="652" spans="3:20" ht="20.25" hidden="1" customHeight="1">
      <c r="C652" s="76">
        <v>2</v>
      </c>
      <c r="D652" s="68" t="str">
        <f>CHOOSE(IF(C652&gt;0,C652,$F$5),0,"(야)","(지세별)","(지+소)","(누.불)","(야+소)","(원내역)")</f>
        <v>(야)</v>
      </c>
      <c r="E652">
        <f t="shared" si="47"/>
        <v>0</v>
      </c>
      <c r="F652" s="59"/>
      <c r="G652" s="84" t="str">
        <f>G650</f>
        <v>강관부설(직관)</v>
      </c>
      <c r="H652" s="85" t="s">
        <v>230</v>
      </c>
      <c r="I652" s="85" t="str">
        <f>CHOOSE(IF(C652&gt;0,C652,$F$5),0,"(야간)","(지세별)","(지+소)","(누.불)","(야+소)","")</f>
        <v>(야간)</v>
      </c>
      <c r="J652" s="84">
        <v>0</v>
      </c>
      <c r="K652" s="72" t="s">
        <v>227</v>
      </c>
      <c r="L652" s="73">
        <f t="shared" si="43"/>
        <v>0</v>
      </c>
      <c r="M652" s="71">
        <f t="shared" si="43"/>
        <v>0</v>
      </c>
      <c r="N652" s="73">
        <f>IF(AND(J651=0,J652=0),0,INT(CHOOSE(IF(C652&gt;0,C652,$F$5),#REF!,#REF!,#REF!,#REF!,#REF!,#REF!,#REF!)))</f>
        <v>0</v>
      </c>
      <c r="O652" s="74">
        <f t="shared" si="44"/>
        <v>0</v>
      </c>
      <c r="P652" s="73">
        <f>IF(AND(J651=0,J652=0),0,INT(CHOOSE(IF(C652&gt;0,C652,$F$5),#REF!,#REF!,#REF!,#REF!,#REF!,#REF!,#REF!)))</f>
        <v>0</v>
      </c>
      <c r="Q652" s="74">
        <f t="shared" si="45"/>
        <v>0</v>
      </c>
      <c r="R652" s="73">
        <f>IF(AND(J651=0,J652=0),0,INT(CHOOSE(IF(C652&gt;0,C652,$F$5),#REF!,#REF!,#REF!,#REF!,#REF!,#REF!,#REF!)))</f>
        <v>0</v>
      </c>
      <c r="S652" s="74">
        <f t="shared" si="46"/>
        <v>0</v>
      </c>
      <c r="T652" s="74"/>
    </row>
    <row r="653" spans="3:20" ht="20.25" hidden="1" customHeight="1">
      <c r="C653" s="17"/>
      <c r="E653" t="str">
        <f t="shared" si="42"/>
        <v/>
      </c>
      <c r="F653" s="62"/>
      <c r="G653" s="78"/>
      <c r="H653" s="79"/>
      <c r="I653" s="79"/>
      <c r="J653" s="78">
        <v>0</v>
      </c>
      <c r="K653" s="65"/>
      <c r="L653" s="66">
        <f t="shared" si="43"/>
        <v>0</v>
      </c>
      <c r="M653" s="64">
        <f t="shared" si="43"/>
        <v>0</v>
      </c>
      <c r="N653" s="66">
        <f>IF(J653=0,0,N654*$E$3)</f>
        <v>0</v>
      </c>
      <c r="O653" s="67">
        <f t="shared" si="44"/>
        <v>0</v>
      </c>
      <c r="P653" s="66">
        <f>IF(J653=0,0,P654*$E$3)</f>
        <v>0</v>
      </c>
      <c r="Q653" s="67">
        <f t="shared" si="45"/>
        <v>0</v>
      </c>
      <c r="R653" s="66">
        <f>IF(J653=0,0,R654*$E$3)</f>
        <v>0</v>
      </c>
      <c r="S653" s="67">
        <f t="shared" si="46"/>
        <v>0</v>
      </c>
      <c r="T653" s="67"/>
    </row>
    <row r="654" spans="3:20" ht="20.25" hidden="1" customHeight="1">
      <c r="C654" s="76"/>
      <c r="D654" s="68">
        <f>CHOOSE(IF(C654&gt;0,C654,$F$5),0,"(야)","(지세별)","(지+소)","(누.불)","(야+소)","(원내역)")</f>
        <v>0</v>
      </c>
      <c r="E654">
        <f t="shared" si="47"/>
        <v>0</v>
      </c>
      <c r="F654" s="59"/>
      <c r="G654" s="84" t="str">
        <f>G652</f>
        <v>강관부설(직관)</v>
      </c>
      <c r="H654" s="85" t="s">
        <v>231</v>
      </c>
      <c r="I654" s="85">
        <f>CHOOSE(IF(C654&gt;0,C654,$F$5),0,"(야간)","(지세별)","(지+소)","(누.불)","(야+소)","")</f>
        <v>0</v>
      </c>
      <c r="J654" s="84">
        <v>0</v>
      </c>
      <c r="K654" s="72" t="s">
        <v>227</v>
      </c>
      <c r="L654" s="73">
        <f t="shared" si="43"/>
        <v>0</v>
      </c>
      <c r="M654" s="71">
        <f t="shared" si="43"/>
        <v>0</v>
      </c>
      <c r="N654" s="73">
        <f>IF(AND(J653=0,J654=0),0,INT(CHOOSE(IF(C654&gt;0,C654,$F$5),#REF!,#REF!,#REF!,#REF!,#REF!,#REF!,#REF!)))</f>
        <v>0</v>
      </c>
      <c r="O654" s="74">
        <f t="shared" si="44"/>
        <v>0</v>
      </c>
      <c r="P654" s="73">
        <f>IF(AND(J653=0,J654=0),0,INT(CHOOSE(IF(C654&gt;0,C654,$F$5),#REF!,#REF!,#REF!,#REF!,#REF!,#REF!,#REF!)))</f>
        <v>0</v>
      </c>
      <c r="Q654" s="74">
        <f t="shared" si="45"/>
        <v>0</v>
      </c>
      <c r="R654" s="73">
        <f>IF(AND(J653=0,J654=0),0,INT(CHOOSE(IF(C654&gt;0,C654,$F$5),#REF!,#REF!,#REF!,#REF!,#REF!,#REF!,#REF!)))</f>
        <v>0</v>
      </c>
      <c r="S654" s="74">
        <f t="shared" si="46"/>
        <v>0</v>
      </c>
      <c r="T654" s="74"/>
    </row>
    <row r="655" spans="3:20" ht="20.25" hidden="1" customHeight="1">
      <c r="C655" s="17"/>
      <c r="E655" t="str">
        <f t="shared" si="42"/>
        <v/>
      </c>
      <c r="F655" s="62"/>
      <c r="G655" s="78"/>
      <c r="H655" s="79"/>
      <c r="I655" s="79"/>
      <c r="J655" s="78">
        <v>0</v>
      </c>
      <c r="K655" s="65"/>
      <c r="L655" s="66">
        <f t="shared" si="43"/>
        <v>0</v>
      </c>
      <c r="M655" s="64">
        <f t="shared" si="43"/>
        <v>0</v>
      </c>
      <c r="N655" s="66">
        <f>IF(J655=0,0,N656*$E$3)</f>
        <v>0</v>
      </c>
      <c r="O655" s="67">
        <f t="shared" si="44"/>
        <v>0</v>
      </c>
      <c r="P655" s="66">
        <f>IF(J655=0,0,P656*$E$3)</f>
        <v>0</v>
      </c>
      <c r="Q655" s="67">
        <f t="shared" si="45"/>
        <v>0</v>
      </c>
      <c r="R655" s="66">
        <f>IF(J655=0,0,R656*$E$3)</f>
        <v>0</v>
      </c>
      <c r="S655" s="67">
        <f t="shared" si="46"/>
        <v>0</v>
      </c>
      <c r="T655" s="67"/>
    </row>
    <row r="656" spans="3:20" ht="20.25" hidden="1" customHeight="1">
      <c r="C656" s="76">
        <v>2</v>
      </c>
      <c r="D656" s="68" t="str">
        <f>CHOOSE(IF(C656&gt;0,C656,$F$5),0,"(야)","(지세별)","(지+소)","(누.불)","(야+소)","(원내역)")</f>
        <v>(야)</v>
      </c>
      <c r="E656">
        <f t="shared" si="47"/>
        <v>0</v>
      </c>
      <c r="F656" s="59"/>
      <c r="G656" s="84" t="str">
        <f>G654</f>
        <v>강관부설(직관)</v>
      </c>
      <c r="H656" s="85" t="s">
        <v>231</v>
      </c>
      <c r="I656" s="85" t="str">
        <f>CHOOSE(IF(C656&gt;0,C656,$F$5),0,"(야간)","(지세별)","(지+소)","(누.불)","(야+소)","")</f>
        <v>(야간)</v>
      </c>
      <c r="J656" s="84">
        <v>0</v>
      </c>
      <c r="K656" s="72" t="s">
        <v>227</v>
      </c>
      <c r="L656" s="73">
        <f t="shared" si="43"/>
        <v>0</v>
      </c>
      <c r="M656" s="71">
        <f t="shared" si="43"/>
        <v>0</v>
      </c>
      <c r="N656" s="73">
        <f>IF(AND(J655=0,J656=0),0,INT(CHOOSE(IF(C656&gt;0,C656,$F$5),#REF!,#REF!,#REF!,#REF!,#REF!,#REF!,#REF!)))</f>
        <v>0</v>
      </c>
      <c r="O656" s="74">
        <f t="shared" si="44"/>
        <v>0</v>
      </c>
      <c r="P656" s="73">
        <f>IF(AND(J655=0,J656=0),0,INT(CHOOSE(IF(C656&gt;0,C656,$F$5),#REF!,#REF!,#REF!,#REF!,#REF!,#REF!,#REF!)))</f>
        <v>0</v>
      </c>
      <c r="Q656" s="74">
        <f t="shared" si="45"/>
        <v>0</v>
      </c>
      <c r="R656" s="73">
        <f>IF(AND(J655=0,J656=0),0,INT(CHOOSE(IF(C656&gt;0,C656,$F$5),#REF!,#REF!,#REF!,#REF!,#REF!,#REF!,#REF!)))</f>
        <v>0</v>
      </c>
      <c r="S656" s="74">
        <f t="shared" si="46"/>
        <v>0</v>
      </c>
      <c r="T656" s="74"/>
    </row>
    <row r="657" spans="3:20" ht="20.25" hidden="1" customHeight="1">
      <c r="C657" s="17"/>
      <c r="E657" t="str">
        <f t="shared" si="42"/>
        <v/>
      </c>
      <c r="F657" s="62"/>
      <c r="G657" s="78"/>
      <c r="H657" s="79"/>
      <c r="I657" s="79"/>
      <c r="J657" s="78">
        <v>0</v>
      </c>
      <c r="K657" s="65"/>
      <c r="L657" s="66">
        <f t="shared" si="43"/>
        <v>0</v>
      </c>
      <c r="M657" s="64">
        <f t="shared" si="43"/>
        <v>0</v>
      </c>
      <c r="N657" s="66">
        <f>IF(J657=0,0,N658*$E$3)</f>
        <v>0</v>
      </c>
      <c r="O657" s="67">
        <f t="shared" si="44"/>
        <v>0</v>
      </c>
      <c r="P657" s="66">
        <f>IF(J657=0,0,P658*$E$3)</f>
        <v>0</v>
      </c>
      <c r="Q657" s="67">
        <f t="shared" si="45"/>
        <v>0</v>
      </c>
      <c r="R657" s="66">
        <f>IF(J657=0,0,R658*$E$3)</f>
        <v>0</v>
      </c>
      <c r="S657" s="67">
        <f t="shared" si="46"/>
        <v>0</v>
      </c>
      <c r="T657" s="67"/>
    </row>
    <row r="658" spans="3:20" ht="20.25" hidden="1" customHeight="1">
      <c r="C658" s="76"/>
      <c r="D658" s="68">
        <f>CHOOSE(IF(C658&gt;0,C658,$F$5),0,"(야)","(지세별)","(지+소)","(누.불)","(야+소)","(원내역)")</f>
        <v>0</v>
      </c>
      <c r="E658">
        <f t="shared" si="47"/>
        <v>0</v>
      </c>
      <c r="F658" s="59"/>
      <c r="G658" s="84" t="str">
        <f>G656</f>
        <v>강관부설(직관)</v>
      </c>
      <c r="H658" s="85" t="s">
        <v>232</v>
      </c>
      <c r="I658" s="85">
        <f>CHOOSE(IF(C658&gt;0,C658,$F$5),0,"(야간)","(지세별)","(지+소)","(누.불)","(야+소)","")</f>
        <v>0</v>
      </c>
      <c r="J658" s="84">
        <v>0</v>
      </c>
      <c r="K658" s="72" t="s">
        <v>227</v>
      </c>
      <c r="L658" s="73">
        <f t="shared" si="43"/>
        <v>0</v>
      </c>
      <c r="M658" s="71">
        <f t="shared" si="43"/>
        <v>0</v>
      </c>
      <c r="N658" s="73">
        <f>IF(AND(J657=0,J658=0),0,INT(CHOOSE(IF(C658&gt;0,C658,$F$5),#REF!,#REF!,#REF!,#REF!,#REF!,#REF!,#REF!)))</f>
        <v>0</v>
      </c>
      <c r="O658" s="74">
        <f t="shared" si="44"/>
        <v>0</v>
      </c>
      <c r="P658" s="73">
        <f>IF(AND(J657=0,J658=0),0,INT(CHOOSE(IF(C658&gt;0,C658,$F$5),#REF!,#REF!,#REF!,#REF!,#REF!,#REF!,#REF!)))</f>
        <v>0</v>
      </c>
      <c r="Q658" s="74">
        <f t="shared" si="45"/>
        <v>0</v>
      </c>
      <c r="R658" s="73">
        <f>IF(AND(J657=0,J658=0),0,INT(CHOOSE(IF(C658&gt;0,C658,$F$5),#REF!,#REF!,#REF!,#REF!,#REF!,#REF!,#REF!)))</f>
        <v>0</v>
      </c>
      <c r="S658" s="74">
        <f t="shared" si="46"/>
        <v>0</v>
      </c>
      <c r="T658" s="74"/>
    </row>
    <row r="659" spans="3:20" ht="20.25" hidden="1" customHeight="1">
      <c r="C659" s="17"/>
      <c r="E659" t="str">
        <f t="shared" si="42"/>
        <v/>
      </c>
      <c r="F659" s="62"/>
      <c r="G659" s="78"/>
      <c r="H659" s="79"/>
      <c r="I659" s="79"/>
      <c r="J659" s="78">
        <v>0</v>
      </c>
      <c r="K659" s="65"/>
      <c r="L659" s="66">
        <f t="shared" si="43"/>
        <v>0</v>
      </c>
      <c r="M659" s="64">
        <f t="shared" si="43"/>
        <v>0</v>
      </c>
      <c r="N659" s="66">
        <f>IF(J659=0,0,N660*$E$3)</f>
        <v>0</v>
      </c>
      <c r="O659" s="67">
        <f t="shared" si="44"/>
        <v>0</v>
      </c>
      <c r="P659" s="66">
        <f>IF(J659=0,0,P660*$E$3)</f>
        <v>0</v>
      </c>
      <c r="Q659" s="67">
        <f t="shared" si="45"/>
        <v>0</v>
      </c>
      <c r="R659" s="66">
        <f>IF(J659=0,0,R660*$E$3)</f>
        <v>0</v>
      </c>
      <c r="S659" s="67">
        <f t="shared" si="46"/>
        <v>0</v>
      </c>
      <c r="T659" s="67"/>
    </row>
    <row r="660" spans="3:20" ht="20.25" hidden="1" customHeight="1">
      <c r="C660" s="76">
        <v>2</v>
      </c>
      <c r="D660" s="68" t="str">
        <f>CHOOSE(IF(C660&gt;0,C660,$F$5),0,"(야)","(지세별)","(지+소)","(누.불)","(야+소)","(원내역)")</f>
        <v>(야)</v>
      </c>
      <c r="E660">
        <f t="shared" si="47"/>
        <v>0</v>
      </c>
      <c r="F660" s="59"/>
      <c r="G660" s="84" t="str">
        <f>G658</f>
        <v>강관부설(직관)</v>
      </c>
      <c r="H660" s="85" t="s">
        <v>232</v>
      </c>
      <c r="I660" s="85" t="str">
        <f>CHOOSE(IF(C660&gt;0,C660,$F$5),0,"(야간)","(지세별)","(지+소)","(누.불)","(야+소)","")</f>
        <v>(야간)</v>
      </c>
      <c r="J660" s="84">
        <v>0</v>
      </c>
      <c r="K660" s="72" t="s">
        <v>227</v>
      </c>
      <c r="L660" s="73">
        <f t="shared" si="43"/>
        <v>0</v>
      </c>
      <c r="M660" s="71">
        <f t="shared" si="43"/>
        <v>0</v>
      </c>
      <c r="N660" s="73">
        <f>IF(AND(J659=0,J660=0),0,INT(CHOOSE(IF(C660&gt;0,C660,$F$5),#REF!,#REF!,#REF!,#REF!,#REF!,#REF!,#REF!)))</f>
        <v>0</v>
      </c>
      <c r="O660" s="74">
        <f t="shared" si="44"/>
        <v>0</v>
      </c>
      <c r="P660" s="73">
        <f>IF(AND(J659=0,J660=0),0,INT(CHOOSE(IF(C660&gt;0,C660,$F$5),#REF!,#REF!,#REF!,#REF!,#REF!,#REF!,#REF!)))</f>
        <v>0</v>
      </c>
      <c r="Q660" s="74">
        <f t="shared" si="45"/>
        <v>0</v>
      </c>
      <c r="R660" s="73">
        <f>IF(AND(J659=0,J660=0),0,INT(CHOOSE(IF(C660&gt;0,C660,$F$5),#REF!,#REF!,#REF!,#REF!,#REF!,#REF!,#REF!)))</f>
        <v>0</v>
      </c>
      <c r="S660" s="74">
        <f t="shared" si="46"/>
        <v>0</v>
      </c>
      <c r="T660" s="74"/>
    </row>
    <row r="661" spans="3:20" ht="20.25" hidden="1" customHeight="1">
      <c r="C661" s="17"/>
      <c r="E661" t="str">
        <f t="shared" si="42"/>
        <v/>
      </c>
      <c r="F661" s="62"/>
      <c r="G661" s="78"/>
      <c r="H661" s="79"/>
      <c r="I661" s="79"/>
      <c r="J661" s="78">
        <v>0</v>
      </c>
      <c r="K661" s="65"/>
      <c r="L661" s="66">
        <f t="shared" si="43"/>
        <v>0</v>
      </c>
      <c r="M661" s="64">
        <f t="shared" si="43"/>
        <v>0</v>
      </c>
      <c r="N661" s="66">
        <f>IF(J661=0,0,N662*$E$3)</f>
        <v>0</v>
      </c>
      <c r="O661" s="67">
        <f t="shared" si="44"/>
        <v>0</v>
      </c>
      <c r="P661" s="66">
        <f>IF(J661=0,0,P662*$E$3)</f>
        <v>0</v>
      </c>
      <c r="Q661" s="67">
        <f t="shared" si="45"/>
        <v>0</v>
      </c>
      <c r="R661" s="66">
        <f>IF(J661=0,0,R662*$E$3)</f>
        <v>0</v>
      </c>
      <c r="S661" s="67">
        <f t="shared" si="46"/>
        <v>0</v>
      </c>
      <c r="T661" s="67"/>
    </row>
    <row r="662" spans="3:20" ht="20.25" hidden="1" customHeight="1">
      <c r="C662" s="76"/>
      <c r="D662" s="68">
        <f>CHOOSE(IF(C662&gt;0,C662,$F$5),0,"(야)","(지세별)","(지+소)","(누.불)","(야+소)","(원내역)")</f>
        <v>0</v>
      </c>
      <c r="E662">
        <f t="shared" si="47"/>
        <v>0</v>
      </c>
      <c r="F662" s="59"/>
      <c r="G662" s="84" t="str">
        <f>G660</f>
        <v>강관부설(직관)</v>
      </c>
      <c r="H662" s="85" t="s">
        <v>233</v>
      </c>
      <c r="I662" s="85">
        <f>CHOOSE(IF(C662&gt;0,C662,$F$5),0,"(야간)","(지세별)","(지+소)","(누.불)","(야+소)","")</f>
        <v>0</v>
      </c>
      <c r="J662" s="84">
        <v>0</v>
      </c>
      <c r="K662" s="72" t="s">
        <v>227</v>
      </c>
      <c r="L662" s="73">
        <f t="shared" si="43"/>
        <v>0</v>
      </c>
      <c r="M662" s="71">
        <f t="shared" si="43"/>
        <v>0</v>
      </c>
      <c r="N662" s="73">
        <f>IF(AND(J661=0,J662=0),0,INT(CHOOSE(IF(C662&gt;0,C662,$F$5),#REF!,#REF!,#REF!,#REF!,#REF!,#REF!,#REF!)))</f>
        <v>0</v>
      </c>
      <c r="O662" s="74">
        <f t="shared" si="44"/>
        <v>0</v>
      </c>
      <c r="P662" s="73">
        <f>IF(AND(J661=0,J662=0),0,INT(CHOOSE(IF(C662&gt;0,C662,$F$5),#REF!,#REF!,#REF!,#REF!,#REF!,#REF!,#REF!)))</f>
        <v>0</v>
      </c>
      <c r="Q662" s="74">
        <f t="shared" si="45"/>
        <v>0</v>
      </c>
      <c r="R662" s="73">
        <f>IF(AND(J661=0,J662=0),0,INT(CHOOSE(IF(C662&gt;0,C662,$F$5),#REF!,#REF!,#REF!,#REF!,#REF!,#REF!,#REF!)))</f>
        <v>0</v>
      </c>
      <c r="S662" s="74">
        <f t="shared" si="46"/>
        <v>0</v>
      </c>
      <c r="T662" s="74"/>
    </row>
    <row r="663" spans="3:20" ht="20.25" hidden="1" customHeight="1">
      <c r="C663" s="17"/>
      <c r="E663" t="str">
        <f t="shared" si="42"/>
        <v/>
      </c>
      <c r="F663" s="62"/>
      <c r="G663" s="78"/>
      <c r="H663" s="79"/>
      <c r="I663" s="79"/>
      <c r="J663" s="78">
        <v>0</v>
      </c>
      <c r="K663" s="65"/>
      <c r="L663" s="66">
        <f t="shared" si="43"/>
        <v>0</v>
      </c>
      <c r="M663" s="64">
        <f t="shared" si="43"/>
        <v>0</v>
      </c>
      <c r="N663" s="66">
        <f>IF(J663=0,0,N664*$E$3)</f>
        <v>0</v>
      </c>
      <c r="O663" s="67">
        <f t="shared" si="44"/>
        <v>0</v>
      </c>
      <c r="P663" s="66">
        <f>IF(J663=0,0,P664*$E$3)</f>
        <v>0</v>
      </c>
      <c r="Q663" s="67">
        <f t="shared" si="45"/>
        <v>0</v>
      </c>
      <c r="R663" s="66">
        <f>IF(J663=0,0,R664*$E$3)</f>
        <v>0</v>
      </c>
      <c r="S663" s="67">
        <f t="shared" si="46"/>
        <v>0</v>
      </c>
      <c r="T663" s="67"/>
    </row>
    <row r="664" spans="3:20" ht="20.25" hidden="1" customHeight="1">
      <c r="C664" s="76">
        <v>2</v>
      </c>
      <c r="D664" s="68" t="str">
        <f>CHOOSE(IF(C664&gt;0,C664,$F$5),0,"(야)","(지세별)","(지+소)","(누.불)","(야+소)","(원내역)")</f>
        <v>(야)</v>
      </c>
      <c r="E664">
        <f t="shared" si="47"/>
        <v>0</v>
      </c>
      <c r="F664" s="59"/>
      <c r="G664" s="84" t="str">
        <f>G662</f>
        <v>강관부설(직관)</v>
      </c>
      <c r="H664" s="85" t="s">
        <v>233</v>
      </c>
      <c r="I664" s="85" t="str">
        <f>CHOOSE(IF(C664&gt;0,C664,$F$5),0,"(야간)","(지세별)","(지+소)","(누.불)","(야+소)","")</f>
        <v>(야간)</v>
      </c>
      <c r="J664" s="84">
        <v>0</v>
      </c>
      <c r="K664" s="72" t="s">
        <v>225</v>
      </c>
      <c r="L664" s="73">
        <f t="shared" si="43"/>
        <v>0</v>
      </c>
      <c r="M664" s="71">
        <f t="shared" si="43"/>
        <v>0</v>
      </c>
      <c r="N664" s="73">
        <f>IF(AND(J663=0,J664=0),0,INT(CHOOSE(IF(C664&gt;0,C664,$F$5),#REF!,#REF!,#REF!,#REF!,#REF!,#REF!,#REF!)))</f>
        <v>0</v>
      </c>
      <c r="O664" s="74">
        <f t="shared" si="44"/>
        <v>0</v>
      </c>
      <c r="P664" s="73">
        <f>IF(AND(J663=0,J664=0),0,INT(CHOOSE(IF(C664&gt;0,C664,$F$5),#REF!,#REF!,#REF!,#REF!,#REF!,#REF!,#REF!)))</f>
        <v>0</v>
      </c>
      <c r="Q664" s="74">
        <f t="shared" si="45"/>
        <v>0</v>
      </c>
      <c r="R664" s="73">
        <f>IF(AND(J663=0,J664=0),0,INT(CHOOSE(IF(C664&gt;0,C664,$F$5),#REF!,#REF!,#REF!,#REF!,#REF!,#REF!,#REF!)))</f>
        <v>0</v>
      </c>
      <c r="S664" s="74">
        <f t="shared" si="46"/>
        <v>0</v>
      </c>
      <c r="T664" s="74"/>
    </row>
    <row r="665" spans="3:20" ht="20.25" hidden="1" customHeight="1">
      <c r="C665" s="17"/>
      <c r="E665" t="str">
        <f t="shared" si="42"/>
        <v/>
      </c>
      <c r="F665" s="62"/>
      <c r="G665" s="78"/>
      <c r="H665" s="79"/>
      <c r="I665" s="79"/>
      <c r="J665" s="78">
        <v>0</v>
      </c>
      <c r="K665" s="65"/>
      <c r="L665" s="66">
        <f t="shared" si="43"/>
        <v>0</v>
      </c>
      <c r="M665" s="64">
        <f t="shared" si="43"/>
        <v>0</v>
      </c>
      <c r="N665" s="66">
        <f>IF(J665=0,0,N666*$E$3)</f>
        <v>0</v>
      </c>
      <c r="O665" s="67">
        <f t="shared" si="44"/>
        <v>0</v>
      </c>
      <c r="P665" s="66">
        <f>IF(J665=0,0,P666*$E$3)</f>
        <v>0</v>
      </c>
      <c r="Q665" s="67">
        <f t="shared" si="45"/>
        <v>0</v>
      </c>
      <c r="R665" s="66">
        <f>IF(J665=0,0,R666*$E$3)</f>
        <v>0</v>
      </c>
      <c r="S665" s="67">
        <f t="shared" si="46"/>
        <v>0</v>
      </c>
      <c r="T665" s="67"/>
    </row>
    <row r="666" spans="3:20" ht="20.25" hidden="1" customHeight="1">
      <c r="C666" s="76"/>
      <c r="D666" s="68">
        <f>CHOOSE(IF(C666&gt;0,C666,$F$5),0,"(야)","(지세별)","(지+소)","(누.불)","(야+소)","(원내역)")</f>
        <v>0</v>
      </c>
      <c r="E666">
        <f t="shared" si="47"/>
        <v>0</v>
      </c>
      <c r="F666" s="59"/>
      <c r="G666" s="84" t="str">
        <f>G660</f>
        <v>강관부설(직관)</v>
      </c>
      <c r="H666" s="85" t="s">
        <v>234</v>
      </c>
      <c r="I666" s="85">
        <f>CHOOSE(IF(C666&gt;0,C666,$F$5),0,"(야간)","(지세별)","(지+소)","(누.불)","(야+소)","")</f>
        <v>0</v>
      </c>
      <c r="J666" s="84">
        <v>0</v>
      </c>
      <c r="K666" s="72" t="s">
        <v>225</v>
      </c>
      <c r="L666" s="73">
        <f t="shared" si="43"/>
        <v>0</v>
      </c>
      <c r="M666" s="71">
        <f t="shared" si="43"/>
        <v>0</v>
      </c>
      <c r="N666" s="73">
        <f>IF(AND(J665=0,J666=0),0,INT(CHOOSE(IF(C666&gt;0,C666,$F$5),#REF!,#REF!,#REF!,#REF!,#REF!,#REF!,#REF!)))</f>
        <v>0</v>
      </c>
      <c r="O666" s="74">
        <f t="shared" si="44"/>
        <v>0</v>
      </c>
      <c r="P666" s="73">
        <f>IF(AND(J665=0,J666=0),0,INT(CHOOSE(IF(C666&gt;0,C666,$F$5),#REF!,#REF!,#REF!,#REF!,#REF!,#REF!,#REF!)))</f>
        <v>0</v>
      </c>
      <c r="Q666" s="74">
        <f t="shared" si="45"/>
        <v>0</v>
      </c>
      <c r="R666" s="73">
        <f>IF(AND(J665=0,J666=0),0,INT(CHOOSE(IF(C666&gt;0,C666,$F$5),#REF!,#REF!,#REF!,#REF!,#REF!,#REF!,#REF!)))</f>
        <v>0</v>
      </c>
      <c r="S666" s="74">
        <f t="shared" si="46"/>
        <v>0</v>
      </c>
      <c r="T666" s="74"/>
    </row>
    <row r="667" spans="3:20" ht="20.25" hidden="1" customHeight="1">
      <c r="C667" s="17"/>
      <c r="E667" t="str">
        <f t="shared" si="42"/>
        <v/>
      </c>
      <c r="F667" s="62"/>
      <c r="G667" s="78"/>
      <c r="H667" s="79"/>
      <c r="I667" s="79"/>
      <c r="J667" s="78">
        <v>0</v>
      </c>
      <c r="K667" s="65"/>
      <c r="L667" s="66">
        <f t="shared" si="43"/>
        <v>0</v>
      </c>
      <c r="M667" s="64">
        <f t="shared" si="43"/>
        <v>0</v>
      </c>
      <c r="N667" s="66">
        <f>IF(J667=0,0,N668*$E$3)</f>
        <v>0</v>
      </c>
      <c r="O667" s="67">
        <f t="shared" si="44"/>
        <v>0</v>
      </c>
      <c r="P667" s="66">
        <f>IF(J667=0,0,P668*$E$3)</f>
        <v>0</v>
      </c>
      <c r="Q667" s="67">
        <f t="shared" si="45"/>
        <v>0</v>
      </c>
      <c r="R667" s="66">
        <f>IF(J667=0,0,R668*$E$3)</f>
        <v>0</v>
      </c>
      <c r="S667" s="67">
        <f t="shared" si="46"/>
        <v>0</v>
      </c>
      <c r="T667" s="67"/>
    </row>
    <row r="668" spans="3:20" ht="20.25" hidden="1" customHeight="1">
      <c r="C668" s="76">
        <v>2</v>
      </c>
      <c r="D668" s="68" t="str">
        <f>CHOOSE(IF(C668&gt;0,C668,$F$5),0,"(야)","(지세별)","(지+소)","(누.불)","(야+소)","(원내역)")</f>
        <v>(야)</v>
      </c>
      <c r="E668">
        <f t="shared" si="47"/>
        <v>0</v>
      </c>
      <c r="F668" s="59"/>
      <c r="G668" s="84" t="str">
        <f>G666</f>
        <v>강관부설(직관)</v>
      </c>
      <c r="H668" s="85" t="s">
        <v>234</v>
      </c>
      <c r="I668" s="85" t="str">
        <f>CHOOSE(IF(C668&gt;0,C668,$F$5),0,"(야간)","(지세별)","(지+소)","(누.불)","(야+소)","")</f>
        <v>(야간)</v>
      </c>
      <c r="J668" s="84">
        <v>0</v>
      </c>
      <c r="K668" s="72" t="s">
        <v>225</v>
      </c>
      <c r="L668" s="73">
        <f t="shared" si="43"/>
        <v>0</v>
      </c>
      <c r="M668" s="71">
        <f t="shared" si="43"/>
        <v>0</v>
      </c>
      <c r="N668" s="73">
        <f>IF(AND(J667=0,J668=0),0,INT(CHOOSE(IF(C668&gt;0,C668,$F$5),#REF!,#REF!,#REF!,#REF!,#REF!,#REF!,#REF!)))</f>
        <v>0</v>
      </c>
      <c r="O668" s="74">
        <f t="shared" si="44"/>
        <v>0</v>
      </c>
      <c r="P668" s="73">
        <f>IF(AND(J667=0,J668=0),0,INT(CHOOSE(IF(C668&gt;0,C668,$F$5),#REF!,#REF!,#REF!,#REF!,#REF!,#REF!,#REF!)))</f>
        <v>0</v>
      </c>
      <c r="Q668" s="74">
        <f t="shared" si="45"/>
        <v>0</v>
      </c>
      <c r="R668" s="73">
        <f>IF(AND(J667=0,J668=0),0,INT(CHOOSE(IF(C668&gt;0,C668,$F$5),#REF!,#REF!,#REF!,#REF!,#REF!,#REF!,#REF!)))</f>
        <v>0</v>
      </c>
      <c r="S668" s="74">
        <f t="shared" si="46"/>
        <v>0</v>
      </c>
      <c r="T668" s="74"/>
    </row>
    <row r="669" spans="3:20" ht="20.25" hidden="1" customHeight="1">
      <c r="C669" s="17"/>
      <c r="E669" t="str">
        <f t="shared" si="42"/>
        <v/>
      </c>
      <c r="F669" s="62"/>
      <c r="G669" s="78"/>
      <c r="H669" s="79"/>
      <c r="I669" s="79"/>
      <c r="J669" s="78">
        <v>0</v>
      </c>
      <c r="K669" s="65"/>
      <c r="L669" s="66">
        <f t="shared" si="43"/>
        <v>0</v>
      </c>
      <c r="M669" s="64">
        <f t="shared" si="43"/>
        <v>0</v>
      </c>
      <c r="N669" s="66">
        <f>IF(J669=0,0,N670*$E$3)</f>
        <v>0</v>
      </c>
      <c r="O669" s="67">
        <f t="shared" si="44"/>
        <v>0</v>
      </c>
      <c r="P669" s="66">
        <f>IF(J669=0,0,P670*$E$3)</f>
        <v>0</v>
      </c>
      <c r="Q669" s="67">
        <f t="shared" si="45"/>
        <v>0</v>
      </c>
      <c r="R669" s="66">
        <f>IF(J669=0,0,R670*$E$3)</f>
        <v>0</v>
      </c>
      <c r="S669" s="67">
        <f t="shared" si="46"/>
        <v>0</v>
      </c>
      <c r="T669" s="67"/>
    </row>
    <row r="670" spans="3:20" ht="20.25" hidden="1" customHeight="1">
      <c r="C670" s="76"/>
      <c r="D670" s="68">
        <f>CHOOSE(IF(C670&gt;0,C670,$F$5),0,"(야)","(지세별)","(지+소)","(누.불)","(야+소)","(원내역)")</f>
        <v>0</v>
      </c>
      <c r="E670">
        <f t="shared" si="47"/>
        <v>0</v>
      </c>
      <c r="F670" s="59"/>
      <c r="G670" s="84" t="str">
        <f>G664</f>
        <v>강관부설(직관)</v>
      </c>
      <c r="H670" s="85" t="s">
        <v>235</v>
      </c>
      <c r="I670" s="85">
        <f>CHOOSE(IF(C670&gt;0,C670,$F$5),0,"(야간)","(지세별)","(지+소)","(누.불)","(야+소)","")</f>
        <v>0</v>
      </c>
      <c r="J670" s="84">
        <v>0</v>
      </c>
      <c r="K670" s="72" t="s">
        <v>225</v>
      </c>
      <c r="L670" s="73">
        <f t="shared" si="43"/>
        <v>0</v>
      </c>
      <c r="M670" s="71">
        <f t="shared" si="43"/>
        <v>0</v>
      </c>
      <c r="N670" s="73">
        <f>IF(AND(J669=0,J670=0),0,INT(CHOOSE(IF(C670&gt;0,C670,$F$5),#REF!,#REF!,#REF!,#REF!,#REF!,#REF!,#REF!)))</f>
        <v>0</v>
      </c>
      <c r="O670" s="74">
        <f t="shared" si="44"/>
        <v>0</v>
      </c>
      <c r="P670" s="73">
        <f>IF(AND(J669=0,J670=0),0,INT(CHOOSE(IF(C670&gt;0,C670,$F$5),#REF!,#REF!,#REF!,#REF!,#REF!,#REF!,#REF!)))</f>
        <v>0</v>
      </c>
      <c r="Q670" s="74">
        <f t="shared" si="45"/>
        <v>0</v>
      </c>
      <c r="R670" s="73">
        <f>IF(AND(J669=0,J670=0),0,INT(CHOOSE(IF(C670&gt;0,C670,$F$5),#REF!,#REF!,#REF!,#REF!,#REF!,#REF!,#REF!)))</f>
        <v>0</v>
      </c>
      <c r="S670" s="74">
        <f t="shared" si="46"/>
        <v>0</v>
      </c>
      <c r="T670" s="74"/>
    </row>
    <row r="671" spans="3:20" ht="20.25" hidden="1" customHeight="1">
      <c r="C671" s="17"/>
      <c r="E671" t="str">
        <f t="shared" si="42"/>
        <v/>
      </c>
      <c r="F671" s="62"/>
      <c r="G671" s="78"/>
      <c r="H671" s="79"/>
      <c r="I671" s="79"/>
      <c r="J671" s="78">
        <v>0</v>
      </c>
      <c r="K671" s="65"/>
      <c r="L671" s="66">
        <f t="shared" si="43"/>
        <v>0</v>
      </c>
      <c r="M671" s="64">
        <f t="shared" si="43"/>
        <v>0</v>
      </c>
      <c r="N671" s="66">
        <f>IF(J671=0,0,N672*$E$3)</f>
        <v>0</v>
      </c>
      <c r="O671" s="67">
        <f t="shared" si="44"/>
        <v>0</v>
      </c>
      <c r="P671" s="66">
        <f>IF(J671=0,0,P672*$E$3)</f>
        <v>0</v>
      </c>
      <c r="Q671" s="67">
        <f t="shared" si="45"/>
        <v>0</v>
      </c>
      <c r="R671" s="66">
        <f>IF(J671=0,0,R672*$E$3)</f>
        <v>0</v>
      </c>
      <c r="S671" s="67">
        <f t="shared" si="46"/>
        <v>0</v>
      </c>
      <c r="T671" s="67"/>
    </row>
    <row r="672" spans="3:20" ht="20.25" hidden="1" customHeight="1">
      <c r="C672" s="76">
        <v>2</v>
      </c>
      <c r="D672" s="68" t="str">
        <f>CHOOSE(IF(C672&gt;0,C672,$F$5),0,"(야)","(지세별)","(지+소)","(누.불)","(야+소)","(원내역)")</f>
        <v>(야)</v>
      </c>
      <c r="E672">
        <f t="shared" si="47"/>
        <v>0</v>
      </c>
      <c r="F672" s="59"/>
      <c r="G672" s="84" t="str">
        <f>G670</f>
        <v>강관부설(직관)</v>
      </c>
      <c r="H672" s="85" t="s">
        <v>235</v>
      </c>
      <c r="I672" s="85" t="str">
        <f>CHOOSE(IF(C672&gt;0,C672,$F$5),0,"(야간)","(지세별)","(지+소)","(누.불)","(야+소)","")</f>
        <v>(야간)</v>
      </c>
      <c r="J672" s="84">
        <v>0</v>
      </c>
      <c r="K672" s="72" t="s">
        <v>227</v>
      </c>
      <c r="L672" s="73">
        <f t="shared" si="43"/>
        <v>0</v>
      </c>
      <c r="M672" s="71">
        <f t="shared" si="43"/>
        <v>0</v>
      </c>
      <c r="N672" s="73">
        <f>IF(AND(J671=0,J672=0),0,INT(CHOOSE(IF(C672&gt;0,C672,$F$5),#REF!,#REF!,#REF!,#REF!,#REF!,#REF!,#REF!)))</f>
        <v>0</v>
      </c>
      <c r="O672" s="74">
        <f t="shared" si="44"/>
        <v>0</v>
      </c>
      <c r="P672" s="73">
        <f>IF(AND(J671=0,J672=0),0,INT(CHOOSE(IF(C672&gt;0,C672,$F$5),#REF!,#REF!,#REF!,#REF!,#REF!,#REF!,#REF!)))</f>
        <v>0</v>
      </c>
      <c r="Q672" s="74">
        <f t="shared" si="45"/>
        <v>0</v>
      </c>
      <c r="R672" s="73">
        <f>IF(AND(J671=0,J672=0),0,INT(CHOOSE(IF(C672&gt;0,C672,$F$5),#REF!,#REF!,#REF!,#REF!,#REF!,#REF!,#REF!)))</f>
        <v>0</v>
      </c>
      <c r="S672" s="74">
        <f t="shared" si="46"/>
        <v>0</v>
      </c>
      <c r="T672" s="74"/>
    </row>
    <row r="673" spans="3:20" ht="20.25" hidden="1" customHeight="1">
      <c r="C673" s="17"/>
      <c r="E673" t="str">
        <f t="shared" si="42"/>
        <v/>
      </c>
      <c r="F673" s="62"/>
      <c r="G673" s="78"/>
      <c r="H673" s="79"/>
      <c r="I673" s="79"/>
      <c r="J673" s="78">
        <v>0</v>
      </c>
      <c r="K673" s="65"/>
      <c r="L673" s="66">
        <f t="shared" si="43"/>
        <v>0</v>
      </c>
      <c r="M673" s="64">
        <f t="shared" si="43"/>
        <v>0</v>
      </c>
      <c r="N673" s="66">
        <f>IF(J673=0,0,N674*$E$3)</f>
        <v>0</v>
      </c>
      <c r="O673" s="67">
        <f t="shared" si="44"/>
        <v>0</v>
      </c>
      <c r="P673" s="66">
        <f>IF(J673=0,0,P674*$E$3)</f>
        <v>0</v>
      </c>
      <c r="Q673" s="67">
        <f t="shared" si="45"/>
        <v>0</v>
      </c>
      <c r="R673" s="66">
        <f>IF(J673=0,0,R674*$E$3)</f>
        <v>0</v>
      </c>
      <c r="S673" s="67">
        <f t="shared" si="46"/>
        <v>0</v>
      </c>
      <c r="T673" s="67"/>
    </row>
    <row r="674" spans="3:20" ht="20.25" hidden="1" customHeight="1">
      <c r="C674" s="76"/>
      <c r="D674" s="68">
        <f>CHOOSE(IF(C674&gt;0,C674,$F$5),0,"(야)","(지세별)","(지+소)","(누.불)","(야+소)","(원내역)")</f>
        <v>0</v>
      </c>
      <c r="E674">
        <f t="shared" si="47"/>
        <v>0</v>
      </c>
      <c r="F674" s="59"/>
      <c r="G674" s="84" t="str">
        <f>G672</f>
        <v>강관부설(직관)</v>
      </c>
      <c r="H674" s="85" t="s">
        <v>236</v>
      </c>
      <c r="I674" s="85">
        <f>CHOOSE(IF(C674&gt;0,C674,$F$5),0,"(야간)","(지세별)","(지+소)","(누.불)","(야+소)","")</f>
        <v>0</v>
      </c>
      <c r="J674" s="84">
        <v>0</v>
      </c>
      <c r="K674" s="72" t="s">
        <v>227</v>
      </c>
      <c r="L674" s="73">
        <f t="shared" si="43"/>
        <v>0</v>
      </c>
      <c r="M674" s="71">
        <f t="shared" si="43"/>
        <v>0</v>
      </c>
      <c r="N674" s="73">
        <f>IF(AND(J673=0,J674=0),0,INT(CHOOSE(IF(C674&gt;0,C674,$F$5),#REF!,#REF!,#REF!,#REF!,#REF!,#REF!,#REF!)))</f>
        <v>0</v>
      </c>
      <c r="O674" s="74">
        <f t="shared" si="44"/>
        <v>0</v>
      </c>
      <c r="P674" s="73">
        <f>IF(AND(J673=0,J674=0),0,INT(CHOOSE(IF(C674&gt;0,C674,$F$5),#REF!,#REF!,#REF!,#REF!,#REF!,#REF!,#REF!)))</f>
        <v>0</v>
      </c>
      <c r="Q674" s="74">
        <f t="shared" si="45"/>
        <v>0</v>
      </c>
      <c r="R674" s="73">
        <f>IF(AND(J673=0,J674=0),0,INT(CHOOSE(IF(C674&gt;0,C674,$F$5),#REF!,#REF!,#REF!,#REF!,#REF!,#REF!,#REF!)))</f>
        <v>0</v>
      </c>
      <c r="S674" s="74">
        <f t="shared" si="46"/>
        <v>0</v>
      </c>
      <c r="T674" s="74"/>
    </row>
    <row r="675" spans="3:20" ht="20.25" hidden="1" customHeight="1">
      <c r="C675" s="17"/>
      <c r="E675" t="str">
        <f t="shared" si="42"/>
        <v/>
      </c>
      <c r="F675" s="62"/>
      <c r="G675" s="78"/>
      <c r="H675" s="79"/>
      <c r="I675" s="79"/>
      <c r="J675" s="78">
        <v>0</v>
      </c>
      <c r="K675" s="65"/>
      <c r="L675" s="66">
        <f t="shared" si="43"/>
        <v>0</v>
      </c>
      <c r="M675" s="64">
        <f t="shared" si="43"/>
        <v>0</v>
      </c>
      <c r="N675" s="66">
        <f>IF(J675=0,0,N676*$E$3)</f>
        <v>0</v>
      </c>
      <c r="O675" s="67">
        <f t="shared" si="44"/>
        <v>0</v>
      </c>
      <c r="P675" s="66">
        <f>IF(J675=0,0,P676*$E$3)</f>
        <v>0</v>
      </c>
      <c r="Q675" s="67">
        <f t="shared" si="45"/>
        <v>0</v>
      </c>
      <c r="R675" s="66">
        <f>IF(J675=0,0,R676*$E$3)</f>
        <v>0</v>
      </c>
      <c r="S675" s="67">
        <f t="shared" si="46"/>
        <v>0</v>
      </c>
      <c r="T675" s="67"/>
    </row>
    <row r="676" spans="3:20" ht="20.25" hidden="1" customHeight="1">
      <c r="C676" s="76">
        <v>2</v>
      </c>
      <c r="D676" s="68" t="str">
        <f>CHOOSE(IF(C676&gt;0,C676,$F$5),0,"(야)","(지세별)","(지+소)","(누.불)","(야+소)","(원내역)")</f>
        <v>(야)</v>
      </c>
      <c r="E676">
        <f t="shared" si="47"/>
        <v>0</v>
      </c>
      <c r="F676" s="59"/>
      <c r="G676" s="84" t="str">
        <f>G674</f>
        <v>강관부설(직관)</v>
      </c>
      <c r="H676" s="85" t="s">
        <v>236</v>
      </c>
      <c r="I676" s="85" t="str">
        <f>CHOOSE(IF(C676&gt;0,C676,$F$5),0,"(야간)","(지세별)","(지+소)","(누.불)","(야+소)","")</f>
        <v>(야간)</v>
      </c>
      <c r="J676" s="84">
        <v>0</v>
      </c>
      <c r="K676" s="72" t="s">
        <v>227</v>
      </c>
      <c r="L676" s="73">
        <f t="shared" si="43"/>
        <v>0</v>
      </c>
      <c r="M676" s="71">
        <f t="shared" si="43"/>
        <v>0</v>
      </c>
      <c r="N676" s="73">
        <f>IF(AND(J675=0,J676=0),0,INT(CHOOSE(IF(C676&gt;0,C676,$F$5),#REF!,#REF!,#REF!,#REF!,#REF!,#REF!,#REF!)))</f>
        <v>0</v>
      </c>
      <c r="O676" s="74">
        <f t="shared" si="44"/>
        <v>0</v>
      </c>
      <c r="P676" s="73">
        <f>IF(AND(J675=0,J676=0),0,INT(CHOOSE(IF(C676&gt;0,C676,$F$5),#REF!,#REF!,#REF!,#REF!,#REF!,#REF!,#REF!)))</f>
        <v>0</v>
      </c>
      <c r="Q676" s="74">
        <f t="shared" si="45"/>
        <v>0</v>
      </c>
      <c r="R676" s="73">
        <f>IF(AND(J675=0,J676=0),0,INT(CHOOSE(IF(C676&gt;0,C676,$F$5),#REF!,#REF!,#REF!,#REF!,#REF!,#REF!,#REF!)))</f>
        <v>0</v>
      </c>
      <c r="S676" s="74">
        <f t="shared" si="46"/>
        <v>0</v>
      </c>
      <c r="T676" s="74"/>
    </row>
    <row r="677" spans="3:20" ht="20.25" hidden="1" customHeight="1">
      <c r="C677" s="17"/>
      <c r="E677" t="str">
        <f t="shared" si="42"/>
        <v/>
      </c>
      <c r="F677" s="62"/>
      <c r="G677" s="78"/>
      <c r="H677" s="79"/>
      <c r="I677" s="79"/>
      <c r="J677" s="78">
        <v>0</v>
      </c>
      <c r="K677" s="65"/>
      <c r="L677" s="66">
        <f t="shared" si="43"/>
        <v>0</v>
      </c>
      <c r="M677" s="64">
        <f t="shared" si="43"/>
        <v>0</v>
      </c>
      <c r="N677" s="66">
        <f>IF(J677=0,0,N678*$E$3)</f>
        <v>0</v>
      </c>
      <c r="O677" s="67">
        <f t="shared" si="44"/>
        <v>0</v>
      </c>
      <c r="P677" s="66">
        <f>IF(J677=0,0,P678*$E$3)</f>
        <v>0</v>
      </c>
      <c r="Q677" s="67">
        <f t="shared" si="45"/>
        <v>0</v>
      </c>
      <c r="R677" s="66">
        <f>IF(J677=0,0,R678*$E$3)</f>
        <v>0</v>
      </c>
      <c r="S677" s="67">
        <f t="shared" si="46"/>
        <v>0</v>
      </c>
      <c r="T677" s="67"/>
    </row>
    <row r="678" spans="3:20" ht="20.25" hidden="1" customHeight="1">
      <c r="C678" s="76"/>
      <c r="D678" s="68">
        <f>CHOOSE(IF(C678&gt;0,C678,$F$5),0,"(야)","(지세별)","(지+소)","(누.불)","(야+소)","(원내역)")</f>
        <v>0</v>
      </c>
      <c r="E678">
        <f t="shared" si="47"/>
        <v>0</v>
      </c>
      <c r="F678" s="59"/>
      <c r="G678" s="84" t="str">
        <f>G676</f>
        <v>강관부설(직관)</v>
      </c>
      <c r="H678" s="85" t="s">
        <v>237</v>
      </c>
      <c r="I678" s="85">
        <f>CHOOSE(IF(C678&gt;0,C678,$F$5),0,"(야간)","(지세별)","(지+소)","(누.불)","(야+소)","")</f>
        <v>0</v>
      </c>
      <c r="J678" s="84">
        <v>0</v>
      </c>
      <c r="K678" s="72" t="s">
        <v>227</v>
      </c>
      <c r="L678" s="73">
        <f t="shared" si="43"/>
        <v>0</v>
      </c>
      <c r="M678" s="71">
        <f t="shared" si="43"/>
        <v>0</v>
      </c>
      <c r="N678" s="73">
        <f>IF(AND(J677=0,J678=0),0,INT(CHOOSE(IF(C678&gt;0,C678,$F$5),#REF!,#REF!,#REF!,#REF!,#REF!,#REF!,#REF!)))</f>
        <v>0</v>
      </c>
      <c r="O678" s="74">
        <f t="shared" si="44"/>
        <v>0</v>
      </c>
      <c r="P678" s="73">
        <f>IF(AND(J677=0,J678=0),0,INT(CHOOSE(IF(C678&gt;0,C678,$F$5),#REF!,#REF!,#REF!,#REF!,#REF!,#REF!,#REF!)))</f>
        <v>0</v>
      </c>
      <c r="Q678" s="74">
        <f t="shared" si="45"/>
        <v>0</v>
      </c>
      <c r="R678" s="73">
        <f>IF(AND(J677=0,J678=0),0,INT(CHOOSE(IF(C678&gt;0,C678,$F$5),#REF!,#REF!,#REF!,#REF!,#REF!,#REF!,#REF!)))</f>
        <v>0</v>
      </c>
      <c r="S678" s="74">
        <f t="shared" si="46"/>
        <v>0</v>
      </c>
      <c r="T678" s="74"/>
    </row>
    <row r="679" spans="3:20" ht="20.25" hidden="1" customHeight="1">
      <c r="C679" s="17"/>
      <c r="E679" t="str">
        <f t="shared" si="42"/>
        <v/>
      </c>
      <c r="F679" s="62"/>
      <c r="G679" s="78"/>
      <c r="H679" s="79"/>
      <c r="I679" s="79"/>
      <c r="J679" s="78">
        <v>0</v>
      </c>
      <c r="K679" s="65"/>
      <c r="L679" s="66">
        <f t="shared" si="43"/>
        <v>0</v>
      </c>
      <c r="M679" s="64">
        <f t="shared" si="43"/>
        <v>0</v>
      </c>
      <c r="N679" s="66">
        <f>IF(J679=0,0,N680*$E$3)</f>
        <v>0</v>
      </c>
      <c r="O679" s="67">
        <f t="shared" si="44"/>
        <v>0</v>
      </c>
      <c r="P679" s="66">
        <f>IF(J679=0,0,P680*$E$3)</f>
        <v>0</v>
      </c>
      <c r="Q679" s="67">
        <f t="shared" si="45"/>
        <v>0</v>
      </c>
      <c r="R679" s="66">
        <f>IF(J679=0,0,R680*$E$3)</f>
        <v>0</v>
      </c>
      <c r="S679" s="67">
        <f t="shared" si="46"/>
        <v>0</v>
      </c>
      <c r="T679" s="67"/>
    </row>
    <row r="680" spans="3:20" ht="20.25" hidden="1" customHeight="1">
      <c r="C680" s="76">
        <v>2</v>
      </c>
      <c r="D680" s="68" t="str">
        <f>CHOOSE(IF(C680&gt;0,C680,$F$5),0,"(야)","(지세별)","(지+소)","(누.불)","(야+소)","(원내역)")</f>
        <v>(야)</v>
      </c>
      <c r="E680">
        <f t="shared" si="47"/>
        <v>0</v>
      </c>
      <c r="F680" s="59"/>
      <c r="G680" s="84" t="str">
        <f>G678</f>
        <v>강관부설(직관)</v>
      </c>
      <c r="H680" s="85" t="str">
        <f>H678</f>
        <v>D=600 × 6.0</v>
      </c>
      <c r="I680" s="85" t="str">
        <f>CHOOSE(IF(C680&gt;0,C680,$F$5),0,"(야간)","(지세별)","(지+소)","(누.불)","(야+소)","")</f>
        <v>(야간)</v>
      </c>
      <c r="J680" s="84">
        <v>0</v>
      </c>
      <c r="K680" s="72" t="s">
        <v>227</v>
      </c>
      <c r="L680" s="73">
        <f t="shared" si="43"/>
        <v>0</v>
      </c>
      <c r="M680" s="71">
        <f t="shared" si="43"/>
        <v>0</v>
      </c>
      <c r="N680" s="73">
        <f>IF(AND(J679=0,J680=0),0,INT(CHOOSE(IF(C680&gt;0,C680,$F$5),#REF!,#REF!,#REF!,#REF!,#REF!,#REF!,#REF!)))</f>
        <v>0</v>
      </c>
      <c r="O680" s="74">
        <f t="shared" si="44"/>
        <v>0</v>
      </c>
      <c r="P680" s="73">
        <f>IF(AND(J679=0,J680=0),0,INT(CHOOSE(IF(C680&gt;0,C680,$F$5),#REF!,#REF!,#REF!,#REF!,#REF!,#REF!,#REF!)))</f>
        <v>0</v>
      </c>
      <c r="Q680" s="74">
        <f t="shared" si="45"/>
        <v>0</v>
      </c>
      <c r="R680" s="73">
        <f>IF(AND(J679=0,J680=0),0,INT(CHOOSE(IF(C680&gt;0,C680,$F$5),#REF!,#REF!,#REF!,#REF!,#REF!,#REF!,#REF!)))</f>
        <v>0</v>
      </c>
      <c r="S680" s="74">
        <f t="shared" si="46"/>
        <v>0</v>
      </c>
      <c r="T680" s="74"/>
    </row>
    <row r="681" spans="3:20" ht="20.25" hidden="1" customHeight="1">
      <c r="C681" s="17"/>
      <c r="E681" t="str">
        <f t="shared" si="42"/>
        <v/>
      </c>
      <c r="F681" s="62"/>
      <c r="G681" s="78"/>
      <c r="H681" s="79"/>
      <c r="I681" s="79"/>
      <c r="J681" s="78">
        <v>0</v>
      </c>
      <c r="K681" s="65"/>
      <c r="L681" s="66">
        <f t="shared" si="43"/>
        <v>0</v>
      </c>
      <c r="M681" s="64">
        <f t="shared" si="43"/>
        <v>0</v>
      </c>
      <c r="N681" s="66">
        <f>IF(J681=0,0,N682*$E$3)</f>
        <v>0</v>
      </c>
      <c r="O681" s="67">
        <f t="shared" si="44"/>
        <v>0</v>
      </c>
      <c r="P681" s="66">
        <f>IF(J681=0,0,P682*$E$3)</f>
        <v>0</v>
      </c>
      <c r="Q681" s="67">
        <f t="shared" si="45"/>
        <v>0</v>
      </c>
      <c r="R681" s="66">
        <f>IF(J681=0,0,R682*$E$3)</f>
        <v>0</v>
      </c>
      <c r="S681" s="67">
        <f t="shared" si="46"/>
        <v>0</v>
      </c>
      <c r="T681" s="67"/>
    </row>
    <row r="682" spans="3:20" ht="20.25" hidden="1" customHeight="1">
      <c r="C682" s="76"/>
      <c r="D682" s="68">
        <f>CHOOSE(IF(C682&gt;0,C682,$F$5),0,"(야)","(지세별)","(지+소)","(누.불)","(야+소)","(원내역)")</f>
        <v>0</v>
      </c>
      <c r="E682">
        <f t="shared" si="47"/>
        <v>0</v>
      </c>
      <c r="F682" s="59"/>
      <c r="G682" s="84" t="str">
        <f>G680</f>
        <v>강관부설(직관)</v>
      </c>
      <c r="H682" s="85" t="s">
        <v>244</v>
      </c>
      <c r="I682" s="85">
        <f>CHOOSE(IF(C682&gt;0,C682,$F$5),0,"(야간)","(지세별)","(지+소)","(누.불)","(야+소)","")</f>
        <v>0</v>
      </c>
      <c r="J682" s="84">
        <v>0</v>
      </c>
      <c r="K682" s="72" t="s">
        <v>227</v>
      </c>
      <c r="L682" s="73">
        <f t="shared" si="43"/>
        <v>0</v>
      </c>
      <c r="M682" s="71">
        <f t="shared" si="43"/>
        <v>0</v>
      </c>
      <c r="N682" s="73">
        <f>IF(AND(J681=0,J682=0),0,INT(CHOOSE(IF(C682&gt;0,C682,$F$5),#REF!,#REF!,#REF!,#REF!,#REF!,#REF!,#REF!)))</f>
        <v>0</v>
      </c>
      <c r="O682" s="74">
        <f t="shared" si="44"/>
        <v>0</v>
      </c>
      <c r="P682" s="73">
        <f>IF(AND(J681=0,J682=0),0,INT(CHOOSE(IF(C682&gt;0,C682,$F$5),#REF!,#REF!,#REF!,#REF!,#REF!,#REF!,#REF!)))</f>
        <v>0</v>
      </c>
      <c r="Q682" s="74">
        <f t="shared" si="45"/>
        <v>0</v>
      </c>
      <c r="R682" s="73">
        <f>IF(AND(J681=0,J682=0),0,INT(CHOOSE(IF(C682&gt;0,C682,$F$5),#REF!,#REF!,#REF!,#REF!,#REF!,#REF!,#REF!)))</f>
        <v>0</v>
      </c>
      <c r="S682" s="74">
        <f t="shared" si="46"/>
        <v>0</v>
      </c>
      <c r="T682" s="74"/>
    </row>
    <row r="683" spans="3:20" ht="20.25" hidden="1" customHeight="1">
      <c r="C683" s="17"/>
      <c r="E683" t="str">
        <f t="shared" si="42"/>
        <v/>
      </c>
      <c r="F683" s="62"/>
      <c r="G683" s="78"/>
      <c r="H683" s="79"/>
      <c r="I683" s="79"/>
      <c r="J683" s="78">
        <v>0</v>
      </c>
      <c r="K683" s="65"/>
      <c r="L683" s="66">
        <f t="shared" si="43"/>
        <v>0</v>
      </c>
      <c r="M683" s="64">
        <f t="shared" si="43"/>
        <v>0</v>
      </c>
      <c r="N683" s="66">
        <f>IF(J683=0,0,N684*$E$3)</f>
        <v>0</v>
      </c>
      <c r="O683" s="67">
        <f t="shared" si="44"/>
        <v>0</v>
      </c>
      <c r="P683" s="66">
        <f>IF(J683=0,0,P684*$E$3)</f>
        <v>0</v>
      </c>
      <c r="Q683" s="67">
        <f t="shared" si="45"/>
        <v>0</v>
      </c>
      <c r="R683" s="66">
        <f>IF(J683=0,0,R684*$E$3)</f>
        <v>0</v>
      </c>
      <c r="S683" s="67">
        <f t="shared" si="46"/>
        <v>0</v>
      </c>
      <c r="T683" s="67"/>
    </row>
    <row r="684" spans="3:20" ht="20.25" hidden="1" customHeight="1">
      <c r="C684" s="76">
        <v>2</v>
      </c>
      <c r="D684" s="68" t="str">
        <f>CHOOSE(IF(C684&gt;0,C684,$F$5),0,"(야)","(지세별)","(지+소)","(누.불)","(야+소)","(원내역)")</f>
        <v>(야)</v>
      </c>
      <c r="E684">
        <f t="shared" si="47"/>
        <v>0</v>
      </c>
      <c r="F684" s="59"/>
      <c r="G684" s="84" t="str">
        <f>G682</f>
        <v>강관부설(직관)</v>
      </c>
      <c r="H684" s="85" t="str">
        <f>H682</f>
        <v>D=700 × 6.0</v>
      </c>
      <c r="I684" s="85" t="str">
        <f>CHOOSE(IF(C684&gt;0,C684,$F$5),0,"(야간)","(지세별)","(지+소)","(누.불)","(야+소)","")</f>
        <v>(야간)</v>
      </c>
      <c r="J684" s="84">
        <v>0</v>
      </c>
      <c r="K684" s="72" t="s">
        <v>227</v>
      </c>
      <c r="L684" s="73">
        <f t="shared" si="43"/>
        <v>0</v>
      </c>
      <c r="M684" s="71">
        <f t="shared" si="43"/>
        <v>0</v>
      </c>
      <c r="N684" s="73">
        <f>IF(AND(J683=0,J684=0),0,INT(CHOOSE(IF(C684&gt;0,C684,$F$5),#REF!,#REF!,#REF!,#REF!,#REF!,#REF!,#REF!)))</f>
        <v>0</v>
      </c>
      <c r="O684" s="74">
        <f t="shared" si="44"/>
        <v>0</v>
      </c>
      <c r="P684" s="73">
        <f>IF(AND(J683=0,J684=0),0,INT(CHOOSE(IF(C684&gt;0,C684,$F$5),#REF!,#REF!,#REF!,#REF!,#REF!,#REF!,#REF!)))</f>
        <v>0</v>
      </c>
      <c r="Q684" s="74">
        <f t="shared" si="45"/>
        <v>0</v>
      </c>
      <c r="R684" s="73">
        <f>IF(AND(J683=0,J684=0),0,INT(CHOOSE(IF(C684&gt;0,C684,$F$5),#REF!,#REF!,#REF!,#REF!,#REF!,#REF!,#REF!)))</f>
        <v>0</v>
      </c>
      <c r="S684" s="74">
        <f t="shared" si="46"/>
        <v>0</v>
      </c>
      <c r="T684" s="74"/>
    </row>
    <row r="685" spans="3:20" ht="20.25" hidden="1" customHeight="1">
      <c r="C685" s="17"/>
      <c r="E685" t="str">
        <f t="shared" si="42"/>
        <v/>
      </c>
      <c r="F685" s="62"/>
      <c r="G685" s="78"/>
      <c r="H685" s="79"/>
      <c r="I685" s="79"/>
      <c r="J685" s="78">
        <v>0</v>
      </c>
      <c r="K685" s="65"/>
      <c r="L685" s="66">
        <f t="shared" si="43"/>
        <v>0</v>
      </c>
      <c r="M685" s="64">
        <f t="shared" si="43"/>
        <v>0</v>
      </c>
      <c r="N685" s="66">
        <f>IF(J685=0,0,N686*$E$3)</f>
        <v>0</v>
      </c>
      <c r="O685" s="67">
        <f t="shared" si="44"/>
        <v>0</v>
      </c>
      <c r="P685" s="66">
        <f>IF(J685=0,0,P686*$E$3)</f>
        <v>0</v>
      </c>
      <c r="Q685" s="67">
        <f t="shared" si="45"/>
        <v>0</v>
      </c>
      <c r="R685" s="66">
        <f>IF(J685=0,0,R686*$E$3)</f>
        <v>0</v>
      </c>
      <c r="S685" s="67">
        <f t="shared" si="46"/>
        <v>0</v>
      </c>
      <c r="T685" s="67"/>
    </row>
    <row r="686" spans="3:20" ht="20.25" hidden="1" customHeight="1">
      <c r="C686" s="76"/>
      <c r="D686" s="68">
        <f>CHOOSE(IF(C686&gt;0,C686,$F$5),0,"(야)","(지세별)","(지+소)","(누.불)","(야+소)","(원내역)")</f>
        <v>0</v>
      </c>
      <c r="E686">
        <f t="shared" si="47"/>
        <v>0</v>
      </c>
      <c r="F686" s="59"/>
      <c r="G686" s="84" t="str">
        <f>G684</f>
        <v>강관부설(직관)</v>
      </c>
      <c r="H686" s="85" t="s">
        <v>245</v>
      </c>
      <c r="I686" s="85">
        <f>CHOOSE(IF(C686&gt;0,C686,$F$5),0,"(야간)","(지세별)","(지+소)","(누.불)","(야+소)","")</f>
        <v>0</v>
      </c>
      <c r="J686" s="84">
        <v>0</v>
      </c>
      <c r="K686" s="72" t="s">
        <v>227</v>
      </c>
      <c r="L686" s="73">
        <f t="shared" si="43"/>
        <v>0</v>
      </c>
      <c r="M686" s="71">
        <f t="shared" si="43"/>
        <v>0</v>
      </c>
      <c r="N686" s="73">
        <f>IF(AND(J685=0,J686=0),0,INT(CHOOSE(IF(C686&gt;0,C686,$F$5),#REF!,#REF!,#REF!,#REF!,#REF!,#REF!,#REF!)))</f>
        <v>0</v>
      </c>
      <c r="O686" s="74">
        <f t="shared" si="44"/>
        <v>0</v>
      </c>
      <c r="P686" s="73">
        <f>IF(AND(J685=0,J686=0),0,INT(CHOOSE(IF(C686&gt;0,C686,$F$5),#REF!,#REF!,#REF!,#REF!,#REF!,#REF!,#REF!)))</f>
        <v>0</v>
      </c>
      <c r="Q686" s="74">
        <f t="shared" si="45"/>
        <v>0</v>
      </c>
      <c r="R686" s="73">
        <f>IF(AND(J685=0,J686=0),0,INT(CHOOSE(IF(C686&gt;0,C686,$F$5),#REF!,#REF!,#REF!,#REF!,#REF!,#REF!,#REF!)))</f>
        <v>0</v>
      </c>
      <c r="S686" s="74">
        <f t="shared" si="46"/>
        <v>0</v>
      </c>
      <c r="T686" s="74"/>
    </row>
    <row r="687" spans="3:20" ht="20.25" hidden="1" customHeight="1">
      <c r="C687" s="17"/>
      <c r="E687" t="str">
        <f t="shared" si="42"/>
        <v/>
      </c>
      <c r="F687" s="62"/>
      <c r="G687" s="78"/>
      <c r="H687" s="79"/>
      <c r="I687" s="79"/>
      <c r="J687" s="78">
        <v>0</v>
      </c>
      <c r="K687" s="65"/>
      <c r="L687" s="66">
        <f t="shared" si="43"/>
        <v>0</v>
      </c>
      <c r="M687" s="64">
        <f t="shared" si="43"/>
        <v>0</v>
      </c>
      <c r="N687" s="66">
        <f>IF(J687=0,0,N688*$E$3)</f>
        <v>0</v>
      </c>
      <c r="O687" s="67">
        <f t="shared" si="44"/>
        <v>0</v>
      </c>
      <c r="P687" s="66">
        <f>IF(J687=0,0,P688*$E$3)</f>
        <v>0</v>
      </c>
      <c r="Q687" s="67">
        <f t="shared" si="45"/>
        <v>0</v>
      </c>
      <c r="R687" s="66">
        <f>IF(J687=0,0,R688*$E$3)</f>
        <v>0</v>
      </c>
      <c r="S687" s="67">
        <f t="shared" si="46"/>
        <v>0</v>
      </c>
      <c r="T687" s="67"/>
    </row>
    <row r="688" spans="3:20" ht="20.25" hidden="1" customHeight="1">
      <c r="C688" s="76">
        <v>2</v>
      </c>
      <c r="D688" s="68" t="str">
        <f>CHOOSE(IF(C688&gt;0,C688,$F$5),0,"(야)","(지세별)","(지+소)","(누.불)","(야+소)","(원내역)")</f>
        <v>(야)</v>
      </c>
      <c r="E688">
        <f t="shared" si="47"/>
        <v>0</v>
      </c>
      <c r="F688" s="59"/>
      <c r="G688" s="84" t="str">
        <f>G686</f>
        <v>강관부설(직관)</v>
      </c>
      <c r="H688" s="85" t="str">
        <f>H686</f>
        <v>D=800 × 6.0</v>
      </c>
      <c r="I688" s="85" t="str">
        <f>CHOOSE(IF(C688&gt;0,C688,$F$5),0,"(야간)","(지세별)","(지+소)","(누.불)","(야+소)","")</f>
        <v>(야간)</v>
      </c>
      <c r="J688" s="84">
        <v>0</v>
      </c>
      <c r="K688" s="72" t="s">
        <v>227</v>
      </c>
      <c r="L688" s="73">
        <f t="shared" si="43"/>
        <v>0</v>
      </c>
      <c r="M688" s="71">
        <f t="shared" si="43"/>
        <v>0</v>
      </c>
      <c r="N688" s="73">
        <f>IF(AND(J687=0,J688=0),0,INT(CHOOSE(IF(C688&gt;0,C688,$F$5),#REF!,#REF!,#REF!,#REF!,#REF!,#REF!,#REF!)))</f>
        <v>0</v>
      </c>
      <c r="O688" s="74">
        <f t="shared" si="44"/>
        <v>0</v>
      </c>
      <c r="P688" s="73">
        <f>IF(AND(J687=0,J688=0),0,INT(CHOOSE(IF(C688&gt;0,C688,$F$5),#REF!,#REF!,#REF!,#REF!,#REF!,#REF!,#REF!)))</f>
        <v>0</v>
      </c>
      <c r="Q688" s="74">
        <f t="shared" si="45"/>
        <v>0</v>
      </c>
      <c r="R688" s="73">
        <f>IF(AND(J687=0,J688=0),0,INT(CHOOSE(IF(C688&gt;0,C688,$F$5),#REF!,#REF!,#REF!,#REF!,#REF!,#REF!,#REF!)))</f>
        <v>0</v>
      </c>
      <c r="S688" s="74">
        <f t="shared" si="46"/>
        <v>0</v>
      </c>
      <c r="T688" s="74"/>
    </row>
    <row r="689" spans="3:20" ht="20.25" hidden="1" customHeight="1">
      <c r="C689" s="17"/>
      <c r="E689" t="str">
        <f t="shared" si="42"/>
        <v/>
      </c>
      <c r="F689" s="62"/>
      <c r="G689" s="78"/>
      <c r="H689" s="79"/>
      <c r="I689" s="79"/>
      <c r="J689" s="78">
        <v>0</v>
      </c>
      <c r="K689" s="65"/>
      <c r="L689" s="66">
        <f t="shared" si="43"/>
        <v>0</v>
      </c>
      <c r="M689" s="64">
        <f t="shared" si="43"/>
        <v>0</v>
      </c>
      <c r="N689" s="66">
        <f>IF(J689=0,0,N690*$E$3)</f>
        <v>0</v>
      </c>
      <c r="O689" s="67">
        <f t="shared" si="44"/>
        <v>0</v>
      </c>
      <c r="P689" s="66">
        <f>IF(J689=0,0,P690*$E$3)</f>
        <v>0</v>
      </c>
      <c r="Q689" s="67">
        <f t="shared" si="45"/>
        <v>0</v>
      </c>
      <c r="R689" s="66">
        <f>IF(J689=0,0,R690*$E$3)</f>
        <v>0</v>
      </c>
      <c r="S689" s="67">
        <f t="shared" si="46"/>
        <v>0</v>
      </c>
      <c r="T689" s="67"/>
    </row>
    <row r="690" spans="3:20" ht="20.25" hidden="1" customHeight="1">
      <c r="C690" s="76"/>
      <c r="D690" s="68">
        <f>CHOOSE(IF(C690&gt;0,C690,$F$5),0,"(야)","(지세별)","(지+소)","(누.불)","(야+소)","(원내역)")</f>
        <v>0</v>
      </c>
      <c r="E690">
        <f t="shared" si="47"/>
        <v>0</v>
      </c>
      <c r="F690" s="59"/>
      <c r="G690" s="84" t="str">
        <f>G688</f>
        <v>강관부설(직관)</v>
      </c>
      <c r="H690" s="85" t="s">
        <v>240</v>
      </c>
      <c r="I690" s="85">
        <f>CHOOSE(IF(C690&gt;0,C690,$F$5),0,"(야간)","(지세별)","(지+소)","(누.불)","(야+소)","")</f>
        <v>0</v>
      </c>
      <c r="J690" s="84">
        <v>0</v>
      </c>
      <c r="K690" s="72" t="s">
        <v>227</v>
      </c>
      <c r="L690" s="73">
        <f t="shared" si="43"/>
        <v>0</v>
      </c>
      <c r="M690" s="71">
        <f t="shared" si="43"/>
        <v>0</v>
      </c>
      <c r="N690" s="73">
        <f>IF(AND(J689=0,J690=0),0,INT(CHOOSE(IF(C690&gt;0,C690,$F$5),#REF!,#REF!,#REF!,#REF!,#REF!,#REF!,#REF!)))</f>
        <v>0</v>
      </c>
      <c r="O690" s="74">
        <f t="shared" si="44"/>
        <v>0</v>
      </c>
      <c r="P690" s="73">
        <f>IF(AND(J689=0,J690=0),0,INT(CHOOSE(IF(C690&gt;0,C690,$F$5),#REF!,#REF!,#REF!,#REF!,#REF!,#REF!,#REF!)))</f>
        <v>0</v>
      </c>
      <c r="Q690" s="74">
        <f t="shared" si="45"/>
        <v>0</v>
      </c>
      <c r="R690" s="73">
        <f>IF(AND(J689=0,J690=0),0,INT(CHOOSE(IF(C690&gt;0,C690,$F$5),#REF!,#REF!,#REF!,#REF!,#REF!,#REF!,#REF!)))</f>
        <v>0</v>
      </c>
      <c r="S690" s="74">
        <f t="shared" si="46"/>
        <v>0</v>
      </c>
      <c r="T690" s="74"/>
    </row>
    <row r="691" spans="3:20" ht="20.25" hidden="1" customHeight="1">
      <c r="C691" s="17"/>
      <c r="E691" t="str">
        <f t="shared" si="42"/>
        <v/>
      </c>
      <c r="F691" s="62"/>
      <c r="G691" s="78"/>
      <c r="H691" s="79"/>
      <c r="I691" s="79"/>
      <c r="J691" s="78">
        <v>0</v>
      </c>
      <c r="K691" s="65"/>
      <c r="L691" s="66">
        <f t="shared" si="43"/>
        <v>0</v>
      </c>
      <c r="M691" s="64">
        <f t="shared" si="43"/>
        <v>0</v>
      </c>
      <c r="N691" s="66">
        <f>IF(J691=0,0,N692*$E$3)</f>
        <v>0</v>
      </c>
      <c r="O691" s="67">
        <f t="shared" si="44"/>
        <v>0</v>
      </c>
      <c r="P691" s="66">
        <f>IF(J691=0,0,P692*$E$3)</f>
        <v>0</v>
      </c>
      <c r="Q691" s="67">
        <f t="shared" si="45"/>
        <v>0</v>
      </c>
      <c r="R691" s="66">
        <f>IF(J691=0,0,R692*$E$3)</f>
        <v>0</v>
      </c>
      <c r="S691" s="67">
        <f t="shared" si="46"/>
        <v>0</v>
      </c>
      <c r="T691" s="67"/>
    </row>
    <row r="692" spans="3:20" ht="20.25" hidden="1" customHeight="1">
      <c r="C692" s="76">
        <v>2</v>
      </c>
      <c r="D692" s="68" t="str">
        <f>CHOOSE(IF(C692&gt;0,C692,$F$5),0,"(야)","(지세별)","(지+소)","(누.불)","(야+소)","(원내역)")</f>
        <v>(야)</v>
      </c>
      <c r="E692">
        <f t="shared" si="47"/>
        <v>0</v>
      </c>
      <c r="F692" s="59"/>
      <c r="G692" s="84" t="str">
        <f>G690</f>
        <v>강관부설(직관)</v>
      </c>
      <c r="H692" s="85" t="str">
        <f>H690</f>
        <v>D=900 × 6.0</v>
      </c>
      <c r="I692" s="85" t="str">
        <f>CHOOSE(IF(C692&gt;0,C692,$F$5),0,"(야간)","(지세별)","(지+소)","(누.불)","(야+소)","")</f>
        <v>(야간)</v>
      </c>
      <c r="J692" s="84">
        <v>0</v>
      </c>
      <c r="K692" s="72" t="s">
        <v>227</v>
      </c>
      <c r="L692" s="73">
        <f t="shared" si="43"/>
        <v>0</v>
      </c>
      <c r="M692" s="71">
        <f t="shared" si="43"/>
        <v>0</v>
      </c>
      <c r="N692" s="73">
        <f>IF(AND(J691=0,J692=0),0,INT(CHOOSE(IF(C692&gt;0,C692,$F$5),#REF!,#REF!,#REF!,#REF!,#REF!,#REF!,#REF!)))</f>
        <v>0</v>
      </c>
      <c r="O692" s="74">
        <f t="shared" si="44"/>
        <v>0</v>
      </c>
      <c r="P692" s="73">
        <f>IF(AND(J691=0,J692=0),0,INT(CHOOSE(IF(C692&gt;0,C692,$F$5),#REF!,#REF!,#REF!,#REF!,#REF!,#REF!,#REF!)))</f>
        <v>0</v>
      </c>
      <c r="Q692" s="74">
        <f t="shared" si="45"/>
        <v>0</v>
      </c>
      <c r="R692" s="73">
        <f>IF(AND(J691=0,J692=0),0,INT(CHOOSE(IF(C692&gt;0,C692,$F$5),#REF!,#REF!,#REF!,#REF!,#REF!,#REF!,#REF!)))</f>
        <v>0</v>
      </c>
      <c r="S692" s="74">
        <f t="shared" si="46"/>
        <v>0</v>
      </c>
      <c r="T692" s="74"/>
    </row>
    <row r="693" spans="3:20" ht="20.25" hidden="1" customHeight="1">
      <c r="C693" s="17"/>
      <c r="E693" t="str">
        <f t="shared" si="42"/>
        <v/>
      </c>
      <c r="F693" s="62"/>
      <c r="G693" s="78"/>
      <c r="H693" s="79"/>
      <c r="I693" s="79"/>
      <c r="J693" s="78">
        <v>0</v>
      </c>
      <c r="K693" s="65"/>
      <c r="L693" s="66">
        <f t="shared" si="43"/>
        <v>0</v>
      </c>
      <c r="M693" s="64">
        <f t="shared" si="43"/>
        <v>0</v>
      </c>
      <c r="N693" s="66">
        <f>IF(J693=0,0,N694*$E$3)</f>
        <v>0</v>
      </c>
      <c r="O693" s="67">
        <f t="shared" si="44"/>
        <v>0</v>
      </c>
      <c r="P693" s="66">
        <f>IF(J693=0,0,P694*$E$3)</f>
        <v>0</v>
      </c>
      <c r="Q693" s="67">
        <f t="shared" si="45"/>
        <v>0</v>
      </c>
      <c r="R693" s="66">
        <f>IF(J693=0,0,R694*$E$3)</f>
        <v>0</v>
      </c>
      <c r="S693" s="67">
        <f t="shared" si="46"/>
        <v>0</v>
      </c>
      <c r="T693" s="67"/>
    </row>
    <row r="694" spans="3:20" ht="20.25" hidden="1" customHeight="1">
      <c r="C694" s="76"/>
      <c r="D694" s="68">
        <f>CHOOSE(IF(C694&gt;0,C694,$F$5),0,"(야)","(지세별)","(지+소)","(누.불)","(야+소)","(원내역)")</f>
        <v>0</v>
      </c>
      <c r="E694">
        <f t="shared" si="47"/>
        <v>0</v>
      </c>
      <c r="F694" s="59"/>
      <c r="G694" s="84" t="str">
        <f>G692</f>
        <v>강관부설(직관)</v>
      </c>
      <c r="H694" s="85" t="s">
        <v>241</v>
      </c>
      <c r="I694" s="85">
        <f>CHOOSE(IF(C694&gt;0,C694,$F$5),0,"(야간)","(지세별)","(지+소)","(누.불)","(야+소)","")</f>
        <v>0</v>
      </c>
      <c r="J694" s="84">
        <v>0</v>
      </c>
      <c r="K694" s="72" t="s">
        <v>227</v>
      </c>
      <c r="L694" s="73">
        <f t="shared" si="43"/>
        <v>0</v>
      </c>
      <c r="M694" s="71">
        <f t="shared" si="43"/>
        <v>0</v>
      </c>
      <c r="N694" s="73">
        <f>IF(AND(J693=0,J694=0),0,INT(CHOOSE(IF(C694&gt;0,C694,$F$5),#REF!,#REF!,#REF!,#REF!,#REF!,#REF!,#REF!)))</f>
        <v>0</v>
      </c>
      <c r="O694" s="74">
        <f t="shared" si="44"/>
        <v>0</v>
      </c>
      <c r="P694" s="73">
        <f>IF(AND(J693=0,J694=0),0,INT(CHOOSE(IF(C694&gt;0,C694,$F$5),#REF!,#REF!,#REF!,#REF!,#REF!,#REF!,#REF!)))</f>
        <v>0</v>
      </c>
      <c r="Q694" s="74">
        <f t="shared" si="45"/>
        <v>0</v>
      </c>
      <c r="R694" s="73">
        <f>IF(AND(J693=0,J694=0),0,INT(CHOOSE(IF(C694&gt;0,C694,$F$5),#REF!,#REF!,#REF!,#REF!,#REF!,#REF!,#REF!)))</f>
        <v>0</v>
      </c>
      <c r="S694" s="74">
        <f t="shared" si="46"/>
        <v>0</v>
      </c>
      <c r="T694" s="74"/>
    </row>
    <row r="695" spans="3:20" ht="20.25" hidden="1" customHeight="1">
      <c r="C695" s="17"/>
      <c r="E695" t="str">
        <f t="shared" si="42"/>
        <v/>
      </c>
      <c r="F695" s="62"/>
      <c r="G695" s="78"/>
      <c r="H695" s="79"/>
      <c r="I695" s="79"/>
      <c r="J695" s="78">
        <v>0</v>
      </c>
      <c r="K695" s="65"/>
      <c r="L695" s="66">
        <f t="shared" si="43"/>
        <v>0</v>
      </c>
      <c r="M695" s="64">
        <f t="shared" si="43"/>
        <v>0</v>
      </c>
      <c r="N695" s="66">
        <f>IF(J695=0,0,N696*$E$3)</f>
        <v>0</v>
      </c>
      <c r="O695" s="67">
        <f t="shared" si="44"/>
        <v>0</v>
      </c>
      <c r="P695" s="66">
        <f>IF(J695=0,0,P696*$E$3)</f>
        <v>0</v>
      </c>
      <c r="Q695" s="67">
        <f t="shared" si="45"/>
        <v>0</v>
      </c>
      <c r="R695" s="66">
        <f>IF(J695=0,0,R696*$E$3)</f>
        <v>0</v>
      </c>
      <c r="S695" s="67">
        <f t="shared" si="46"/>
        <v>0</v>
      </c>
      <c r="T695" s="67"/>
    </row>
    <row r="696" spans="3:20" ht="20.25" hidden="1" customHeight="1">
      <c r="C696" s="76">
        <v>2</v>
      </c>
      <c r="D696" s="68" t="str">
        <f>CHOOSE(IF(C696&gt;0,C696,$F$5),0,"(야)","(지세별)","(지+소)","(누.불)","(야+소)","(원내역)")</f>
        <v>(야)</v>
      </c>
      <c r="E696">
        <f t="shared" si="47"/>
        <v>0</v>
      </c>
      <c r="F696" s="59"/>
      <c r="G696" s="84" t="str">
        <f>G694</f>
        <v>강관부설(직관)</v>
      </c>
      <c r="H696" s="85" t="str">
        <f>H694</f>
        <v>D=1000 × 6.0</v>
      </c>
      <c r="I696" s="85" t="str">
        <f>CHOOSE(IF(C696&gt;0,C696,$F$5),0,"(야간)","(지세별)","(지+소)","(누.불)","(야+소)","")</f>
        <v>(야간)</v>
      </c>
      <c r="J696" s="84">
        <v>0</v>
      </c>
      <c r="K696" s="72" t="s">
        <v>227</v>
      </c>
      <c r="L696" s="73">
        <f t="shared" si="43"/>
        <v>0</v>
      </c>
      <c r="M696" s="71">
        <f t="shared" si="43"/>
        <v>0</v>
      </c>
      <c r="N696" s="73">
        <f>IF(AND(J695=0,J696=0),0,INT(CHOOSE(IF(C696&gt;0,C696,$F$5),#REF!,#REF!,#REF!,#REF!,#REF!,#REF!,#REF!)))</f>
        <v>0</v>
      </c>
      <c r="O696" s="74">
        <f t="shared" si="44"/>
        <v>0</v>
      </c>
      <c r="P696" s="73">
        <f>IF(AND(J695=0,J696=0),0,INT(CHOOSE(IF(C696&gt;0,C696,$F$5),#REF!,#REF!,#REF!,#REF!,#REF!,#REF!,#REF!)))</f>
        <v>0</v>
      </c>
      <c r="Q696" s="74">
        <f t="shared" si="45"/>
        <v>0</v>
      </c>
      <c r="R696" s="73">
        <f>IF(AND(J695=0,J696=0),0,INT(CHOOSE(IF(C696&gt;0,C696,$F$5),#REF!,#REF!,#REF!,#REF!,#REF!,#REF!,#REF!)))</f>
        <v>0</v>
      </c>
      <c r="S696" s="74">
        <f t="shared" si="46"/>
        <v>0</v>
      </c>
      <c r="T696" s="74"/>
    </row>
    <row r="697" spans="3:20" ht="20.25" hidden="1" customHeight="1">
      <c r="C697" s="17"/>
      <c r="E697" t="str">
        <f t="shared" si="42"/>
        <v/>
      </c>
      <c r="F697" s="62"/>
      <c r="G697" s="63"/>
      <c r="H697" s="64"/>
      <c r="I697" s="64"/>
      <c r="J697" s="63">
        <v>0</v>
      </c>
      <c r="K697" s="65"/>
      <c r="L697" s="66">
        <f t="shared" si="43"/>
        <v>0</v>
      </c>
      <c r="M697" s="64">
        <f t="shared" si="43"/>
        <v>0</v>
      </c>
      <c r="N697" s="66">
        <f>IF(J697=0,0,N698*$E$3)</f>
        <v>0</v>
      </c>
      <c r="O697" s="67">
        <f t="shared" si="44"/>
        <v>0</v>
      </c>
      <c r="P697" s="66">
        <f>IF(J697=0,0,P698*$E$3)</f>
        <v>0</v>
      </c>
      <c r="Q697" s="67">
        <f t="shared" si="45"/>
        <v>0</v>
      </c>
      <c r="R697" s="66">
        <f>IF(J697=0,0,R698*$E$3)</f>
        <v>0</v>
      </c>
      <c r="S697" s="67">
        <f t="shared" si="46"/>
        <v>0</v>
      </c>
      <c r="T697" s="67"/>
    </row>
    <row r="698" spans="3:20" ht="20.25" hidden="1" customHeight="1">
      <c r="C698" s="76"/>
      <c r="D698" s="68">
        <f>CHOOSE(IF(C698&gt;0,C698,$F$5),0,"(야)","(지세별)","(지+소)","(누.불)","(야+소)","(원내역)")</f>
        <v>0</v>
      </c>
      <c r="E698">
        <f t="shared" si="47"/>
        <v>0</v>
      </c>
      <c r="F698" s="59"/>
      <c r="G698" s="70" t="s">
        <v>246</v>
      </c>
      <c r="H698" s="71" t="s">
        <v>247</v>
      </c>
      <c r="I698" s="71">
        <f>CHOOSE(IF(C698&gt;0,C698,$F$5),0,"(야간)","(지세별)","(지+소)","(누.불)","(야+소)","")</f>
        <v>0</v>
      </c>
      <c r="J698" s="70">
        <v>0</v>
      </c>
      <c r="K698" s="72" t="s">
        <v>227</v>
      </c>
      <c r="L698" s="73">
        <f t="shared" si="43"/>
        <v>0</v>
      </c>
      <c r="M698" s="71">
        <f t="shared" si="43"/>
        <v>0</v>
      </c>
      <c r="N698" s="73">
        <f>IF(AND(J697=0,J698=0),0,INT(CHOOSE(IF(C698&gt;0,C698,$F$5),#REF!,#REF!,#REF!,#REF!,#REF!,#REF!,#REF!)))</f>
        <v>0</v>
      </c>
      <c r="O698" s="74">
        <f t="shared" si="44"/>
        <v>0</v>
      </c>
      <c r="P698" s="73">
        <f>IF(AND(J697=0,J698=0),0,INT(CHOOSE(IF(C698&gt;0,C698,$F$5),#REF!,#REF!,#REF!,#REF!,#REF!,#REF!,#REF!)))</f>
        <v>0</v>
      </c>
      <c r="Q698" s="74">
        <f t="shared" si="45"/>
        <v>0</v>
      </c>
      <c r="R698" s="73">
        <f>IF(AND(J697=0,J698=0),0,INT(CHOOSE(IF(C698&gt;0,C698,$F$5),#REF!,#REF!,#REF!,#REF!,#REF!,#REF!,#REF!)))</f>
        <v>0</v>
      </c>
      <c r="S698" s="74">
        <f t="shared" si="46"/>
        <v>0</v>
      </c>
      <c r="T698" s="74"/>
    </row>
    <row r="699" spans="3:20" ht="20.25" hidden="1" customHeight="1">
      <c r="C699" s="17"/>
      <c r="E699" t="str">
        <f t="shared" si="42"/>
        <v/>
      </c>
      <c r="F699" s="62"/>
      <c r="G699" s="63"/>
      <c r="H699" s="64"/>
      <c r="I699" s="64"/>
      <c r="J699" s="63">
        <v>0</v>
      </c>
      <c r="K699" s="65"/>
      <c r="L699" s="66">
        <f t="shared" si="43"/>
        <v>0</v>
      </c>
      <c r="M699" s="64">
        <f t="shared" si="43"/>
        <v>0</v>
      </c>
      <c r="N699" s="66">
        <f>IF(J699=0,0,N700*$E$3)</f>
        <v>0</v>
      </c>
      <c r="O699" s="67">
        <f t="shared" si="44"/>
        <v>0</v>
      </c>
      <c r="P699" s="66">
        <f>IF(J699=0,0,P700*$E$3)</f>
        <v>0</v>
      </c>
      <c r="Q699" s="67">
        <f t="shared" si="45"/>
        <v>0</v>
      </c>
      <c r="R699" s="66">
        <f>IF(J699=0,0,R700*$E$3)</f>
        <v>0</v>
      </c>
      <c r="S699" s="67">
        <f t="shared" si="46"/>
        <v>0</v>
      </c>
      <c r="T699" s="67"/>
    </row>
    <row r="700" spans="3:20" ht="20.25" hidden="1" customHeight="1">
      <c r="C700" s="76">
        <v>2</v>
      </c>
      <c r="D700" s="68" t="str">
        <f>CHOOSE(IF(C700&gt;0,C700,$F$5),0,"(야)","(지세별)","(지+소)","(누.불)","(야+소)","(원내역)")</f>
        <v>(야)</v>
      </c>
      <c r="E700">
        <f t="shared" si="47"/>
        <v>0</v>
      </c>
      <c r="F700" s="59"/>
      <c r="G700" s="70" t="str">
        <f>G698</f>
        <v>KP메카니칼조인트접합(이형관)</v>
      </c>
      <c r="H700" s="71" t="s">
        <v>247</v>
      </c>
      <c r="I700" s="71" t="str">
        <f>CHOOSE(IF(C700&gt;0,C700,$F$5),0,"(야간)","(지세별)","(지+소)","(누.불)","(야+소)","")</f>
        <v>(야간)</v>
      </c>
      <c r="J700" s="70">
        <v>0</v>
      </c>
      <c r="K700" s="72" t="s">
        <v>227</v>
      </c>
      <c r="L700" s="73">
        <f t="shared" si="43"/>
        <v>0</v>
      </c>
      <c r="M700" s="71">
        <f t="shared" si="43"/>
        <v>0</v>
      </c>
      <c r="N700" s="73">
        <f>IF(AND(J699=0,J700=0),0,INT(CHOOSE(IF(C700&gt;0,C700,$F$5),#REF!,#REF!,#REF!,#REF!,#REF!,#REF!,#REF!)))</f>
        <v>0</v>
      </c>
      <c r="O700" s="74">
        <f t="shared" si="44"/>
        <v>0</v>
      </c>
      <c r="P700" s="73">
        <f>IF(AND(J699=0,J700=0),0,INT(CHOOSE(IF(C700&gt;0,C700,$F$5),#REF!,#REF!,#REF!,#REF!,#REF!,#REF!,#REF!)))</f>
        <v>0</v>
      </c>
      <c r="Q700" s="74">
        <f t="shared" si="45"/>
        <v>0</v>
      </c>
      <c r="R700" s="73">
        <f>IF(AND(J699=0,J700=0),0,INT(CHOOSE(IF(C700&gt;0,C700,$F$5),#REF!,#REF!,#REF!,#REF!,#REF!,#REF!,#REF!)))</f>
        <v>0</v>
      </c>
      <c r="S700" s="74">
        <f t="shared" si="46"/>
        <v>0</v>
      </c>
      <c r="T700" s="74"/>
    </row>
    <row r="701" spans="3:20" ht="20.25" hidden="1" customHeight="1">
      <c r="C701" s="17"/>
      <c r="E701" t="str">
        <f t="shared" si="42"/>
        <v/>
      </c>
      <c r="F701" s="62"/>
      <c r="G701" s="63"/>
      <c r="H701" s="64"/>
      <c r="I701" s="64"/>
      <c r="J701" s="63">
        <v>0</v>
      </c>
      <c r="K701" s="65"/>
      <c r="L701" s="66">
        <f t="shared" si="43"/>
        <v>0</v>
      </c>
      <c r="M701" s="64">
        <f t="shared" si="43"/>
        <v>0</v>
      </c>
      <c r="N701" s="66">
        <f>IF(J701=0,0,N702*$E$3)</f>
        <v>0</v>
      </c>
      <c r="O701" s="67">
        <f t="shared" si="44"/>
        <v>0</v>
      </c>
      <c r="P701" s="66">
        <f>IF(J701=0,0,P702*$E$3)</f>
        <v>0</v>
      </c>
      <c r="Q701" s="67">
        <f t="shared" si="45"/>
        <v>0</v>
      </c>
      <c r="R701" s="66">
        <f>IF(J701=0,0,R702*$E$3)</f>
        <v>0</v>
      </c>
      <c r="S701" s="67">
        <f t="shared" si="46"/>
        <v>0</v>
      </c>
      <c r="T701" s="67"/>
    </row>
    <row r="702" spans="3:20" ht="20.25" customHeight="1">
      <c r="C702" s="76"/>
      <c r="D702" s="68">
        <f>CHOOSE(IF(C702&gt;0,C702,$F$5),0,"(야)","(지세별)","(지+소)","(누.불)","(야+소)","(원내역)")</f>
        <v>0</v>
      </c>
      <c r="E702">
        <f t="shared" si="47"/>
        <v>0</v>
      </c>
      <c r="F702" s="59"/>
      <c r="G702" s="70" t="str">
        <f>G700</f>
        <v>KP메카니칼조인트접합(이형관)</v>
      </c>
      <c r="H702" s="71" t="s">
        <v>248</v>
      </c>
      <c r="I702" s="71">
        <f>CHOOSE(IF(C702&gt;0,C702,$F$5),0,"(야간)","(지세별)","(지+소)","(누.불)","(야+소)","")</f>
        <v>0</v>
      </c>
      <c r="J702" s="70">
        <v>23</v>
      </c>
      <c r="K702" s="72" t="s">
        <v>225</v>
      </c>
      <c r="L702" s="73"/>
      <c r="M702" s="71"/>
      <c r="N702" s="73"/>
      <c r="O702" s="74"/>
      <c r="P702" s="73"/>
      <c r="Q702" s="74"/>
      <c r="R702" s="73"/>
      <c r="S702" s="74"/>
      <c r="T702" s="74"/>
    </row>
    <row r="703" spans="3:20" ht="20.25" hidden="1" customHeight="1">
      <c r="C703" s="17"/>
      <c r="E703" t="str">
        <f t="shared" si="42"/>
        <v/>
      </c>
      <c r="F703" s="62"/>
      <c r="G703" s="63"/>
      <c r="H703" s="64"/>
      <c r="I703" s="64"/>
      <c r="J703" s="63">
        <v>0</v>
      </c>
      <c r="K703" s="65"/>
      <c r="L703" s="66">
        <f t="shared" si="43"/>
        <v>0</v>
      </c>
      <c r="M703" s="64">
        <f t="shared" si="43"/>
        <v>0</v>
      </c>
      <c r="N703" s="66">
        <f>IF(J703=0,0,N704*$E$3)</f>
        <v>0</v>
      </c>
      <c r="O703" s="67">
        <f t="shared" si="44"/>
        <v>0</v>
      </c>
      <c r="P703" s="66">
        <f>IF(J703=0,0,P704*$E$3)</f>
        <v>0</v>
      </c>
      <c r="Q703" s="67">
        <f t="shared" si="45"/>
        <v>0</v>
      </c>
      <c r="R703" s="66">
        <f>IF(J703=0,0,R704*$E$3)</f>
        <v>0</v>
      </c>
      <c r="S703" s="67">
        <f t="shared" si="46"/>
        <v>0</v>
      </c>
      <c r="T703" s="67"/>
    </row>
    <row r="704" spans="3:20" ht="20.25" customHeight="1">
      <c r="C704" s="76">
        <v>2</v>
      </c>
      <c r="D704" s="68" t="str">
        <f>CHOOSE(IF(C704&gt;0,C704,$F$5),0,"(야)","(지세별)","(지+소)","(누.불)","(야+소)","(원내역)")</f>
        <v>(야)</v>
      </c>
      <c r="E704">
        <f t="shared" si="47"/>
        <v>0</v>
      </c>
      <c r="F704" s="59"/>
      <c r="G704" s="70" t="str">
        <f>G702</f>
        <v>KP메카니칼조인트접합(이형관)</v>
      </c>
      <c r="H704" s="71" t="s">
        <v>248</v>
      </c>
      <c r="I704" s="71" t="str">
        <f>CHOOSE(IF(C704&gt;0,C704,$F$5),0,"(야간)","(지세별)","(지+소)","(누.불)","(야+소)","")</f>
        <v>(야간)</v>
      </c>
      <c r="J704" s="70">
        <v>9</v>
      </c>
      <c r="K704" s="72" t="s">
        <v>225</v>
      </c>
      <c r="L704" s="73"/>
      <c r="M704" s="71"/>
      <c r="N704" s="73"/>
      <c r="O704" s="74"/>
      <c r="P704" s="73"/>
      <c r="Q704" s="74"/>
      <c r="R704" s="73"/>
      <c r="S704" s="74"/>
      <c r="T704" s="74"/>
    </row>
    <row r="705" spans="3:20" ht="20.25" hidden="1" customHeight="1">
      <c r="C705" s="17"/>
      <c r="E705" t="str">
        <f t="shared" si="42"/>
        <v/>
      </c>
      <c r="F705" s="62"/>
      <c r="G705" s="63"/>
      <c r="H705" s="64"/>
      <c r="I705" s="64"/>
      <c r="J705" s="63">
        <v>0</v>
      </c>
      <c r="K705" s="65"/>
      <c r="L705" s="66">
        <f t="shared" si="43"/>
        <v>0</v>
      </c>
      <c r="M705" s="64">
        <f t="shared" si="43"/>
        <v>0</v>
      </c>
      <c r="N705" s="66">
        <f>IF(J705=0,0,N706*$E$3)</f>
        <v>0</v>
      </c>
      <c r="O705" s="67">
        <f t="shared" si="44"/>
        <v>0</v>
      </c>
      <c r="P705" s="66">
        <f>IF(J705=0,0,P706*$E$3)</f>
        <v>0</v>
      </c>
      <c r="Q705" s="67">
        <f t="shared" si="45"/>
        <v>0</v>
      </c>
      <c r="R705" s="66">
        <f>IF(J705=0,0,R706*$E$3)</f>
        <v>0</v>
      </c>
      <c r="S705" s="67">
        <f t="shared" si="46"/>
        <v>0</v>
      </c>
      <c r="T705" s="67"/>
    </row>
    <row r="706" spans="3:20" ht="20.25" customHeight="1">
      <c r="C706" s="76"/>
      <c r="D706" s="68">
        <f>CHOOSE(IF(C706&gt;0,C706,$F$5),0,"(야)","(지세별)","(지+소)","(누.불)","(야+소)","(원내역)")</f>
        <v>0</v>
      </c>
      <c r="E706">
        <f t="shared" si="47"/>
        <v>0</v>
      </c>
      <c r="F706" s="59"/>
      <c r="G706" s="70" t="str">
        <f>G704</f>
        <v>KP메카니칼조인트접합(이형관)</v>
      </c>
      <c r="H706" s="71" t="s">
        <v>249</v>
      </c>
      <c r="I706" s="71">
        <f>CHOOSE(IF(C706&gt;0,C706,$F$5),0,"(야간)","(지세별)","(지+소)","(누.불)","(야+소)","")</f>
        <v>0</v>
      </c>
      <c r="J706" s="70">
        <v>26</v>
      </c>
      <c r="K706" s="72" t="s">
        <v>225</v>
      </c>
      <c r="L706" s="73"/>
      <c r="M706" s="71"/>
      <c r="N706" s="73"/>
      <c r="O706" s="74"/>
      <c r="P706" s="73"/>
      <c r="Q706" s="74"/>
      <c r="R706" s="73"/>
      <c r="S706" s="74"/>
      <c r="T706" s="74"/>
    </row>
    <row r="707" spans="3:20" ht="20.25" hidden="1" customHeight="1">
      <c r="C707" s="17"/>
      <c r="E707" t="str">
        <f t="shared" si="42"/>
        <v/>
      </c>
      <c r="F707" s="62"/>
      <c r="G707" s="63"/>
      <c r="H707" s="64"/>
      <c r="I707" s="64"/>
      <c r="J707" s="63">
        <v>0</v>
      </c>
      <c r="K707" s="65"/>
      <c r="L707" s="66">
        <f t="shared" si="43"/>
        <v>0</v>
      </c>
      <c r="M707" s="64">
        <f t="shared" si="43"/>
        <v>0</v>
      </c>
      <c r="N707" s="66">
        <f>IF(J707=0,0,N708*$E$3)</f>
        <v>0</v>
      </c>
      <c r="O707" s="67">
        <f t="shared" si="44"/>
        <v>0</v>
      </c>
      <c r="P707" s="66">
        <f>IF(J707=0,0,P708*$E$3)</f>
        <v>0</v>
      </c>
      <c r="Q707" s="67">
        <f t="shared" si="45"/>
        <v>0</v>
      </c>
      <c r="R707" s="66">
        <f>IF(J707=0,0,R708*$E$3)</f>
        <v>0</v>
      </c>
      <c r="S707" s="67">
        <f t="shared" si="46"/>
        <v>0</v>
      </c>
      <c r="T707" s="67"/>
    </row>
    <row r="708" spans="3:20" ht="20.25" customHeight="1">
      <c r="C708" s="76">
        <v>2</v>
      </c>
      <c r="D708" s="68" t="str">
        <f>CHOOSE(IF(C708&gt;0,C708,$F$5),0,"(야)","(지세별)","(지+소)","(누.불)","(야+소)","(원내역)")</f>
        <v>(야)</v>
      </c>
      <c r="E708">
        <f t="shared" si="47"/>
        <v>0</v>
      </c>
      <c r="F708" s="59"/>
      <c r="G708" s="70" t="str">
        <f>G706</f>
        <v>KP메카니칼조인트접합(이형관)</v>
      </c>
      <c r="H708" s="71" t="s">
        <v>249</v>
      </c>
      <c r="I708" s="71" t="str">
        <f>CHOOSE(IF(C708&gt;0,C708,$F$5),0,"(야간)","(지세별)","(지+소)","(누.불)","(야+소)","")</f>
        <v>(야간)</v>
      </c>
      <c r="J708" s="70">
        <v>24</v>
      </c>
      <c r="K708" s="72" t="s">
        <v>225</v>
      </c>
      <c r="L708" s="73"/>
      <c r="M708" s="71"/>
      <c r="N708" s="73"/>
      <c r="O708" s="74"/>
      <c r="P708" s="73"/>
      <c r="Q708" s="74"/>
      <c r="R708" s="73"/>
      <c r="S708" s="74"/>
      <c r="T708" s="74"/>
    </row>
    <row r="709" spans="3:20" ht="20.25" hidden="1" customHeight="1">
      <c r="C709" s="17"/>
      <c r="E709" t="str">
        <f t="shared" si="42"/>
        <v/>
      </c>
      <c r="F709" s="62"/>
      <c r="G709" s="63"/>
      <c r="H709" s="64"/>
      <c r="I709" s="64"/>
      <c r="J709" s="63">
        <v>0</v>
      </c>
      <c r="K709" s="65"/>
      <c r="L709" s="66">
        <f t="shared" si="43"/>
        <v>0</v>
      </c>
      <c r="M709" s="64">
        <f t="shared" si="43"/>
        <v>0</v>
      </c>
      <c r="N709" s="66">
        <f>IF(J709=0,0,N710*$E$3)</f>
        <v>0</v>
      </c>
      <c r="O709" s="67">
        <f t="shared" si="44"/>
        <v>0</v>
      </c>
      <c r="P709" s="66">
        <f>IF(J709=0,0,P710*$E$3)</f>
        <v>0</v>
      </c>
      <c r="Q709" s="67">
        <f t="shared" si="45"/>
        <v>0</v>
      </c>
      <c r="R709" s="66">
        <f>IF(J709=0,0,R710*$E$3)</f>
        <v>0</v>
      </c>
      <c r="S709" s="67">
        <f t="shared" si="46"/>
        <v>0</v>
      </c>
      <c r="T709" s="67"/>
    </row>
    <row r="710" spans="3:20" ht="20.25" customHeight="1">
      <c r="C710" s="76"/>
      <c r="D710" s="68">
        <f>CHOOSE(IF(C710&gt;0,C710,$F$5),0,"(야)","(지세별)","(지+소)","(누.불)","(야+소)","(원내역)")</f>
        <v>0</v>
      </c>
      <c r="E710">
        <f t="shared" si="47"/>
        <v>0</v>
      </c>
      <c r="F710" s="59"/>
      <c r="G710" s="70" t="str">
        <f>G708</f>
        <v>KP메카니칼조인트접합(이형관)</v>
      </c>
      <c r="H710" s="71" t="s">
        <v>250</v>
      </c>
      <c r="I710" s="71">
        <f>CHOOSE(IF(C710&gt;0,C710,$F$5),0,"(야간)","(지세별)","(지+소)","(누.불)","(야+소)","")</f>
        <v>0</v>
      </c>
      <c r="J710" s="70">
        <v>37</v>
      </c>
      <c r="K710" s="72" t="s">
        <v>227</v>
      </c>
      <c r="L710" s="73"/>
      <c r="M710" s="71"/>
      <c r="N710" s="73"/>
      <c r="O710" s="74"/>
      <c r="P710" s="73"/>
      <c r="Q710" s="74"/>
      <c r="R710" s="73"/>
      <c r="S710" s="74"/>
      <c r="T710" s="74"/>
    </row>
    <row r="711" spans="3:20" ht="20.25" hidden="1" customHeight="1">
      <c r="C711" s="17"/>
      <c r="E711" t="str">
        <f t="shared" si="42"/>
        <v/>
      </c>
      <c r="F711" s="62"/>
      <c r="G711" s="63"/>
      <c r="H711" s="64"/>
      <c r="I711" s="64"/>
      <c r="J711" s="63">
        <v>0</v>
      </c>
      <c r="K711" s="65"/>
      <c r="L711" s="66">
        <f t="shared" si="43"/>
        <v>0</v>
      </c>
      <c r="M711" s="64">
        <f t="shared" si="43"/>
        <v>0</v>
      </c>
      <c r="N711" s="66">
        <f>IF(J711=0,0,N712*$E$3)</f>
        <v>0</v>
      </c>
      <c r="O711" s="67">
        <f t="shared" si="44"/>
        <v>0</v>
      </c>
      <c r="P711" s="66">
        <f>IF(J711=0,0,P712*$E$3)</f>
        <v>0</v>
      </c>
      <c r="Q711" s="67">
        <f t="shared" si="45"/>
        <v>0</v>
      </c>
      <c r="R711" s="66">
        <f>IF(J711=0,0,R712*$E$3)</f>
        <v>0</v>
      </c>
      <c r="S711" s="67">
        <f t="shared" si="46"/>
        <v>0</v>
      </c>
      <c r="T711" s="67"/>
    </row>
    <row r="712" spans="3:20" ht="20.25" customHeight="1">
      <c r="C712" s="76">
        <v>2</v>
      </c>
      <c r="D712" s="68" t="str">
        <f>CHOOSE(IF(C712&gt;0,C712,$F$5),0,"(야)","(지세별)","(지+소)","(누.불)","(야+소)","(원내역)")</f>
        <v>(야)</v>
      </c>
      <c r="E712">
        <f t="shared" si="47"/>
        <v>0</v>
      </c>
      <c r="F712" s="59"/>
      <c r="G712" s="70" t="str">
        <f>G710</f>
        <v>KP메카니칼조인트접합(이형관)</v>
      </c>
      <c r="H712" s="71" t="s">
        <v>250</v>
      </c>
      <c r="I712" s="71" t="str">
        <f>CHOOSE(IF(C712&gt;0,C712,$F$5),0,"(야간)","(지세별)","(지+소)","(누.불)","(야+소)","")</f>
        <v>(야간)</v>
      </c>
      <c r="J712" s="70">
        <v>18</v>
      </c>
      <c r="K712" s="72" t="s">
        <v>227</v>
      </c>
      <c r="L712" s="73"/>
      <c r="M712" s="71"/>
      <c r="N712" s="73"/>
      <c r="O712" s="74"/>
      <c r="P712" s="73"/>
      <c r="Q712" s="74"/>
      <c r="R712" s="73"/>
      <c r="S712" s="74"/>
      <c r="T712" s="74"/>
    </row>
    <row r="713" spans="3:20" ht="20.25" hidden="1" customHeight="1">
      <c r="C713" s="17"/>
      <c r="E713" t="str">
        <f t="shared" ref="E713:E775" si="48">IF(OR(M713&gt;0,M714&gt;0),2,"")</f>
        <v/>
      </c>
      <c r="F713" s="62"/>
      <c r="G713" s="63"/>
      <c r="H713" s="64"/>
      <c r="I713" s="64"/>
      <c r="J713" s="63">
        <v>0</v>
      </c>
      <c r="K713" s="65"/>
      <c r="L713" s="66">
        <f t="shared" ref="L713:M776" si="49">SUM(N713,P713,R713)</f>
        <v>0</v>
      </c>
      <c r="M713" s="64">
        <f t="shared" si="49"/>
        <v>0</v>
      </c>
      <c r="N713" s="66">
        <f>IF(J713=0,0,N714*$E$3)</f>
        <v>0</v>
      </c>
      <c r="O713" s="67">
        <f t="shared" ref="O713:O776" si="50">INT($J713*N713)</f>
        <v>0</v>
      </c>
      <c r="P713" s="66">
        <f>IF(J713=0,0,P714*$E$3)</f>
        <v>0</v>
      </c>
      <c r="Q713" s="67">
        <f t="shared" ref="Q713:Q776" si="51">INT($J713*P713)</f>
        <v>0</v>
      </c>
      <c r="R713" s="66">
        <f>IF(J713=0,0,R714*$E$3)</f>
        <v>0</v>
      </c>
      <c r="S713" s="67">
        <f t="shared" ref="S713:S776" si="52">INT($J713*R713)</f>
        <v>0</v>
      </c>
      <c r="T713" s="67"/>
    </row>
    <row r="714" spans="3:20" ht="20.25" customHeight="1">
      <c r="C714" s="76"/>
      <c r="D714" s="68">
        <f>CHOOSE(IF(C714&gt;0,C714,$F$5),0,"(야)","(지세별)","(지+소)","(누.불)","(야+소)","(원내역)")</f>
        <v>0</v>
      </c>
      <c r="E714">
        <f t="shared" ref="E714:E776" si="53">IF(OR(M713&gt;0,M714&gt;0),1,0)</f>
        <v>0</v>
      </c>
      <c r="F714" s="59"/>
      <c r="G714" s="70" t="str">
        <f>G712</f>
        <v>KP메카니칼조인트접합(이형관)</v>
      </c>
      <c r="H714" s="71" t="s">
        <v>251</v>
      </c>
      <c r="I714" s="71">
        <f>CHOOSE(IF(C714&gt;0,C714,$F$5),0,"(야간)","(지세별)","(지+소)","(누.불)","(야+소)","")</f>
        <v>0</v>
      </c>
      <c r="J714" s="87">
        <v>8</v>
      </c>
      <c r="K714" s="72" t="s">
        <v>227</v>
      </c>
      <c r="L714" s="73"/>
      <c r="M714" s="71"/>
      <c r="N714" s="73"/>
      <c r="O714" s="74"/>
      <c r="P714" s="73"/>
      <c r="Q714" s="74"/>
      <c r="R714" s="73"/>
      <c r="S714" s="74"/>
      <c r="T714" s="74"/>
    </row>
    <row r="715" spans="3:20" ht="20.25" hidden="1" customHeight="1">
      <c r="C715" s="17"/>
      <c r="E715" t="str">
        <f t="shared" si="48"/>
        <v/>
      </c>
      <c r="F715" s="62"/>
      <c r="G715" s="63"/>
      <c r="H715" s="64"/>
      <c r="I715" s="64"/>
      <c r="J715" s="63">
        <v>0</v>
      </c>
      <c r="K715" s="65"/>
      <c r="L715" s="66">
        <f t="shared" si="49"/>
        <v>0</v>
      </c>
      <c r="M715" s="64">
        <f t="shared" si="49"/>
        <v>0</v>
      </c>
      <c r="N715" s="66">
        <f>IF(J715=0,0,N716*$E$3)</f>
        <v>0</v>
      </c>
      <c r="O715" s="67">
        <f t="shared" si="50"/>
        <v>0</v>
      </c>
      <c r="P715" s="66">
        <f>IF(J715=0,0,P716*$E$3)</f>
        <v>0</v>
      </c>
      <c r="Q715" s="67">
        <f t="shared" si="51"/>
        <v>0</v>
      </c>
      <c r="R715" s="66">
        <f>IF(J715=0,0,R716*$E$3)</f>
        <v>0</v>
      </c>
      <c r="S715" s="67">
        <f t="shared" si="52"/>
        <v>0</v>
      </c>
      <c r="T715" s="67"/>
    </row>
    <row r="716" spans="3:20" ht="20.25" customHeight="1">
      <c r="C716" s="76">
        <v>2</v>
      </c>
      <c r="D716" s="68" t="str">
        <f>CHOOSE(IF(C716&gt;0,C716,$F$5),0,"(야)","(지세별)","(지+소)","(누.불)","(야+소)","(원내역)")</f>
        <v>(야)</v>
      </c>
      <c r="E716">
        <f t="shared" si="53"/>
        <v>0</v>
      </c>
      <c r="F716" s="59"/>
      <c r="G716" s="70" t="str">
        <f>G714</f>
        <v>KP메카니칼조인트접합(이형관)</v>
      </c>
      <c r="H716" s="71" t="s">
        <v>251</v>
      </c>
      <c r="I716" s="71" t="str">
        <f>CHOOSE(IF(C716&gt;0,C716,$F$5),0,"(야간)","(지세별)","(지+소)","(누.불)","(야+소)","")</f>
        <v>(야간)</v>
      </c>
      <c r="J716" s="70">
        <v>23</v>
      </c>
      <c r="K716" s="72" t="s">
        <v>227</v>
      </c>
      <c r="L716" s="73"/>
      <c r="M716" s="71"/>
      <c r="N716" s="73"/>
      <c r="O716" s="74"/>
      <c r="P716" s="73"/>
      <c r="Q716" s="74"/>
      <c r="R716" s="73"/>
      <c r="S716" s="74"/>
      <c r="T716" s="74"/>
    </row>
    <row r="717" spans="3:20" ht="20.25" hidden="1" customHeight="1">
      <c r="C717" s="17"/>
      <c r="E717" t="str">
        <f t="shared" si="48"/>
        <v/>
      </c>
      <c r="F717" s="62"/>
      <c r="G717" s="63"/>
      <c r="H717" s="64"/>
      <c r="I717" s="64"/>
      <c r="J717" s="63">
        <v>0</v>
      </c>
      <c r="K717" s="65"/>
      <c r="L717" s="66">
        <f t="shared" si="49"/>
        <v>0</v>
      </c>
      <c r="M717" s="64">
        <f t="shared" si="49"/>
        <v>0</v>
      </c>
      <c r="N717" s="66">
        <f>IF(J717=0,0,N718*$E$3)</f>
        <v>0</v>
      </c>
      <c r="O717" s="67">
        <f t="shared" si="50"/>
        <v>0</v>
      </c>
      <c r="P717" s="66">
        <f>IF(J717=0,0,P718*$E$3)</f>
        <v>0</v>
      </c>
      <c r="Q717" s="67">
        <f t="shared" si="51"/>
        <v>0</v>
      </c>
      <c r="R717" s="66">
        <f>IF(J717=0,0,R718*$E$3)</f>
        <v>0</v>
      </c>
      <c r="S717" s="67">
        <f t="shared" si="52"/>
        <v>0</v>
      </c>
      <c r="T717" s="67"/>
    </row>
    <row r="718" spans="3:20" ht="20.25" hidden="1" customHeight="1">
      <c r="C718" s="76"/>
      <c r="D718" s="68">
        <f>CHOOSE(IF(C718&gt;0,C718,$F$5),0,"(야)","(지세별)","(지+소)","(누.불)","(야+소)","(원내역)")</f>
        <v>0</v>
      </c>
      <c r="E718">
        <f t="shared" si="53"/>
        <v>0</v>
      </c>
      <c r="F718" s="59"/>
      <c r="G718" s="70" t="str">
        <f>G716</f>
        <v>KP메카니칼조인트접합(이형관)</v>
      </c>
      <c r="H718" s="71" t="s">
        <v>252</v>
      </c>
      <c r="I718" s="71">
        <f>CHOOSE(IF(C718&gt;0,C718,$F$5),0,"(야간)","(지세별)","(지+소)","(누.불)","(야+소)","")</f>
        <v>0</v>
      </c>
      <c r="J718" s="70">
        <v>0</v>
      </c>
      <c r="K718" s="72" t="s">
        <v>227</v>
      </c>
      <c r="L718" s="73">
        <f t="shared" si="49"/>
        <v>0</v>
      </c>
      <c r="M718" s="71">
        <f t="shared" si="49"/>
        <v>0</v>
      </c>
      <c r="N718" s="73">
        <f>IF(AND(J717=0,J718=0),0,INT(CHOOSE(IF(C718&gt;0,C718,$F$5),#REF!,#REF!,#REF!,#REF!,#REF!,#REF!,#REF!)))</f>
        <v>0</v>
      </c>
      <c r="O718" s="74">
        <f t="shared" si="50"/>
        <v>0</v>
      </c>
      <c r="P718" s="73">
        <f>IF(AND(J717=0,J718=0),0,INT(CHOOSE(IF(C718&gt;0,C718,$F$5),#REF!,#REF!,#REF!,#REF!,#REF!,#REF!,#REF!)))</f>
        <v>0</v>
      </c>
      <c r="Q718" s="74">
        <f t="shared" si="51"/>
        <v>0</v>
      </c>
      <c r="R718" s="73">
        <f>IF(AND(J717=0,J718=0),0,INT(CHOOSE(IF(C718&gt;0,C718,$F$5),#REF!,#REF!,#REF!,#REF!,#REF!,#REF!,#REF!)))</f>
        <v>0</v>
      </c>
      <c r="S718" s="74">
        <f t="shared" si="52"/>
        <v>0</v>
      </c>
      <c r="T718" s="74"/>
    </row>
    <row r="719" spans="3:20" ht="20.25" hidden="1" customHeight="1">
      <c r="C719" s="17"/>
      <c r="E719" t="str">
        <f t="shared" si="48"/>
        <v/>
      </c>
      <c r="F719" s="62"/>
      <c r="G719" s="63"/>
      <c r="H719" s="64"/>
      <c r="I719" s="64"/>
      <c r="J719" s="63">
        <v>0</v>
      </c>
      <c r="K719" s="65"/>
      <c r="L719" s="66">
        <f t="shared" si="49"/>
        <v>0</v>
      </c>
      <c r="M719" s="64">
        <f t="shared" si="49"/>
        <v>0</v>
      </c>
      <c r="N719" s="66">
        <f>IF(J719=0,0,N720*$E$3)</f>
        <v>0</v>
      </c>
      <c r="O719" s="67">
        <f t="shared" si="50"/>
        <v>0</v>
      </c>
      <c r="P719" s="66">
        <f>IF(J719=0,0,P720*$E$3)</f>
        <v>0</v>
      </c>
      <c r="Q719" s="67">
        <f t="shared" si="51"/>
        <v>0</v>
      </c>
      <c r="R719" s="66">
        <f>IF(J719=0,0,R720*$E$3)</f>
        <v>0</v>
      </c>
      <c r="S719" s="67">
        <f t="shared" si="52"/>
        <v>0</v>
      </c>
      <c r="T719" s="67"/>
    </row>
    <row r="720" spans="3:20" ht="20.25" customHeight="1">
      <c r="C720" s="76">
        <v>2</v>
      </c>
      <c r="D720" s="68" t="str">
        <f>CHOOSE(IF(C720&gt;0,C720,$F$5),0,"(야)","(지세별)","(지+소)","(누.불)","(야+소)","(원내역)")</f>
        <v>(야)</v>
      </c>
      <c r="E720">
        <f t="shared" si="53"/>
        <v>0</v>
      </c>
      <c r="F720" s="59"/>
      <c r="G720" s="70" t="str">
        <f>G718</f>
        <v>KP메카니칼조인트접합(이형관)</v>
      </c>
      <c r="H720" s="71" t="s">
        <v>252</v>
      </c>
      <c r="I720" s="71" t="str">
        <f>CHOOSE(IF(C720&gt;0,C720,$F$5),0,"(야간)","(지세별)","(지+소)","(누.불)","(야+소)","")</f>
        <v>(야간)</v>
      </c>
      <c r="J720" s="70">
        <v>16</v>
      </c>
      <c r="K720" s="72" t="s">
        <v>227</v>
      </c>
      <c r="L720" s="73"/>
      <c r="M720" s="71"/>
      <c r="N720" s="73"/>
      <c r="O720" s="74"/>
      <c r="P720" s="73"/>
      <c r="Q720" s="74"/>
      <c r="R720" s="73"/>
      <c r="S720" s="74"/>
      <c r="T720" s="74"/>
    </row>
    <row r="721" spans="3:20" ht="20.25" hidden="1" customHeight="1">
      <c r="C721" s="17"/>
      <c r="E721" t="str">
        <f t="shared" si="48"/>
        <v/>
      </c>
      <c r="F721" s="62"/>
      <c r="G721" s="78"/>
      <c r="H721" s="79"/>
      <c r="I721" s="79"/>
      <c r="J721" s="78">
        <v>0</v>
      </c>
      <c r="K721" s="65"/>
      <c r="L721" s="66">
        <f t="shared" si="49"/>
        <v>0</v>
      </c>
      <c r="M721" s="64">
        <f t="shared" si="49"/>
        <v>0</v>
      </c>
      <c r="N721" s="66">
        <f>IF(J721=0,0,N722*$E$3)</f>
        <v>0</v>
      </c>
      <c r="O721" s="67">
        <f t="shared" si="50"/>
        <v>0</v>
      </c>
      <c r="P721" s="66">
        <f>IF(J721=0,0,P722*$E$3)</f>
        <v>0</v>
      </c>
      <c r="Q721" s="67">
        <f t="shared" si="51"/>
        <v>0</v>
      </c>
      <c r="R721" s="66">
        <f>IF(J721=0,0,R722*$E$3)</f>
        <v>0</v>
      </c>
      <c r="S721" s="67">
        <f t="shared" si="52"/>
        <v>0</v>
      </c>
      <c r="T721" s="67"/>
    </row>
    <row r="722" spans="3:20" ht="20.25" hidden="1" customHeight="1">
      <c r="C722" s="76"/>
      <c r="D722" s="68">
        <f>CHOOSE(IF(C722&gt;0,C722,$F$5),0,"(야)","(지세별)","(지+소)","(누.불)","(야+소)","(원내역)")</f>
        <v>0</v>
      </c>
      <c r="E722">
        <f t="shared" si="53"/>
        <v>0</v>
      </c>
      <c r="F722" s="59"/>
      <c r="G722" s="84" t="str">
        <f>G716</f>
        <v>KP메카니칼조인트접합(이형관)</v>
      </c>
      <c r="H722" s="85" t="s">
        <v>253</v>
      </c>
      <c r="I722" s="85">
        <f>CHOOSE(IF(C722&gt;0,C722,$F$5),0,"(야간)","(지세별)","(지+소)","(누.불)","(야+소)","")</f>
        <v>0</v>
      </c>
      <c r="J722" s="84">
        <v>0</v>
      </c>
      <c r="K722" s="72" t="s">
        <v>227</v>
      </c>
      <c r="L722" s="73">
        <f t="shared" si="49"/>
        <v>0</v>
      </c>
      <c r="M722" s="71">
        <f t="shared" si="49"/>
        <v>0</v>
      </c>
      <c r="N722" s="73">
        <f>IF(AND(J721=0,J722=0),0,INT(CHOOSE(IF(C722&gt;0,C722,$F$5),#REF!,#REF!,#REF!,#REF!,#REF!,#REF!,#REF!)))</f>
        <v>0</v>
      </c>
      <c r="O722" s="74">
        <f t="shared" si="50"/>
        <v>0</v>
      </c>
      <c r="P722" s="73">
        <f>IF(AND(J721=0,J722=0),0,INT(CHOOSE(IF(C722&gt;0,C722,$F$5),#REF!,#REF!,#REF!,#REF!,#REF!,#REF!,#REF!)))</f>
        <v>0</v>
      </c>
      <c r="Q722" s="74">
        <f t="shared" si="51"/>
        <v>0</v>
      </c>
      <c r="R722" s="73">
        <f>IF(AND(J721=0,J722=0),0,INT(CHOOSE(IF(C722&gt;0,C722,$F$5),#REF!,#REF!,#REF!,#REF!,#REF!,#REF!,#REF!)))</f>
        <v>0</v>
      </c>
      <c r="S722" s="74">
        <f t="shared" si="52"/>
        <v>0</v>
      </c>
      <c r="T722" s="74"/>
    </row>
    <row r="723" spans="3:20" ht="20.25" hidden="1" customHeight="1">
      <c r="C723" s="17"/>
      <c r="E723" t="str">
        <f t="shared" si="48"/>
        <v/>
      </c>
      <c r="F723" s="62"/>
      <c r="G723" s="78"/>
      <c r="H723" s="79"/>
      <c r="I723" s="79"/>
      <c r="J723" s="78">
        <v>0</v>
      </c>
      <c r="K723" s="65"/>
      <c r="L723" s="66">
        <f t="shared" si="49"/>
        <v>0</v>
      </c>
      <c r="M723" s="64">
        <f t="shared" si="49"/>
        <v>0</v>
      </c>
      <c r="N723" s="66">
        <f>IF(J723=0,0,N724*$E$3)</f>
        <v>0</v>
      </c>
      <c r="O723" s="67">
        <f t="shared" si="50"/>
        <v>0</v>
      </c>
      <c r="P723" s="66">
        <f>IF(J723=0,0,P724*$E$3)</f>
        <v>0</v>
      </c>
      <c r="Q723" s="67">
        <f t="shared" si="51"/>
        <v>0</v>
      </c>
      <c r="R723" s="66">
        <f>IF(J723=0,0,R724*$E$3)</f>
        <v>0</v>
      </c>
      <c r="S723" s="67">
        <f t="shared" si="52"/>
        <v>0</v>
      </c>
      <c r="T723" s="67"/>
    </row>
    <row r="724" spans="3:20" ht="20.25" hidden="1" customHeight="1">
      <c r="C724" s="76">
        <v>2</v>
      </c>
      <c r="D724" s="68" t="str">
        <f>CHOOSE(IF(C724&gt;0,C724,$F$5),0,"(야)","(지세별)","(지+소)","(누.불)","(야+소)","(원내역)")</f>
        <v>(야)</v>
      </c>
      <c r="E724">
        <f t="shared" si="53"/>
        <v>0</v>
      </c>
      <c r="F724" s="59"/>
      <c r="G724" s="84" t="str">
        <f>G722</f>
        <v>KP메카니칼조인트접합(이형관)</v>
      </c>
      <c r="H724" s="85" t="str">
        <f>H722</f>
        <v>D=350mm</v>
      </c>
      <c r="I724" s="85" t="str">
        <f>CHOOSE(IF(C724&gt;0,C724,$F$5),0,"(야간)","(지세별)","(지+소)","(누.불)","(야+소)","")</f>
        <v>(야간)</v>
      </c>
      <c r="J724" s="84">
        <v>0</v>
      </c>
      <c r="K724" s="72" t="s">
        <v>227</v>
      </c>
      <c r="L724" s="73">
        <f t="shared" si="49"/>
        <v>0</v>
      </c>
      <c r="M724" s="71">
        <f t="shared" si="49"/>
        <v>0</v>
      </c>
      <c r="N724" s="73">
        <f>IF(AND(J723=0,J724=0),0,INT(CHOOSE(IF(C724&gt;0,C724,$F$5),#REF!,#REF!,#REF!,#REF!,#REF!,#REF!,#REF!)))</f>
        <v>0</v>
      </c>
      <c r="O724" s="74">
        <f t="shared" si="50"/>
        <v>0</v>
      </c>
      <c r="P724" s="73">
        <f>IF(AND(J723=0,J724=0),0,INT(CHOOSE(IF(C724&gt;0,C724,$F$5),#REF!,#REF!,#REF!,#REF!,#REF!,#REF!,#REF!)))</f>
        <v>0</v>
      </c>
      <c r="Q724" s="74">
        <f t="shared" si="51"/>
        <v>0</v>
      </c>
      <c r="R724" s="73">
        <f>IF(AND(J723=0,J724=0),0,INT(CHOOSE(IF(C724&gt;0,C724,$F$5),#REF!,#REF!,#REF!,#REF!,#REF!,#REF!,#REF!)))</f>
        <v>0</v>
      </c>
      <c r="S724" s="74">
        <f t="shared" si="52"/>
        <v>0</v>
      </c>
      <c r="T724" s="74"/>
    </row>
    <row r="725" spans="3:20" ht="20.25" hidden="1" customHeight="1">
      <c r="C725" s="17"/>
      <c r="E725" t="str">
        <f t="shared" si="48"/>
        <v/>
      </c>
      <c r="F725" s="62"/>
      <c r="G725" s="78"/>
      <c r="H725" s="79"/>
      <c r="I725" s="79"/>
      <c r="J725" s="78">
        <v>0</v>
      </c>
      <c r="K725" s="65"/>
      <c r="L725" s="66">
        <f t="shared" si="49"/>
        <v>0</v>
      </c>
      <c r="M725" s="64">
        <f t="shared" si="49"/>
        <v>0</v>
      </c>
      <c r="N725" s="66">
        <f>IF(J725=0,0,N726*$E$3)</f>
        <v>0</v>
      </c>
      <c r="O725" s="67">
        <f t="shared" si="50"/>
        <v>0</v>
      </c>
      <c r="P725" s="66">
        <f>IF(J725=0,0,P726*$E$3)</f>
        <v>0</v>
      </c>
      <c r="Q725" s="67">
        <f t="shared" si="51"/>
        <v>0</v>
      </c>
      <c r="R725" s="66">
        <f>IF(J725=0,0,R726*$E$3)</f>
        <v>0</v>
      </c>
      <c r="S725" s="67">
        <f t="shared" si="52"/>
        <v>0</v>
      </c>
      <c r="T725" s="67"/>
    </row>
    <row r="726" spans="3:20" ht="20.25" hidden="1" customHeight="1">
      <c r="C726" s="76"/>
      <c r="D726" s="68">
        <f>CHOOSE(IF(C726&gt;0,C726,$F$5),0,"(야)","(지세별)","(지+소)","(누.불)","(야+소)","(원내역)")</f>
        <v>0</v>
      </c>
      <c r="E726">
        <f t="shared" si="53"/>
        <v>0</v>
      </c>
      <c r="F726" s="59"/>
      <c r="G726" s="84" t="str">
        <f>G720</f>
        <v>KP메카니칼조인트접합(이형관)</v>
      </c>
      <c r="H726" s="85" t="s">
        <v>254</v>
      </c>
      <c r="I726" s="85">
        <f>CHOOSE(IF(C726&gt;0,C726,$F$5),0,"(야간)","(지세별)","(지+소)","(누.불)","(야+소)","")</f>
        <v>0</v>
      </c>
      <c r="J726" s="84">
        <v>0</v>
      </c>
      <c r="K726" s="72" t="s">
        <v>227</v>
      </c>
      <c r="L726" s="73">
        <f t="shared" si="49"/>
        <v>0</v>
      </c>
      <c r="M726" s="71">
        <f t="shared" si="49"/>
        <v>0</v>
      </c>
      <c r="N726" s="73">
        <f>IF(AND(J725=0,J726=0),0,INT(CHOOSE(IF(C726&gt;0,C726,$F$5),#REF!,#REF!,#REF!,#REF!,#REF!,#REF!,#REF!)))</f>
        <v>0</v>
      </c>
      <c r="O726" s="74">
        <f t="shared" si="50"/>
        <v>0</v>
      </c>
      <c r="P726" s="73">
        <f>IF(AND(J725=0,J726=0),0,INT(CHOOSE(IF(C726&gt;0,C726,$F$5),#REF!,#REF!,#REF!,#REF!,#REF!,#REF!,#REF!)))</f>
        <v>0</v>
      </c>
      <c r="Q726" s="74">
        <f t="shared" si="51"/>
        <v>0</v>
      </c>
      <c r="R726" s="73">
        <f>IF(AND(J725=0,J726=0),0,INT(CHOOSE(IF(C726&gt;0,C726,$F$5),#REF!,#REF!,#REF!,#REF!,#REF!,#REF!,#REF!)))</f>
        <v>0</v>
      </c>
      <c r="S726" s="74">
        <f t="shared" si="52"/>
        <v>0</v>
      </c>
      <c r="T726" s="74"/>
    </row>
    <row r="727" spans="3:20" ht="20.25" hidden="1" customHeight="1">
      <c r="C727" s="17"/>
      <c r="E727" t="str">
        <f t="shared" si="48"/>
        <v/>
      </c>
      <c r="F727" s="62"/>
      <c r="G727" s="78"/>
      <c r="H727" s="79"/>
      <c r="I727" s="79"/>
      <c r="J727" s="78">
        <v>0</v>
      </c>
      <c r="K727" s="65"/>
      <c r="L727" s="66">
        <f t="shared" si="49"/>
        <v>0</v>
      </c>
      <c r="M727" s="64">
        <f t="shared" si="49"/>
        <v>0</v>
      </c>
      <c r="N727" s="66">
        <f>IF(J727=0,0,N728*$E$3)</f>
        <v>0</v>
      </c>
      <c r="O727" s="67">
        <f t="shared" si="50"/>
        <v>0</v>
      </c>
      <c r="P727" s="66">
        <f>IF(J727=0,0,P728*$E$3)</f>
        <v>0</v>
      </c>
      <c r="Q727" s="67">
        <f t="shared" si="51"/>
        <v>0</v>
      </c>
      <c r="R727" s="66">
        <f>IF(J727=0,0,R728*$E$3)</f>
        <v>0</v>
      </c>
      <c r="S727" s="67">
        <f t="shared" si="52"/>
        <v>0</v>
      </c>
      <c r="T727" s="67"/>
    </row>
    <row r="728" spans="3:20" ht="20.25" hidden="1" customHeight="1">
      <c r="C728" s="76">
        <v>2</v>
      </c>
      <c r="D728" s="68" t="str">
        <f>CHOOSE(IF(C728&gt;0,C728,$F$5),0,"(야)","(지세별)","(지+소)","(누.불)","(야+소)","(원내역)")</f>
        <v>(야)</v>
      </c>
      <c r="E728">
        <f t="shared" si="53"/>
        <v>0</v>
      </c>
      <c r="F728" s="59"/>
      <c r="G728" s="84" t="str">
        <f>G726</f>
        <v>KP메카니칼조인트접합(이형관)</v>
      </c>
      <c r="H728" s="85" t="s">
        <v>254</v>
      </c>
      <c r="I728" s="85" t="str">
        <f>CHOOSE(IF(C728&gt;0,C728,$F$5),0,"(야간)","(지세별)","(지+소)","(누.불)","(야+소)","")</f>
        <v>(야간)</v>
      </c>
      <c r="J728" s="84">
        <v>0</v>
      </c>
      <c r="K728" s="72" t="s">
        <v>227</v>
      </c>
      <c r="L728" s="73">
        <f t="shared" si="49"/>
        <v>0</v>
      </c>
      <c r="M728" s="71">
        <f t="shared" si="49"/>
        <v>0</v>
      </c>
      <c r="N728" s="73">
        <f>IF(AND(J727=0,J728=0),0,INT(CHOOSE(IF(C728&gt;0,C728,$F$5),#REF!,#REF!,#REF!,#REF!,#REF!,#REF!,#REF!)))</f>
        <v>0</v>
      </c>
      <c r="O728" s="74">
        <f t="shared" si="50"/>
        <v>0</v>
      </c>
      <c r="P728" s="73">
        <f>IF(AND(J727=0,J728=0),0,INT(CHOOSE(IF(C728&gt;0,C728,$F$5),#REF!,#REF!,#REF!,#REF!,#REF!,#REF!,#REF!)))</f>
        <v>0</v>
      </c>
      <c r="Q728" s="74">
        <f t="shared" si="51"/>
        <v>0</v>
      </c>
      <c r="R728" s="73">
        <f>IF(AND(J727=0,J728=0),0,INT(CHOOSE(IF(C728&gt;0,C728,$F$5),#REF!,#REF!,#REF!,#REF!,#REF!,#REF!,#REF!)))</f>
        <v>0</v>
      </c>
      <c r="S728" s="74">
        <f t="shared" si="52"/>
        <v>0</v>
      </c>
      <c r="T728" s="74"/>
    </row>
    <row r="729" spans="3:20" ht="20.25" hidden="1" customHeight="1">
      <c r="C729" s="17"/>
      <c r="E729" t="str">
        <f t="shared" si="48"/>
        <v/>
      </c>
      <c r="F729" s="62"/>
      <c r="G729" s="78"/>
      <c r="H729" s="79"/>
      <c r="I729" s="79"/>
      <c r="J729" s="78">
        <v>0</v>
      </c>
      <c r="K729" s="65"/>
      <c r="L729" s="66">
        <f t="shared" si="49"/>
        <v>0</v>
      </c>
      <c r="M729" s="64">
        <f t="shared" si="49"/>
        <v>0</v>
      </c>
      <c r="N729" s="66">
        <f>IF(J729=0,0,N730*$E$3)</f>
        <v>0</v>
      </c>
      <c r="O729" s="67">
        <f t="shared" si="50"/>
        <v>0</v>
      </c>
      <c r="P729" s="66">
        <f>IF(J729=0,0,P730*$E$3)</f>
        <v>0</v>
      </c>
      <c r="Q729" s="67">
        <f t="shared" si="51"/>
        <v>0</v>
      </c>
      <c r="R729" s="66">
        <f>IF(J729=0,0,R730*$E$3)</f>
        <v>0</v>
      </c>
      <c r="S729" s="67">
        <f t="shared" si="52"/>
        <v>0</v>
      </c>
      <c r="T729" s="67"/>
    </row>
    <row r="730" spans="3:20" ht="20.25" hidden="1" customHeight="1">
      <c r="C730" s="76"/>
      <c r="D730" s="68">
        <f>CHOOSE(IF(C730&gt;0,C730,$F$5),0,"(야)","(지세별)","(지+소)","(누.불)","(야+소)","(원내역)")</f>
        <v>0</v>
      </c>
      <c r="E730">
        <f t="shared" si="53"/>
        <v>0</v>
      </c>
      <c r="F730" s="59"/>
      <c r="G730" s="84" t="str">
        <f>G728</f>
        <v>KP메카니칼조인트접합(이형관)</v>
      </c>
      <c r="H730" s="85" t="s">
        <v>255</v>
      </c>
      <c r="I730" s="85">
        <f>CHOOSE(IF(C730&gt;0,C730,$F$5),0,"(야간)","(지세별)","(지+소)","(누.불)","(야+소)","")</f>
        <v>0</v>
      </c>
      <c r="J730" s="84">
        <v>0</v>
      </c>
      <c r="K730" s="72" t="s">
        <v>227</v>
      </c>
      <c r="L730" s="73">
        <f t="shared" si="49"/>
        <v>0</v>
      </c>
      <c r="M730" s="71">
        <f t="shared" si="49"/>
        <v>0</v>
      </c>
      <c r="N730" s="73">
        <f>IF(AND(J729=0,J730=0),0,INT(CHOOSE(IF(C730&gt;0,C730,$F$5),#REF!,#REF!,#REF!,#REF!,#REF!,#REF!,#REF!)))</f>
        <v>0</v>
      </c>
      <c r="O730" s="74">
        <f t="shared" si="50"/>
        <v>0</v>
      </c>
      <c r="P730" s="73">
        <f>IF(AND(J729=0,J730=0),0,INT(CHOOSE(IF(C730&gt;0,C730,$F$5),#REF!,#REF!,#REF!,#REF!,#REF!,#REF!,#REF!)))</f>
        <v>0</v>
      </c>
      <c r="Q730" s="74">
        <f t="shared" si="51"/>
        <v>0</v>
      </c>
      <c r="R730" s="73">
        <f>IF(AND(J729=0,J730=0),0,INT(CHOOSE(IF(C730&gt;0,C730,$F$5),#REF!,#REF!,#REF!,#REF!,#REF!,#REF!,#REF!)))</f>
        <v>0</v>
      </c>
      <c r="S730" s="74">
        <f t="shared" si="52"/>
        <v>0</v>
      </c>
      <c r="T730" s="74"/>
    </row>
    <row r="731" spans="3:20" ht="20.25" hidden="1" customHeight="1">
      <c r="C731" s="17"/>
      <c r="E731" t="str">
        <f t="shared" si="48"/>
        <v/>
      </c>
      <c r="F731" s="62"/>
      <c r="G731" s="78"/>
      <c r="H731" s="79"/>
      <c r="I731" s="79"/>
      <c r="J731" s="78">
        <v>0</v>
      </c>
      <c r="K731" s="65"/>
      <c r="L731" s="66">
        <f t="shared" si="49"/>
        <v>0</v>
      </c>
      <c r="M731" s="64">
        <f t="shared" si="49"/>
        <v>0</v>
      </c>
      <c r="N731" s="66">
        <f>IF(J731=0,0,N732*$E$3)</f>
        <v>0</v>
      </c>
      <c r="O731" s="67">
        <f t="shared" si="50"/>
        <v>0</v>
      </c>
      <c r="P731" s="66">
        <f>IF(J731=0,0,P732*$E$3)</f>
        <v>0</v>
      </c>
      <c r="Q731" s="67">
        <f t="shared" si="51"/>
        <v>0</v>
      </c>
      <c r="R731" s="66">
        <f>IF(J731=0,0,R732*$E$3)</f>
        <v>0</v>
      </c>
      <c r="S731" s="67">
        <f t="shared" si="52"/>
        <v>0</v>
      </c>
      <c r="T731" s="67"/>
    </row>
    <row r="732" spans="3:20" ht="20.25" hidden="1" customHeight="1">
      <c r="C732" s="76">
        <v>2</v>
      </c>
      <c r="D732" s="68" t="str">
        <f>CHOOSE(IF(C732&gt;0,C732,$F$5),0,"(야)","(지세별)","(지+소)","(누.불)","(야+소)","(원내역)")</f>
        <v>(야)</v>
      </c>
      <c r="E732">
        <f t="shared" si="53"/>
        <v>0</v>
      </c>
      <c r="F732" s="59"/>
      <c r="G732" s="84" t="str">
        <f>G726</f>
        <v>KP메카니칼조인트접합(이형관)</v>
      </c>
      <c r="H732" s="85" t="s">
        <v>255</v>
      </c>
      <c r="I732" s="85" t="str">
        <f>CHOOSE(IF(C732&gt;0,C732,$F$5),0,"(야간)","(지세별)","(지+소)","(누.불)","(야+소)","")</f>
        <v>(야간)</v>
      </c>
      <c r="J732" s="84">
        <v>0</v>
      </c>
      <c r="K732" s="72" t="s">
        <v>227</v>
      </c>
      <c r="L732" s="73">
        <f t="shared" si="49"/>
        <v>0</v>
      </c>
      <c r="M732" s="71">
        <f t="shared" si="49"/>
        <v>0</v>
      </c>
      <c r="N732" s="73">
        <f>IF(AND(J731=0,J732=0),0,INT(CHOOSE(IF(C732&gt;0,C732,$F$5),#REF!,#REF!,#REF!,#REF!,#REF!,#REF!,#REF!)))</f>
        <v>0</v>
      </c>
      <c r="O732" s="74">
        <f t="shared" si="50"/>
        <v>0</v>
      </c>
      <c r="P732" s="73">
        <f>IF(AND(J731=0,J732=0),0,INT(CHOOSE(IF(C732&gt;0,C732,$F$5),#REF!,#REF!,#REF!,#REF!,#REF!,#REF!,#REF!)))</f>
        <v>0</v>
      </c>
      <c r="Q732" s="74">
        <f t="shared" si="51"/>
        <v>0</v>
      </c>
      <c r="R732" s="73">
        <f>IF(AND(J731=0,J732=0),0,INT(CHOOSE(IF(C732&gt;0,C732,$F$5),#REF!,#REF!,#REF!,#REF!,#REF!,#REF!,#REF!)))</f>
        <v>0</v>
      </c>
      <c r="S732" s="74">
        <f t="shared" si="52"/>
        <v>0</v>
      </c>
      <c r="T732" s="74"/>
    </row>
    <row r="733" spans="3:20" ht="20.25" hidden="1" customHeight="1">
      <c r="C733" s="17"/>
      <c r="E733" t="str">
        <f t="shared" si="48"/>
        <v/>
      </c>
      <c r="F733" s="62"/>
      <c r="G733" s="78"/>
      <c r="H733" s="79"/>
      <c r="I733" s="79"/>
      <c r="J733" s="78">
        <v>0</v>
      </c>
      <c r="K733" s="65"/>
      <c r="L733" s="66">
        <f t="shared" si="49"/>
        <v>0</v>
      </c>
      <c r="M733" s="64">
        <f t="shared" si="49"/>
        <v>0</v>
      </c>
      <c r="N733" s="66">
        <f>IF(J733=0,0,N734*$E$3)</f>
        <v>0</v>
      </c>
      <c r="O733" s="67">
        <f t="shared" si="50"/>
        <v>0</v>
      </c>
      <c r="P733" s="66">
        <f>IF(J733=0,0,P734*$E$3)</f>
        <v>0</v>
      </c>
      <c r="Q733" s="67">
        <f t="shared" si="51"/>
        <v>0</v>
      </c>
      <c r="R733" s="66">
        <f>IF(J733=0,0,R734*$E$3)</f>
        <v>0</v>
      </c>
      <c r="S733" s="67">
        <f t="shared" si="52"/>
        <v>0</v>
      </c>
      <c r="T733" s="67"/>
    </row>
    <row r="734" spans="3:20" ht="20.25" hidden="1" customHeight="1">
      <c r="C734" s="76"/>
      <c r="D734" s="68">
        <f>CHOOSE(IF(C734&gt;0,C734,$F$5),0,"(야)","(지세별)","(지+소)","(누.불)","(야+소)","(원내역)")</f>
        <v>0</v>
      </c>
      <c r="E734">
        <f t="shared" si="53"/>
        <v>0</v>
      </c>
      <c r="F734" s="59"/>
      <c r="G734" s="84" t="s">
        <v>246</v>
      </c>
      <c r="H734" s="85" t="s">
        <v>256</v>
      </c>
      <c r="I734" s="85">
        <f>CHOOSE(IF(C734&gt;0,C734,$F$5),0,"(야간)","(지세별)","(지+소)","(누.불)","(야+소)","")</f>
        <v>0</v>
      </c>
      <c r="J734" s="84">
        <v>0</v>
      </c>
      <c r="K734" s="72" t="s">
        <v>227</v>
      </c>
      <c r="L734" s="73">
        <f t="shared" si="49"/>
        <v>0</v>
      </c>
      <c r="M734" s="71">
        <f t="shared" si="49"/>
        <v>0</v>
      </c>
      <c r="N734" s="73">
        <f>IF(AND(J733=0,J734=0),0,INT(CHOOSE(IF(C734&gt;0,C734,$F$5),#REF!,#REF!,#REF!,#REF!,#REF!,#REF!,#REF!)))</f>
        <v>0</v>
      </c>
      <c r="O734" s="74">
        <f t="shared" si="50"/>
        <v>0</v>
      </c>
      <c r="P734" s="73">
        <f>IF(AND(J733=0,J734=0),0,INT(CHOOSE(IF(C734&gt;0,C734,$F$5),#REF!,#REF!,#REF!,#REF!,#REF!,#REF!,#REF!)))</f>
        <v>0</v>
      </c>
      <c r="Q734" s="74">
        <f t="shared" si="51"/>
        <v>0</v>
      </c>
      <c r="R734" s="73">
        <f>IF(AND(J733=0,J734=0),0,INT(CHOOSE(IF(C734&gt;0,C734,$F$5),#REF!,#REF!,#REF!,#REF!,#REF!,#REF!,#REF!)))</f>
        <v>0</v>
      </c>
      <c r="S734" s="74">
        <f t="shared" si="52"/>
        <v>0</v>
      </c>
      <c r="T734" s="74"/>
    </row>
    <row r="735" spans="3:20" ht="20.25" hidden="1" customHeight="1">
      <c r="C735" s="17"/>
      <c r="E735" t="str">
        <f t="shared" si="48"/>
        <v/>
      </c>
      <c r="F735" s="62"/>
      <c r="G735" s="78"/>
      <c r="H735" s="79"/>
      <c r="I735" s="79"/>
      <c r="J735" s="78">
        <v>0</v>
      </c>
      <c r="K735" s="65"/>
      <c r="L735" s="66">
        <f t="shared" si="49"/>
        <v>0</v>
      </c>
      <c r="M735" s="64">
        <f t="shared" si="49"/>
        <v>0</v>
      </c>
      <c r="N735" s="66">
        <f>IF(J735=0,0,N736*$E$3)</f>
        <v>0</v>
      </c>
      <c r="O735" s="67">
        <f t="shared" si="50"/>
        <v>0</v>
      </c>
      <c r="P735" s="66">
        <f>IF(J735=0,0,P736*$E$3)</f>
        <v>0</v>
      </c>
      <c r="Q735" s="67">
        <f t="shared" si="51"/>
        <v>0</v>
      </c>
      <c r="R735" s="66">
        <f>IF(J735=0,0,R736*$E$3)</f>
        <v>0</v>
      </c>
      <c r="S735" s="67">
        <f t="shared" si="52"/>
        <v>0</v>
      </c>
      <c r="T735" s="67"/>
    </row>
    <row r="736" spans="3:20" ht="20.25" hidden="1" customHeight="1">
      <c r="C736" s="76">
        <v>2</v>
      </c>
      <c r="D736" s="68" t="str">
        <f>CHOOSE(IF(C736&gt;0,C736,$F$5),0,"(야)","(지세별)","(지+소)","(누.불)","(야+소)","(원내역)")</f>
        <v>(야)</v>
      </c>
      <c r="E736">
        <f t="shared" si="53"/>
        <v>0</v>
      </c>
      <c r="F736" s="59"/>
      <c r="G736" s="84" t="str">
        <f>G734</f>
        <v>KP메카니칼조인트접합(이형관)</v>
      </c>
      <c r="H736" s="85" t="str">
        <f>H734</f>
        <v>D=600mm</v>
      </c>
      <c r="I736" s="85" t="str">
        <f>CHOOSE(IF(C736&gt;0,C736,$F$5),0,"(야간)","(지세별)","(지+소)","(누.불)","(야+소)","")</f>
        <v>(야간)</v>
      </c>
      <c r="J736" s="84">
        <v>0</v>
      </c>
      <c r="K736" s="72" t="s">
        <v>227</v>
      </c>
      <c r="L736" s="73">
        <f t="shared" si="49"/>
        <v>0</v>
      </c>
      <c r="M736" s="71">
        <f t="shared" si="49"/>
        <v>0</v>
      </c>
      <c r="N736" s="73">
        <f>IF(AND(J735=0,J736=0),0,INT(CHOOSE(IF(C736&gt;0,C736,$F$5),#REF!,#REF!,#REF!,#REF!,#REF!,#REF!,#REF!)))</f>
        <v>0</v>
      </c>
      <c r="O736" s="74">
        <f t="shared" si="50"/>
        <v>0</v>
      </c>
      <c r="P736" s="73">
        <f>IF(AND(J735=0,J736=0),0,INT(CHOOSE(IF(C736&gt;0,C736,$F$5),#REF!,#REF!,#REF!,#REF!,#REF!,#REF!,#REF!)))</f>
        <v>0</v>
      </c>
      <c r="Q736" s="74">
        <f t="shared" si="51"/>
        <v>0</v>
      </c>
      <c r="R736" s="73">
        <f>IF(AND(J735=0,J736=0),0,INT(CHOOSE(IF(C736&gt;0,C736,$F$5),#REF!,#REF!,#REF!,#REF!,#REF!,#REF!,#REF!)))</f>
        <v>0</v>
      </c>
      <c r="S736" s="74">
        <f t="shared" si="52"/>
        <v>0</v>
      </c>
      <c r="T736" s="74"/>
    </row>
    <row r="737" spans="3:20" ht="20.25" hidden="1" customHeight="1">
      <c r="C737" s="17"/>
      <c r="E737" t="str">
        <f t="shared" si="48"/>
        <v/>
      </c>
      <c r="F737" s="62"/>
      <c r="G737" s="78"/>
      <c r="H737" s="79"/>
      <c r="I737" s="79"/>
      <c r="J737" s="78">
        <v>0</v>
      </c>
      <c r="K737" s="65"/>
      <c r="L737" s="66">
        <f t="shared" si="49"/>
        <v>0</v>
      </c>
      <c r="M737" s="64">
        <f t="shared" si="49"/>
        <v>0</v>
      </c>
      <c r="N737" s="66">
        <f>IF(J737=0,0,N738*$E$3)</f>
        <v>0</v>
      </c>
      <c r="O737" s="67">
        <f t="shared" si="50"/>
        <v>0</v>
      </c>
      <c r="P737" s="66">
        <f>IF(J737=0,0,P738*$E$3)</f>
        <v>0</v>
      </c>
      <c r="Q737" s="67">
        <f t="shared" si="51"/>
        <v>0</v>
      </c>
      <c r="R737" s="66">
        <f>IF(J737=0,0,R738*$E$3)</f>
        <v>0</v>
      </c>
      <c r="S737" s="67">
        <f t="shared" si="52"/>
        <v>0</v>
      </c>
      <c r="T737" s="67"/>
    </row>
    <row r="738" spans="3:20" ht="20.25" hidden="1" customHeight="1">
      <c r="C738" s="76"/>
      <c r="D738" s="68">
        <f>CHOOSE(IF(C738&gt;0,C738,$F$5),0,"(야)","(지세별)","(지+소)","(누.불)","(야+소)","(원내역)")</f>
        <v>0</v>
      </c>
      <c r="E738">
        <f t="shared" si="53"/>
        <v>0</v>
      </c>
      <c r="F738" s="59"/>
      <c r="G738" s="84" t="str">
        <f>G736</f>
        <v>KP메카니칼조인트접합(이형관)</v>
      </c>
      <c r="H738" s="85" t="s">
        <v>257</v>
      </c>
      <c r="I738" s="85">
        <f>CHOOSE(IF(C738&gt;0,C738,$F$5),0,"(야간)","(지세별)","(지+소)","(누.불)","(야+소)","")</f>
        <v>0</v>
      </c>
      <c r="J738" s="84">
        <v>0</v>
      </c>
      <c r="K738" s="72" t="s">
        <v>227</v>
      </c>
      <c r="L738" s="73">
        <f t="shared" si="49"/>
        <v>0</v>
      </c>
      <c r="M738" s="71">
        <f t="shared" si="49"/>
        <v>0</v>
      </c>
      <c r="N738" s="73">
        <f>IF(AND(J737=0,J738=0),0,INT(CHOOSE(IF(C738&gt;0,C738,$F$5),#REF!,#REF!,#REF!,#REF!,#REF!,#REF!,#REF!)))</f>
        <v>0</v>
      </c>
      <c r="O738" s="74">
        <f t="shared" si="50"/>
        <v>0</v>
      </c>
      <c r="P738" s="73">
        <f>IF(AND(J737=0,J738=0),0,INT(CHOOSE(IF(C738&gt;0,C738,$F$5),#REF!,#REF!,#REF!,#REF!,#REF!,#REF!,#REF!)))</f>
        <v>0</v>
      </c>
      <c r="Q738" s="74">
        <f t="shared" si="51"/>
        <v>0</v>
      </c>
      <c r="R738" s="73">
        <f>IF(AND(J737=0,J738=0),0,INT(CHOOSE(IF(C738&gt;0,C738,$F$5),#REF!,#REF!,#REF!,#REF!,#REF!,#REF!,#REF!)))</f>
        <v>0</v>
      </c>
      <c r="S738" s="74">
        <f t="shared" si="52"/>
        <v>0</v>
      </c>
      <c r="T738" s="74"/>
    </row>
    <row r="739" spans="3:20" ht="20.25" hidden="1" customHeight="1">
      <c r="C739" s="17"/>
      <c r="E739" t="str">
        <f t="shared" si="48"/>
        <v/>
      </c>
      <c r="F739" s="62"/>
      <c r="G739" s="78"/>
      <c r="H739" s="79"/>
      <c r="I739" s="79"/>
      <c r="J739" s="78">
        <v>0</v>
      </c>
      <c r="K739" s="65"/>
      <c r="L739" s="66">
        <f t="shared" si="49"/>
        <v>0</v>
      </c>
      <c r="M739" s="64">
        <f t="shared" si="49"/>
        <v>0</v>
      </c>
      <c r="N739" s="66">
        <f>IF(J739=0,0,N740*$E$3)</f>
        <v>0</v>
      </c>
      <c r="O739" s="67">
        <f t="shared" si="50"/>
        <v>0</v>
      </c>
      <c r="P739" s="66">
        <f>IF(J739=0,0,P740*$E$3)</f>
        <v>0</v>
      </c>
      <c r="Q739" s="67">
        <f t="shared" si="51"/>
        <v>0</v>
      </c>
      <c r="R739" s="66">
        <f>IF(J739=0,0,R740*$E$3)</f>
        <v>0</v>
      </c>
      <c r="S739" s="67">
        <f t="shared" si="52"/>
        <v>0</v>
      </c>
      <c r="T739" s="67"/>
    </row>
    <row r="740" spans="3:20" ht="20.25" hidden="1" customHeight="1">
      <c r="C740" s="76">
        <v>2</v>
      </c>
      <c r="D740" s="68" t="str">
        <f>CHOOSE(IF(C740&gt;0,C740,$F$5),0,"(야)","(지세별)","(지+소)","(누.불)","(야+소)","(원내역)")</f>
        <v>(야)</v>
      </c>
      <c r="E740">
        <f t="shared" si="53"/>
        <v>0</v>
      </c>
      <c r="F740" s="59"/>
      <c r="G740" s="84" t="str">
        <f>G738</f>
        <v>KP메카니칼조인트접합(이형관)</v>
      </c>
      <c r="H740" s="85" t="str">
        <f>H738</f>
        <v>D=700mm</v>
      </c>
      <c r="I740" s="85" t="str">
        <f>CHOOSE(IF(C740&gt;0,C740,$F$5),0,"(야간)","(지세별)","(지+소)","(누.불)","(야+소)","")</f>
        <v>(야간)</v>
      </c>
      <c r="J740" s="84">
        <v>0</v>
      </c>
      <c r="K740" s="72" t="s">
        <v>225</v>
      </c>
      <c r="L740" s="73">
        <f t="shared" si="49"/>
        <v>0</v>
      </c>
      <c r="M740" s="71">
        <f t="shared" si="49"/>
        <v>0</v>
      </c>
      <c r="N740" s="73">
        <f>IF(AND(J739=0,J740=0),0,INT(CHOOSE(IF(C740&gt;0,C740,$F$5),#REF!,#REF!,#REF!,#REF!,#REF!,#REF!,#REF!)))</f>
        <v>0</v>
      </c>
      <c r="O740" s="74">
        <f t="shared" si="50"/>
        <v>0</v>
      </c>
      <c r="P740" s="73">
        <f>IF(AND(J739=0,J740=0),0,INT(CHOOSE(IF(C740&gt;0,C740,$F$5),#REF!,#REF!,#REF!,#REF!,#REF!,#REF!,#REF!)))</f>
        <v>0</v>
      </c>
      <c r="Q740" s="74">
        <f t="shared" si="51"/>
        <v>0</v>
      </c>
      <c r="R740" s="73">
        <f>IF(AND(J739=0,J740=0),0,INT(CHOOSE(IF(C740&gt;0,C740,$F$5),#REF!,#REF!,#REF!,#REF!,#REF!,#REF!,#REF!)))</f>
        <v>0</v>
      </c>
      <c r="S740" s="74">
        <f t="shared" si="52"/>
        <v>0</v>
      </c>
      <c r="T740" s="74"/>
    </row>
    <row r="741" spans="3:20" ht="20.25" hidden="1" customHeight="1">
      <c r="C741" s="17"/>
      <c r="E741" t="str">
        <f t="shared" si="48"/>
        <v/>
      </c>
      <c r="F741" s="62"/>
      <c r="G741" s="78"/>
      <c r="H741" s="79"/>
      <c r="I741" s="79"/>
      <c r="J741" s="78">
        <v>0</v>
      </c>
      <c r="K741" s="65"/>
      <c r="L741" s="66">
        <f t="shared" si="49"/>
        <v>0</v>
      </c>
      <c r="M741" s="64">
        <f t="shared" si="49"/>
        <v>0</v>
      </c>
      <c r="N741" s="66">
        <f>IF(J741=0,0,N742*$E$3)</f>
        <v>0</v>
      </c>
      <c r="O741" s="67">
        <f t="shared" si="50"/>
        <v>0</v>
      </c>
      <c r="P741" s="66">
        <f>IF(J741=0,0,P742*$E$3)</f>
        <v>0</v>
      </c>
      <c r="Q741" s="67">
        <f t="shared" si="51"/>
        <v>0</v>
      </c>
      <c r="R741" s="66">
        <f>IF(J741=0,0,R742*$E$3)</f>
        <v>0</v>
      </c>
      <c r="S741" s="67">
        <f t="shared" si="52"/>
        <v>0</v>
      </c>
      <c r="T741" s="67"/>
    </row>
    <row r="742" spans="3:20" ht="20.25" hidden="1" customHeight="1">
      <c r="C742" s="76"/>
      <c r="D742" s="68">
        <f>CHOOSE(IF(C742&gt;0,C742,$F$5),0,"(야)","(지세별)","(지+소)","(누.불)","(야+소)","(원내역)")</f>
        <v>0</v>
      </c>
      <c r="E742">
        <f t="shared" si="53"/>
        <v>0</v>
      </c>
      <c r="F742" s="59"/>
      <c r="G742" s="84" t="str">
        <f>G740</f>
        <v>KP메카니칼조인트접합(이형관)</v>
      </c>
      <c r="H742" s="85" t="s">
        <v>258</v>
      </c>
      <c r="I742" s="85">
        <f>CHOOSE(IF(C742&gt;0,C742,$F$5),0,"(야간)","(지세별)","(지+소)","(누.불)","(야+소)","")</f>
        <v>0</v>
      </c>
      <c r="J742" s="84">
        <v>0</v>
      </c>
      <c r="K742" s="72" t="s">
        <v>225</v>
      </c>
      <c r="L742" s="73">
        <f t="shared" si="49"/>
        <v>0</v>
      </c>
      <c r="M742" s="71">
        <f t="shared" si="49"/>
        <v>0</v>
      </c>
      <c r="N742" s="73">
        <f>IF(AND(J741=0,J742=0),0,INT(CHOOSE(IF(C742&gt;0,C742,$F$5),#REF!,#REF!,#REF!,#REF!,#REF!,#REF!,#REF!)))</f>
        <v>0</v>
      </c>
      <c r="O742" s="74">
        <f t="shared" si="50"/>
        <v>0</v>
      </c>
      <c r="P742" s="73">
        <f>IF(AND(J741=0,J742=0),0,INT(CHOOSE(IF(C742&gt;0,C742,$F$5),#REF!,#REF!,#REF!,#REF!,#REF!,#REF!,#REF!)))</f>
        <v>0</v>
      </c>
      <c r="Q742" s="74">
        <f t="shared" si="51"/>
        <v>0</v>
      </c>
      <c r="R742" s="73">
        <f>IF(AND(J741=0,J742=0),0,INT(CHOOSE(IF(C742&gt;0,C742,$F$5),#REF!,#REF!,#REF!,#REF!,#REF!,#REF!,#REF!)))</f>
        <v>0</v>
      </c>
      <c r="S742" s="74">
        <f t="shared" si="52"/>
        <v>0</v>
      </c>
      <c r="T742" s="74"/>
    </row>
    <row r="743" spans="3:20" ht="20.25" hidden="1" customHeight="1">
      <c r="C743" s="17"/>
      <c r="E743" t="str">
        <f t="shared" si="48"/>
        <v/>
      </c>
      <c r="F743" s="62"/>
      <c r="G743" s="78"/>
      <c r="H743" s="79"/>
      <c r="I743" s="79"/>
      <c r="J743" s="78">
        <v>0</v>
      </c>
      <c r="K743" s="65"/>
      <c r="L743" s="66">
        <f t="shared" si="49"/>
        <v>0</v>
      </c>
      <c r="M743" s="64">
        <f t="shared" si="49"/>
        <v>0</v>
      </c>
      <c r="N743" s="66">
        <f>IF(J743=0,0,N744*$E$3)</f>
        <v>0</v>
      </c>
      <c r="O743" s="67">
        <f t="shared" si="50"/>
        <v>0</v>
      </c>
      <c r="P743" s="66">
        <f>IF(J743=0,0,P744*$E$3)</f>
        <v>0</v>
      </c>
      <c r="Q743" s="67">
        <f t="shared" si="51"/>
        <v>0</v>
      </c>
      <c r="R743" s="66">
        <f>IF(J743=0,0,R744*$E$3)</f>
        <v>0</v>
      </c>
      <c r="S743" s="67">
        <f t="shared" si="52"/>
        <v>0</v>
      </c>
      <c r="T743" s="67"/>
    </row>
    <row r="744" spans="3:20" ht="20.25" hidden="1" customHeight="1">
      <c r="C744" s="76">
        <v>2</v>
      </c>
      <c r="D744" s="68" t="str">
        <f>CHOOSE(IF(C744&gt;0,C744,$F$5),0,"(야)","(지세별)","(지+소)","(누.불)","(야+소)","(원내역)")</f>
        <v>(야)</v>
      </c>
      <c r="E744">
        <f t="shared" si="53"/>
        <v>0</v>
      </c>
      <c r="F744" s="59"/>
      <c r="G744" s="84" t="str">
        <f>G742</f>
        <v>KP메카니칼조인트접합(이형관)</v>
      </c>
      <c r="H744" s="85" t="str">
        <f>H742</f>
        <v>D=800mm</v>
      </c>
      <c r="I744" s="85" t="str">
        <f>CHOOSE(IF(C744&gt;0,C744,$F$5),0,"(야간)","(지세별)","(지+소)","(누.불)","(야+소)","")</f>
        <v>(야간)</v>
      </c>
      <c r="J744" s="84">
        <v>0</v>
      </c>
      <c r="K744" s="72" t="s">
        <v>225</v>
      </c>
      <c r="L744" s="73">
        <f t="shared" si="49"/>
        <v>0</v>
      </c>
      <c r="M744" s="71">
        <f t="shared" si="49"/>
        <v>0</v>
      </c>
      <c r="N744" s="73">
        <f>IF(AND(J743=0,J744=0),0,INT(CHOOSE(IF(C744&gt;0,C744,$F$5),#REF!,#REF!,#REF!,#REF!,#REF!,#REF!,#REF!)))</f>
        <v>0</v>
      </c>
      <c r="O744" s="74">
        <f t="shared" si="50"/>
        <v>0</v>
      </c>
      <c r="P744" s="73">
        <f>IF(AND(J743=0,J744=0),0,INT(CHOOSE(IF(C744&gt;0,C744,$F$5),#REF!,#REF!,#REF!,#REF!,#REF!,#REF!,#REF!)))</f>
        <v>0</v>
      </c>
      <c r="Q744" s="74">
        <f t="shared" si="51"/>
        <v>0</v>
      </c>
      <c r="R744" s="73">
        <f>IF(AND(J743=0,J744=0),0,INT(CHOOSE(IF(C744&gt;0,C744,$F$5),#REF!,#REF!,#REF!,#REF!,#REF!,#REF!,#REF!)))</f>
        <v>0</v>
      </c>
      <c r="S744" s="74">
        <f t="shared" si="52"/>
        <v>0</v>
      </c>
      <c r="T744" s="74"/>
    </row>
    <row r="745" spans="3:20" ht="20.25" hidden="1" customHeight="1">
      <c r="C745" s="17"/>
      <c r="E745" t="str">
        <f t="shared" si="48"/>
        <v/>
      </c>
      <c r="F745" s="62"/>
      <c r="G745" s="78"/>
      <c r="H745" s="79"/>
      <c r="I745" s="79"/>
      <c r="J745" s="78">
        <v>0</v>
      </c>
      <c r="K745" s="65"/>
      <c r="L745" s="66">
        <f t="shared" si="49"/>
        <v>0</v>
      </c>
      <c r="M745" s="64">
        <f t="shared" si="49"/>
        <v>0</v>
      </c>
      <c r="N745" s="66">
        <f>IF(J745=0,0,N746*$E$3)</f>
        <v>0</v>
      </c>
      <c r="O745" s="67">
        <f t="shared" si="50"/>
        <v>0</v>
      </c>
      <c r="P745" s="66">
        <f>IF(J745=0,0,P746*$E$3)</f>
        <v>0</v>
      </c>
      <c r="Q745" s="67">
        <f t="shared" si="51"/>
        <v>0</v>
      </c>
      <c r="R745" s="66">
        <f>IF(J745=0,0,R746*$E$3)</f>
        <v>0</v>
      </c>
      <c r="S745" s="67">
        <f t="shared" si="52"/>
        <v>0</v>
      </c>
      <c r="T745" s="67"/>
    </row>
    <row r="746" spans="3:20" ht="20.25" hidden="1" customHeight="1">
      <c r="C746" s="76"/>
      <c r="D746" s="68">
        <f>CHOOSE(IF(C746&gt;0,C746,$F$5),0,"(야)","(지세별)","(지+소)","(누.불)","(야+소)","(원내역)")</f>
        <v>0</v>
      </c>
      <c r="E746">
        <f t="shared" si="53"/>
        <v>0</v>
      </c>
      <c r="F746" s="59"/>
      <c r="G746" s="84" t="str">
        <f>G744</f>
        <v>KP메카니칼조인트접합(이형관)</v>
      </c>
      <c r="H746" s="85" t="s">
        <v>259</v>
      </c>
      <c r="I746" s="85">
        <f>CHOOSE(IF(C746&gt;0,C746,$F$5),0,"(야간)","(지세별)","(지+소)","(누.불)","(야+소)","")</f>
        <v>0</v>
      </c>
      <c r="J746" s="84">
        <v>0</v>
      </c>
      <c r="K746" s="72" t="s">
        <v>227</v>
      </c>
      <c r="L746" s="73">
        <f t="shared" si="49"/>
        <v>0</v>
      </c>
      <c r="M746" s="71">
        <f t="shared" si="49"/>
        <v>0</v>
      </c>
      <c r="N746" s="73">
        <f>IF(AND(J745=0,J746=0),0,INT(CHOOSE(IF(C746&gt;0,C746,$F$5),#REF!,#REF!,#REF!,#REF!,#REF!,#REF!,#REF!)))</f>
        <v>0</v>
      </c>
      <c r="O746" s="74">
        <f t="shared" si="50"/>
        <v>0</v>
      </c>
      <c r="P746" s="73">
        <f>IF(AND(J745=0,J746=0),0,INT(CHOOSE(IF(C746&gt;0,C746,$F$5),#REF!,#REF!,#REF!,#REF!,#REF!,#REF!,#REF!)))</f>
        <v>0</v>
      </c>
      <c r="Q746" s="74">
        <f t="shared" si="51"/>
        <v>0</v>
      </c>
      <c r="R746" s="73">
        <f>IF(AND(J745=0,J746=0),0,INT(CHOOSE(IF(C746&gt;0,C746,$F$5),#REF!,#REF!,#REF!,#REF!,#REF!,#REF!,#REF!)))</f>
        <v>0</v>
      </c>
      <c r="S746" s="74">
        <f t="shared" si="52"/>
        <v>0</v>
      </c>
      <c r="T746" s="74"/>
    </row>
    <row r="747" spans="3:20" ht="20.25" hidden="1" customHeight="1">
      <c r="C747" s="17"/>
      <c r="E747" t="str">
        <f t="shared" si="48"/>
        <v/>
      </c>
      <c r="F747" s="62"/>
      <c r="G747" s="78"/>
      <c r="H747" s="79"/>
      <c r="I747" s="79"/>
      <c r="J747" s="78">
        <v>0</v>
      </c>
      <c r="K747" s="65"/>
      <c r="L747" s="66">
        <f t="shared" si="49"/>
        <v>0</v>
      </c>
      <c r="M747" s="64">
        <f t="shared" si="49"/>
        <v>0</v>
      </c>
      <c r="N747" s="66">
        <f>IF(J747=0,0,N748*$E$3)</f>
        <v>0</v>
      </c>
      <c r="O747" s="67">
        <f t="shared" si="50"/>
        <v>0</v>
      </c>
      <c r="P747" s="66">
        <f>IF(J747=0,0,P748*$E$3)</f>
        <v>0</v>
      </c>
      <c r="Q747" s="67">
        <f t="shared" si="51"/>
        <v>0</v>
      </c>
      <c r="R747" s="66">
        <f>IF(J747=0,0,R748*$E$3)</f>
        <v>0</v>
      </c>
      <c r="S747" s="67">
        <f t="shared" si="52"/>
        <v>0</v>
      </c>
      <c r="T747" s="67"/>
    </row>
    <row r="748" spans="3:20" ht="20.25" hidden="1" customHeight="1">
      <c r="C748" s="76">
        <v>2</v>
      </c>
      <c r="D748" s="68" t="str">
        <f>CHOOSE(IF(C748&gt;0,C748,$F$5),0,"(야)","(지세별)","(지+소)","(누.불)","(야+소)","(원내역)")</f>
        <v>(야)</v>
      </c>
      <c r="E748">
        <f t="shared" si="53"/>
        <v>0</v>
      </c>
      <c r="F748" s="59"/>
      <c r="G748" s="84" t="str">
        <f>G746</f>
        <v>KP메카니칼조인트접합(이형관)</v>
      </c>
      <c r="H748" s="85" t="str">
        <f>H746</f>
        <v>D=900mm</v>
      </c>
      <c r="I748" s="85" t="str">
        <f>CHOOSE(IF(C748&gt;0,C748,$F$5),0,"(야간)","(지세별)","(지+소)","(누.불)","(야+소)","")</f>
        <v>(야간)</v>
      </c>
      <c r="J748" s="84">
        <v>0</v>
      </c>
      <c r="K748" s="72" t="s">
        <v>227</v>
      </c>
      <c r="L748" s="73">
        <f t="shared" si="49"/>
        <v>0</v>
      </c>
      <c r="M748" s="71">
        <f t="shared" si="49"/>
        <v>0</v>
      </c>
      <c r="N748" s="73">
        <f>IF(AND(J747=0,J748=0),0,INT(CHOOSE(IF(C748&gt;0,C748,$F$5),#REF!,#REF!,#REF!,#REF!,#REF!,#REF!,#REF!)))</f>
        <v>0</v>
      </c>
      <c r="O748" s="74">
        <f t="shared" si="50"/>
        <v>0</v>
      </c>
      <c r="P748" s="73">
        <f>IF(AND(J747=0,J748=0),0,INT(CHOOSE(IF(C748&gt;0,C748,$F$5),#REF!,#REF!,#REF!,#REF!,#REF!,#REF!,#REF!)))</f>
        <v>0</v>
      </c>
      <c r="Q748" s="74">
        <f t="shared" si="51"/>
        <v>0</v>
      </c>
      <c r="R748" s="73">
        <f>IF(AND(J747=0,J748=0),0,INT(CHOOSE(IF(C748&gt;0,C748,$F$5),#REF!,#REF!,#REF!,#REF!,#REF!,#REF!,#REF!)))</f>
        <v>0</v>
      </c>
      <c r="S748" s="74">
        <f t="shared" si="52"/>
        <v>0</v>
      </c>
      <c r="T748" s="74"/>
    </row>
    <row r="749" spans="3:20" ht="20.25" hidden="1" customHeight="1">
      <c r="C749" s="17"/>
      <c r="E749" t="str">
        <f t="shared" si="48"/>
        <v/>
      </c>
      <c r="F749" s="62"/>
      <c r="G749" s="78"/>
      <c r="H749" s="79"/>
      <c r="I749" s="79"/>
      <c r="J749" s="78">
        <v>0</v>
      </c>
      <c r="K749" s="65"/>
      <c r="L749" s="66">
        <f t="shared" si="49"/>
        <v>0</v>
      </c>
      <c r="M749" s="64">
        <f t="shared" si="49"/>
        <v>0</v>
      </c>
      <c r="N749" s="66">
        <f>IF(J749=0,0,N750*$E$3)</f>
        <v>0</v>
      </c>
      <c r="O749" s="67">
        <f t="shared" si="50"/>
        <v>0</v>
      </c>
      <c r="P749" s="66">
        <f>IF(J749=0,0,P750*$E$3)</f>
        <v>0</v>
      </c>
      <c r="Q749" s="67">
        <f t="shared" si="51"/>
        <v>0</v>
      </c>
      <c r="R749" s="66">
        <f>IF(J749=0,0,R750*$E$3)</f>
        <v>0</v>
      </c>
      <c r="S749" s="67">
        <f t="shared" si="52"/>
        <v>0</v>
      </c>
      <c r="T749" s="67"/>
    </row>
    <row r="750" spans="3:20" ht="20.25" hidden="1" customHeight="1">
      <c r="C750" s="76"/>
      <c r="D750" s="68">
        <f>CHOOSE(IF(C750&gt;0,C750,$F$5),0,"(야)","(지세별)","(지+소)","(누.불)","(야+소)","(원내역)")</f>
        <v>0</v>
      </c>
      <c r="E750">
        <f t="shared" si="53"/>
        <v>0</v>
      </c>
      <c r="F750" s="59"/>
      <c r="G750" s="84" t="str">
        <f>G748</f>
        <v>KP메카니칼조인트접합(이형관)</v>
      </c>
      <c r="H750" s="85" t="s">
        <v>260</v>
      </c>
      <c r="I750" s="85">
        <f>CHOOSE(IF(C750&gt;0,C750,$F$5),0,"(야간)","(지세별)","(지+소)","(누.불)","(야+소)","")</f>
        <v>0</v>
      </c>
      <c r="J750" s="84">
        <v>0</v>
      </c>
      <c r="K750" s="72" t="s">
        <v>227</v>
      </c>
      <c r="L750" s="73">
        <f t="shared" si="49"/>
        <v>0</v>
      </c>
      <c r="M750" s="71">
        <f t="shared" si="49"/>
        <v>0</v>
      </c>
      <c r="N750" s="73">
        <f>IF(AND(J749=0,J750=0),0,INT(CHOOSE(IF(C750&gt;0,C750,$F$5),#REF!,#REF!,#REF!,#REF!,#REF!,#REF!,#REF!)))</f>
        <v>0</v>
      </c>
      <c r="O750" s="74">
        <f t="shared" si="50"/>
        <v>0</v>
      </c>
      <c r="P750" s="73">
        <f>IF(AND(J749=0,J750=0),0,INT(CHOOSE(IF(C750&gt;0,C750,$F$5),#REF!,#REF!,#REF!,#REF!,#REF!,#REF!,#REF!)))</f>
        <v>0</v>
      </c>
      <c r="Q750" s="74">
        <f t="shared" si="51"/>
        <v>0</v>
      </c>
      <c r="R750" s="73">
        <f>IF(AND(J749=0,J750=0),0,INT(CHOOSE(IF(C750&gt;0,C750,$F$5),#REF!,#REF!,#REF!,#REF!,#REF!,#REF!,#REF!)))</f>
        <v>0</v>
      </c>
      <c r="S750" s="74">
        <f t="shared" si="52"/>
        <v>0</v>
      </c>
      <c r="T750" s="74"/>
    </row>
    <row r="751" spans="3:20" ht="20.25" hidden="1" customHeight="1">
      <c r="C751" s="17"/>
      <c r="E751" t="str">
        <f t="shared" si="48"/>
        <v/>
      </c>
      <c r="F751" s="62"/>
      <c r="G751" s="78"/>
      <c r="H751" s="79"/>
      <c r="I751" s="79"/>
      <c r="J751" s="78">
        <v>0</v>
      </c>
      <c r="K751" s="65"/>
      <c r="L751" s="66">
        <f t="shared" si="49"/>
        <v>0</v>
      </c>
      <c r="M751" s="64">
        <f t="shared" si="49"/>
        <v>0</v>
      </c>
      <c r="N751" s="66">
        <f>IF(J751=0,0,N752*$E$3)</f>
        <v>0</v>
      </c>
      <c r="O751" s="67">
        <f t="shared" si="50"/>
        <v>0</v>
      </c>
      <c r="P751" s="66">
        <f>IF(J751=0,0,P752*$E$3)</f>
        <v>0</v>
      </c>
      <c r="Q751" s="67">
        <f t="shared" si="51"/>
        <v>0</v>
      </c>
      <c r="R751" s="66">
        <f>IF(J751=0,0,R752*$E$3)</f>
        <v>0</v>
      </c>
      <c r="S751" s="67">
        <f t="shared" si="52"/>
        <v>0</v>
      </c>
      <c r="T751" s="67"/>
    </row>
    <row r="752" spans="3:20" ht="20.25" hidden="1" customHeight="1">
      <c r="C752" s="76">
        <v>2</v>
      </c>
      <c r="D752" s="68" t="str">
        <f>CHOOSE(IF(C752&gt;0,C752,$F$5),0,"(야)","(지세별)","(지+소)","(누.불)","(야+소)","(원내역)")</f>
        <v>(야)</v>
      </c>
      <c r="E752">
        <f t="shared" si="53"/>
        <v>0</v>
      </c>
      <c r="F752" s="59"/>
      <c r="G752" s="84" t="str">
        <f>G750</f>
        <v>KP메카니칼조인트접합(이형관)</v>
      </c>
      <c r="H752" s="85" t="str">
        <f>H750</f>
        <v>D=1000mm</v>
      </c>
      <c r="I752" s="85" t="str">
        <f>CHOOSE(IF(C752&gt;0,C752,$F$5),0,"(야간)","(지세별)","(지+소)","(누.불)","(야+소)","")</f>
        <v>(야간)</v>
      </c>
      <c r="J752" s="84">
        <v>0</v>
      </c>
      <c r="K752" s="72" t="s">
        <v>227</v>
      </c>
      <c r="L752" s="73">
        <f t="shared" si="49"/>
        <v>0</v>
      </c>
      <c r="M752" s="71">
        <f t="shared" si="49"/>
        <v>0</v>
      </c>
      <c r="N752" s="73">
        <f>IF(AND(J751=0,J752=0),0,INT(CHOOSE(IF(C752&gt;0,C752,$F$5),#REF!,#REF!,#REF!,#REF!,#REF!,#REF!,#REF!)))</f>
        <v>0</v>
      </c>
      <c r="O752" s="74">
        <f t="shared" si="50"/>
        <v>0</v>
      </c>
      <c r="P752" s="73">
        <f>IF(AND(J751=0,J752=0),0,INT(CHOOSE(IF(C752&gt;0,C752,$F$5),#REF!,#REF!,#REF!,#REF!,#REF!,#REF!,#REF!)))</f>
        <v>0</v>
      </c>
      <c r="Q752" s="74">
        <f t="shared" si="51"/>
        <v>0</v>
      </c>
      <c r="R752" s="73">
        <f>IF(AND(J751=0,J752=0),0,INT(CHOOSE(IF(C752&gt;0,C752,$F$5),#REF!,#REF!,#REF!,#REF!,#REF!,#REF!,#REF!)))</f>
        <v>0</v>
      </c>
      <c r="S752" s="74">
        <f t="shared" si="52"/>
        <v>0</v>
      </c>
      <c r="T752" s="74"/>
    </row>
    <row r="753" spans="3:20" ht="20.25" hidden="1" customHeight="1">
      <c r="C753" s="17"/>
      <c r="E753" t="str">
        <f t="shared" si="48"/>
        <v/>
      </c>
      <c r="F753" s="62"/>
      <c r="G753" s="78"/>
      <c r="H753" s="79"/>
      <c r="I753" s="79"/>
      <c r="J753" s="78">
        <v>0</v>
      </c>
      <c r="K753" s="65"/>
      <c r="L753" s="66">
        <f t="shared" si="49"/>
        <v>0</v>
      </c>
      <c r="M753" s="64">
        <f t="shared" si="49"/>
        <v>0</v>
      </c>
      <c r="N753" s="66">
        <f>IF(J753=0,0,N754*$E$3)</f>
        <v>0</v>
      </c>
      <c r="O753" s="67">
        <f t="shared" si="50"/>
        <v>0</v>
      </c>
      <c r="P753" s="66">
        <f>IF(J753=0,0,P754*$E$3)</f>
        <v>0</v>
      </c>
      <c r="Q753" s="67">
        <f t="shared" si="51"/>
        <v>0</v>
      </c>
      <c r="R753" s="66">
        <f>IF(J753=0,0,R754*$E$3)</f>
        <v>0</v>
      </c>
      <c r="S753" s="67">
        <f t="shared" si="52"/>
        <v>0</v>
      </c>
      <c r="T753" s="67"/>
    </row>
    <row r="754" spans="3:20" ht="20.25" hidden="1" customHeight="1">
      <c r="C754" s="76"/>
      <c r="D754" s="68">
        <f>CHOOSE(IF(C754&gt;0,C754,$F$5),0,"(야)","(지세별)","(지+소)","(누.불)","(야+소)","(원내역)")</f>
        <v>0</v>
      </c>
      <c r="E754">
        <f t="shared" si="53"/>
        <v>0</v>
      </c>
      <c r="F754" s="59"/>
      <c r="G754" s="84" t="s">
        <v>261</v>
      </c>
      <c r="H754" s="85" t="s">
        <v>247</v>
      </c>
      <c r="I754" s="85">
        <f>CHOOSE(IF(C754&gt;0,C754,$F$5),0,"(야간)","(지세별)","(지+소)","(누.불)","(야+소)","")</f>
        <v>0</v>
      </c>
      <c r="J754" s="84">
        <v>0</v>
      </c>
      <c r="K754" s="72" t="s">
        <v>227</v>
      </c>
      <c r="L754" s="73">
        <f t="shared" si="49"/>
        <v>0</v>
      </c>
      <c r="M754" s="71">
        <f t="shared" si="49"/>
        <v>0</v>
      </c>
      <c r="N754" s="73">
        <f>IF(AND(J753=0,J754=0),0,INT(CHOOSE(IF(C754&gt;0,C754,$F$5),#REF!,#REF!,#REF!,#REF!,#REF!,#REF!,#REF!)))</f>
        <v>0</v>
      </c>
      <c r="O754" s="74">
        <f t="shared" si="50"/>
        <v>0</v>
      </c>
      <c r="P754" s="73">
        <f>IF(AND(J753=0,J754=0),0,INT(CHOOSE(IF(C754&gt;0,C754,$F$5),#REF!,#REF!,#REF!,#REF!,#REF!,#REF!,#REF!)))</f>
        <v>0</v>
      </c>
      <c r="Q754" s="74">
        <f t="shared" si="51"/>
        <v>0</v>
      </c>
      <c r="R754" s="73">
        <f>IF(AND(J753=0,J754=0),0,INT(CHOOSE(IF(C754&gt;0,C754,$F$5),#REF!,#REF!,#REF!,#REF!,#REF!,#REF!,#REF!)))</f>
        <v>0</v>
      </c>
      <c r="S754" s="74">
        <f t="shared" si="52"/>
        <v>0</v>
      </c>
      <c r="T754" s="74"/>
    </row>
    <row r="755" spans="3:20" ht="20.25" hidden="1" customHeight="1">
      <c r="C755" s="17"/>
      <c r="E755" t="str">
        <f t="shared" si="48"/>
        <v/>
      </c>
      <c r="F755" s="62"/>
      <c r="G755" s="78"/>
      <c r="H755" s="79"/>
      <c r="I755" s="79"/>
      <c r="J755" s="78">
        <v>0</v>
      </c>
      <c r="K755" s="65"/>
      <c r="L755" s="66">
        <f t="shared" si="49"/>
        <v>0</v>
      </c>
      <c r="M755" s="64">
        <f t="shared" si="49"/>
        <v>0</v>
      </c>
      <c r="N755" s="66">
        <f>IF(J755=0,0,N756*$E$3)</f>
        <v>0</v>
      </c>
      <c r="O755" s="67">
        <f t="shared" si="50"/>
        <v>0</v>
      </c>
      <c r="P755" s="66">
        <f>IF(J755=0,0,P756*$E$3)</f>
        <v>0</v>
      </c>
      <c r="Q755" s="67">
        <f t="shared" si="51"/>
        <v>0</v>
      </c>
      <c r="R755" s="66">
        <f>IF(J755=0,0,R756*$E$3)</f>
        <v>0</v>
      </c>
      <c r="S755" s="67">
        <f t="shared" si="52"/>
        <v>0</v>
      </c>
      <c r="T755" s="67"/>
    </row>
    <row r="756" spans="3:20" ht="20.25" hidden="1" customHeight="1">
      <c r="C756" s="76">
        <v>2</v>
      </c>
      <c r="D756" s="68" t="str">
        <f>CHOOSE(IF(C756&gt;0,C756,$F$5),0,"(야)","(지세별)","(지+소)","(누.불)","(야+소)","(원내역)")</f>
        <v>(야)</v>
      </c>
      <c r="E756">
        <f t="shared" si="53"/>
        <v>0</v>
      </c>
      <c r="F756" s="59"/>
      <c r="G756" s="84" t="str">
        <f>G754</f>
        <v>강관접합(이형관)</v>
      </c>
      <c r="H756" s="85" t="s">
        <v>247</v>
      </c>
      <c r="I756" s="85" t="str">
        <f>CHOOSE(IF(C756&gt;0,C756,$F$5),0,"(야간)","(지세별)","(지+소)","(누.불)","(야+소)","")</f>
        <v>(야간)</v>
      </c>
      <c r="J756" s="84">
        <v>0</v>
      </c>
      <c r="K756" s="72" t="s">
        <v>227</v>
      </c>
      <c r="L756" s="73">
        <f t="shared" si="49"/>
        <v>0</v>
      </c>
      <c r="M756" s="71">
        <f t="shared" si="49"/>
        <v>0</v>
      </c>
      <c r="N756" s="73">
        <f>IF(AND(J755=0,J756=0),0,INT(CHOOSE(IF(C756&gt;0,C756,$F$5),#REF!,#REF!,#REF!,#REF!,#REF!,#REF!,#REF!)))</f>
        <v>0</v>
      </c>
      <c r="O756" s="74">
        <f t="shared" si="50"/>
        <v>0</v>
      </c>
      <c r="P756" s="73">
        <f>IF(AND(J755=0,J756=0),0,INT(CHOOSE(IF(C756&gt;0,C756,$F$5),#REF!,#REF!,#REF!,#REF!,#REF!,#REF!,#REF!)))</f>
        <v>0</v>
      </c>
      <c r="Q756" s="74">
        <f t="shared" si="51"/>
        <v>0</v>
      </c>
      <c r="R756" s="73">
        <f>IF(AND(J755=0,J756=0),0,INT(CHOOSE(IF(C756&gt;0,C756,$F$5),#REF!,#REF!,#REF!,#REF!,#REF!,#REF!,#REF!)))</f>
        <v>0</v>
      </c>
      <c r="S756" s="74">
        <f t="shared" si="52"/>
        <v>0</v>
      </c>
      <c r="T756" s="74"/>
    </row>
    <row r="757" spans="3:20" ht="20.25" hidden="1" customHeight="1">
      <c r="C757" s="17"/>
      <c r="E757" t="str">
        <f t="shared" si="48"/>
        <v/>
      </c>
      <c r="F757" s="62"/>
      <c r="G757" s="78"/>
      <c r="H757" s="79"/>
      <c r="I757" s="79"/>
      <c r="J757" s="78">
        <v>0</v>
      </c>
      <c r="K757" s="65"/>
      <c r="L757" s="66">
        <f t="shared" si="49"/>
        <v>0</v>
      </c>
      <c r="M757" s="64">
        <f t="shared" si="49"/>
        <v>0</v>
      </c>
      <c r="N757" s="66">
        <f>IF(J757=0,0,N758*$E$3)</f>
        <v>0</v>
      </c>
      <c r="O757" s="67">
        <f t="shared" si="50"/>
        <v>0</v>
      </c>
      <c r="P757" s="66">
        <f>IF(J757=0,0,P758*$E$3)</f>
        <v>0</v>
      </c>
      <c r="Q757" s="67">
        <f t="shared" si="51"/>
        <v>0</v>
      </c>
      <c r="R757" s="66">
        <f>IF(J757=0,0,R758*$E$3)</f>
        <v>0</v>
      </c>
      <c r="S757" s="67">
        <f t="shared" si="52"/>
        <v>0</v>
      </c>
      <c r="T757" s="67"/>
    </row>
    <row r="758" spans="3:20" ht="20.25" hidden="1" customHeight="1">
      <c r="C758" s="76"/>
      <c r="D758" s="68">
        <f>CHOOSE(IF(C758&gt;0,C758,$F$5),0,"(야)","(지세별)","(지+소)","(누.불)","(야+소)","(원내역)")</f>
        <v>0</v>
      </c>
      <c r="E758">
        <f t="shared" si="53"/>
        <v>0</v>
      </c>
      <c r="F758" s="59"/>
      <c r="G758" s="84" t="str">
        <f>G756</f>
        <v>강관접합(이형관)</v>
      </c>
      <c r="H758" s="85" t="s">
        <v>248</v>
      </c>
      <c r="I758" s="85">
        <f>CHOOSE(IF(C758&gt;0,C758,$F$5),0,"(야간)","(지세별)","(지+소)","(누.불)","(야+소)","")</f>
        <v>0</v>
      </c>
      <c r="J758" s="84">
        <v>0</v>
      </c>
      <c r="K758" s="72" t="s">
        <v>227</v>
      </c>
      <c r="L758" s="73">
        <f t="shared" si="49"/>
        <v>0</v>
      </c>
      <c r="M758" s="71">
        <f t="shared" si="49"/>
        <v>0</v>
      </c>
      <c r="N758" s="73">
        <f>IF(AND(J757=0,J758=0),0,INT(CHOOSE(IF(C758&gt;0,C758,$F$5),#REF!,#REF!,#REF!,#REF!,#REF!,#REF!,#REF!)))</f>
        <v>0</v>
      </c>
      <c r="O758" s="74">
        <f t="shared" si="50"/>
        <v>0</v>
      </c>
      <c r="P758" s="73">
        <f>IF(AND(J757=0,J758=0),0,INT(CHOOSE(IF(C758&gt;0,C758,$F$5),#REF!,#REF!,#REF!,#REF!,#REF!,#REF!,#REF!)))</f>
        <v>0</v>
      </c>
      <c r="Q758" s="74">
        <f t="shared" si="51"/>
        <v>0</v>
      </c>
      <c r="R758" s="73">
        <f>IF(AND(J757=0,J758=0),0,INT(CHOOSE(IF(C758&gt;0,C758,$F$5),#REF!,#REF!,#REF!,#REF!,#REF!,#REF!,#REF!)))</f>
        <v>0</v>
      </c>
      <c r="S758" s="74">
        <f t="shared" si="52"/>
        <v>0</v>
      </c>
      <c r="T758" s="74"/>
    </row>
    <row r="759" spans="3:20" ht="20.25" hidden="1" customHeight="1">
      <c r="C759" s="17"/>
      <c r="E759" t="str">
        <f t="shared" si="48"/>
        <v/>
      </c>
      <c r="F759" s="62"/>
      <c r="G759" s="78"/>
      <c r="H759" s="79"/>
      <c r="I759" s="79"/>
      <c r="J759" s="78">
        <v>0</v>
      </c>
      <c r="K759" s="65"/>
      <c r="L759" s="66">
        <f t="shared" si="49"/>
        <v>0</v>
      </c>
      <c r="M759" s="64">
        <f t="shared" si="49"/>
        <v>0</v>
      </c>
      <c r="N759" s="66">
        <f>IF(J759=0,0,N760*$E$3)</f>
        <v>0</v>
      </c>
      <c r="O759" s="67">
        <f t="shared" si="50"/>
        <v>0</v>
      </c>
      <c r="P759" s="66">
        <f>IF(J759=0,0,P760*$E$3)</f>
        <v>0</v>
      </c>
      <c r="Q759" s="67">
        <f t="shared" si="51"/>
        <v>0</v>
      </c>
      <c r="R759" s="66">
        <f>IF(J759=0,0,R760*$E$3)</f>
        <v>0</v>
      </c>
      <c r="S759" s="67">
        <f t="shared" si="52"/>
        <v>0</v>
      </c>
      <c r="T759" s="67"/>
    </row>
    <row r="760" spans="3:20" ht="20.25" hidden="1" customHeight="1">
      <c r="C760" s="76">
        <v>2</v>
      </c>
      <c r="D760" s="68" t="str">
        <f>CHOOSE(IF(C760&gt;0,C760,$F$5),0,"(야)","(지세별)","(지+소)","(누.불)","(야+소)","(원내역)")</f>
        <v>(야)</v>
      </c>
      <c r="E760">
        <f t="shared" si="53"/>
        <v>0</v>
      </c>
      <c r="F760" s="59"/>
      <c r="G760" s="84" t="str">
        <f>G758</f>
        <v>강관접합(이형관)</v>
      </c>
      <c r="H760" s="85" t="s">
        <v>248</v>
      </c>
      <c r="I760" s="85" t="str">
        <f>CHOOSE(IF(C760&gt;0,C760,$F$5),0,"(야간)","(지세별)","(지+소)","(누.불)","(야+소)","")</f>
        <v>(야간)</v>
      </c>
      <c r="J760" s="84">
        <v>0</v>
      </c>
      <c r="K760" s="72" t="s">
        <v>227</v>
      </c>
      <c r="L760" s="73">
        <f t="shared" si="49"/>
        <v>0</v>
      </c>
      <c r="M760" s="71">
        <f t="shared" si="49"/>
        <v>0</v>
      </c>
      <c r="N760" s="73">
        <f>IF(AND(J759=0,J760=0),0,INT(CHOOSE(IF(C760&gt;0,C760,$F$5),#REF!,#REF!,#REF!,#REF!,#REF!,#REF!,#REF!)))</f>
        <v>0</v>
      </c>
      <c r="O760" s="74">
        <f t="shared" si="50"/>
        <v>0</v>
      </c>
      <c r="P760" s="73">
        <f>IF(AND(J759=0,J760=0),0,INT(CHOOSE(IF(C760&gt;0,C760,$F$5),#REF!,#REF!,#REF!,#REF!,#REF!,#REF!,#REF!)))</f>
        <v>0</v>
      </c>
      <c r="Q760" s="74">
        <f t="shared" si="51"/>
        <v>0</v>
      </c>
      <c r="R760" s="73">
        <f>IF(AND(J759=0,J760=0),0,INT(CHOOSE(IF(C760&gt;0,C760,$F$5),#REF!,#REF!,#REF!,#REF!,#REF!,#REF!,#REF!)))</f>
        <v>0</v>
      </c>
      <c r="S760" s="74">
        <f t="shared" si="52"/>
        <v>0</v>
      </c>
      <c r="T760" s="74"/>
    </row>
    <row r="761" spans="3:20" ht="20.25" hidden="1" customHeight="1">
      <c r="C761" s="17"/>
      <c r="E761" t="str">
        <f t="shared" si="48"/>
        <v/>
      </c>
      <c r="F761" s="62"/>
      <c r="G761" s="78"/>
      <c r="H761" s="79"/>
      <c r="I761" s="79"/>
      <c r="J761" s="78">
        <v>0</v>
      </c>
      <c r="K761" s="65"/>
      <c r="L761" s="66">
        <f t="shared" si="49"/>
        <v>0</v>
      </c>
      <c r="M761" s="64">
        <f t="shared" si="49"/>
        <v>0</v>
      </c>
      <c r="N761" s="66">
        <f>IF(J761=0,0,N762*$E$3)</f>
        <v>0</v>
      </c>
      <c r="O761" s="67">
        <f t="shared" si="50"/>
        <v>0</v>
      </c>
      <c r="P761" s="66">
        <f>IF(J761=0,0,P762*$E$3)</f>
        <v>0</v>
      </c>
      <c r="Q761" s="67">
        <f t="shared" si="51"/>
        <v>0</v>
      </c>
      <c r="R761" s="66">
        <f>IF(J761=0,0,R762*$E$3)</f>
        <v>0</v>
      </c>
      <c r="S761" s="67">
        <f t="shared" si="52"/>
        <v>0</v>
      </c>
      <c r="T761" s="67"/>
    </row>
    <row r="762" spans="3:20" ht="20.25" hidden="1" customHeight="1">
      <c r="C762" s="76"/>
      <c r="D762" s="68">
        <f>CHOOSE(IF(C762&gt;0,C762,$F$5),0,"(야)","(지세별)","(지+소)","(누.불)","(야+소)","(원내역)")</f>
        <v>0</v>
      </c>
      <c r="E762">
        <f t="shared" si="53"/>
        <v>0</v>
      </c>
      <c r="F762" s="59"/>
      <c r="G762" s="84" t="str">
        <f>G760</f>
        <v>강관접합(이형관)</v>
      </c>
      <c r="H762" s="85" t="s">
        <v>249</v>
      </c>
      <c r="I762" s="85">
        <f>CHOOSE(IF(C762&gt;0,C762,$F$5),0,"(야간)","(지세별)","(지+소)","(누.불)","(야+소)","")</f>
        <v>0</v>
      </c>
      <c r="J762" s="84">
        <v>0</v>
      </c>
      <c r="K762" s="72" t="s">
        <v>227</v>
      </c>
      <c r="L762" s="73">
        <f t="shared" si="49"/>
        <v>0</v>
      </c>
      <c r="M762" s="71">
        <f t="shared" si="49"/>
        <v>0</v>
      </c>
      <c r="N762" s="73">
        <f>IF(AND(J761=0,J762=0),0,INT(CHOOSE(IF(C762&gt;0,C762,$F$5),#REF!,#REF!,#REF!,#REF!,#REF!,#REF!,#REF!)))</f>
        <v>0</v>
      </c>
      <c r="O762" s="74">
        <f t="shared" si="50"/>
        <v>0</v>
      </c>
      <c r="P762" s="73">
        <f>IF(AND(J761=0,J762=0),0,INT(CHOOSE(IF(C762&gt;0,C762,$F$5),#REF!,#REF!,#REF!,#REF!,#REF!,#REF!,#REF!)))</f>
        <v>0</v>
      </c>
      <c r="Q762" s="74">
        <f t="shared" si="51"/>
        <v>0</v>
      </c>
      <c r="R762" s="73">
        <f>IF(AND(J761=0,J762=0),0,INT(CHOOSE(IF(C762&gt;0,C762,$F$5),#REF!,#REF!,#REF!,#REF!,#REF!,#REF!,#REF!)))</f>
        <v>0</v>
      </c>
      <c r="S762" s="74">
        <f t="shared" si="52"/>
        <v>0</v>
      </c>
      <c r="T762" s="74"/>
    </row>
    <row r="763" spans="3:20" ht="20.25" hidden="1" customHeight="1">
      <c r="C763" s="17"/>
      <c r="E763" t="str">
        <f t="shared" si="48"/>
        <v/>
      </c>
      <c r="F763" s="62"/>
      <c r="G763" s="78"/>
      <c r="H763" s="79"/>
      <c r="I763" s="79"/>
      <c r="J763" s="78">
        <v>0</v>
      </c>
      <c r="K763" s="65"/>
      <c r="L763" s="66">
        <f t="shared" si="49"/>
        <v>0</v>
      </c>
      <c r="M763" s="64">
        <f t="shared" si="49"/>
        <v>0</v>
      </c>
      <c r="N763" s="66">
        <f>IF(J763=0,0,N764*$E$3)</f>
        <v>0</v>
      </c>
      <c r="O763" s="67">
        <f t="shared" si="50"/>
        <v>0</v>
      </c>
      <c r="P763" s="66">
        <f>IF(J763=0,0,P764*$E$3)</f>
        <v>0</v>
      </c>
      <c r="Q763" s="67">
        <f t="shared" si="51"/>
        <v>0</v>
      </c>
      <c r="R763" s="66">
        <f>IF(J763=0,0,R764*$E$3)</f>
        <v>0</v>
      </c>
      <c r="S763" s="67">
        <f t="shared" si="52"/>
        <v>0</v>
      </c>
      <c r="T763" s="67"/>
    </row>
    <row r="764" spans="3:20" ht="20.25" hidden="1" customHeight="1">
      <c r="C764" s="76">
        <v>2</v>
      </c>
      <c r="D764" s="68" t="str">
        <f>CHOOSE(IF(C764&gt;0,C764,$F$5),0,"(야)","(지세별)","(지+소)","(누.불)","(야+소)","(원내역)")</f>
        <v>(야)</v>
      </c>
      <c r="E764">
        <f t="shared" si="53"/>
        <v>0</v>
      </c>
      <c r="F764" s="59"/>
      <c r="G764" s="84" t="str">
        <f>G762</f>
        <v>강관접합(이형관)</v>
      </c>
      <c r="H764" s="85" t="s">
        <v>249</v>
      </c>
      <c r="I764" s="85" t="str">
        <f>CHOOSE(IF(C764&gt;0,C764,$F$5),0,"(야간)","(지세별)","(지+소)","(누.불)","(야+소)","")</f>
        <v>(야간)</v>
      </c>
      <c r="J764" s="84">
        <v>0</v>
      </c>
      <c r="K764" s="72" t="s">
        <v>227</v>
      </c>
      <c r="L764" s="73">
        <f t="shared" si="49"/>
        <v>0</v>
      </c>
      <c r="M764" s="71">
        <f t="shared" si="49"/>
        <v>0</v>
      </c>
      <c r="N764" s="73">
        <f>IF(AND(J763=0,J764=0),0,INT(CHOOSE(IF(C764&gt;0,C764,$F$5),#REF!,#REF!,#REF!,#REF!,#REF!,#REF!,#REF!)))</f>
        <v>0</v>
      </c>
      <c r="O764" s="74">
        <f t="shared" si="50"/>
        <v>0</v>
      </c>
      <c r="P764" s="73">
        <f>IF(AND(J763=0,J764=0),0,INT(CHOOSE(IF(C764&gt;0,C764,$F$5),#REF!,#REF!,#REF!,#REF!,#REF!,#REF!,#REF!)))</f>
        <v>0</v>
      </c>
      <c r="Q764" s="74">
        <f t="shared" si="51"/>
        <v>0</v>
      </c>
      <c r="R764" s="73">
        <f>IF(AND(J763=0,J764=0),0,INT(CHOOSE(IF(C764&gt;0,C764,$F$5),#REF!,#REF!,#REF!,#REF!,#REF!,#REF!,#REF!)))</f>
        <v>0</v>
      </c>
      <c r="S764" s="74">
        <f t="shared" si="52"/>
        <v>0</v>
      </c>
      <c r="T764" s="74"/>
    </row>
    <row r="765" spans="3:20" ht="20.25" hidden="1" customHeight="1">
      <c r="C765" s="17"/>
      <c r="E765" t="str">
        <f t="shared" si="48"/>
        <v/>
      </c>
      <c r="F765" s="62"/>
      <c r="G765" s="78"/>
      <c r="H765" s="79"/>
      <c r="I765" s="79"/>
      <c r="J765" s="78">
        <v>0</v>
      </c>
      <c r="K765" s="65"/>
      <c r="L765" s="66">
        <f t="shared" si="49"/>
        <v>0</v>
      </c>
      <c r="M765" s="64">
        <f t="shared" si="49"/>
        <v>0</v>
      </c>
      <c r="N765" s="66">
        <f>IF(J765=0,0,N766*$E$3)</f>
        <v>0</v>
      </c>
      <c r="O765" s="67">
        <f t="shared" si="50"/>
        <v>0</v>
      </c>
      <c r="P765" s="66">
        <f>IF(J765=0,0,P766*$E$3)</f>
        <v>0</v>
      </c>
      <c r="Q765" s="67">
        <f t="shared" si="51"/>
        <v>0</v>
      </c>
      <c r="R765" s="66">
        <f>IF(J765=0,0,R766*$E$3)</f>
        <v>0</v>
      </c>
      <c r="S765" s="67">
        <f t="shared" si="52"/>
        <v>0</v>
      </c>
      <c r="T765" s="67"/>
    </row>
    <row r="766" spans="3:20" ht="20.25" hidden="1" customHeight="1">
      <c r="C766" s="76"/>
      <c r="D766" s="68">
        <f>CHOOSE(IF(C766&gt;0,C766,$F$5),0,"(야)","(지세별)","(지+소)","(누.불)","(야+소)","(원내역)")</f>
        <v>0</v>
      </c>
      <c r="E766">
        <f t="shared" si="53"/>
        <v>0</v>
      </c>
      <c r="F766" s="59"/>
      <c r="G766" s="84" t="str">
        <f>G764</f>
        <v>강관접합(이형관)</v>
      </c>
      <c r="H766" s="85" t="s">
        <v>250</v>
      </c>
      <c r="I766" s="85">
        <f>CHOOSE(IF(C766&gt;0,C766,$F$5),0,"(야간)","(지세별)","(지+소)","(누.불)","(야+소)","")</f>
        <v>0</v>
      </c>
      <c r="J766" s="84">
        <v>0</v>
      </c>
      <c r="K766" s="72" t="s">
        <v>227</v>
      </c>
      <c r="L766" s="73">
        <f t="shared" si="49"/>
        <v>0</v>
      </c>
      <c r="M766" s="71">
        <f t="shared" si="49"/>
        <v>0</v>
      </c>
      <c r="N766" s="73">
        <f>IF(AND(J765=0,J766=0),0,INT(CHOOSE(IF(C766&gt;0,C766,$F$5),#REF!,#REF!,#REF!,#REF!,#REF!,#REF!,#REF!)))</f>
        <v>0</v>
      </c>
      <c r="O766" s="74">
        <f t="shared" si="50"/>
        <v>0</v>
      </c>
      <c r="P766" s="73">
        <f>IF(AND(J765=0,J766=0),0,INT(CHOOSE(IF(C766&gt;0,C766,$F$5),#REF!,#REF!,#REF!,#REF!,#REF!,#REF!,#REF!)))</f>
        <v>0</v>
      </c>
      <c r="Q766" s="74">
        <f t="shared" si="51"/>
        <v>0</v>
      </c>
      <c r="R766" s="73">
        <f>IF(AND(J765=0,J766=0),0,INT(CHOOSE(IF(C766&gt;0,C766,$F$5),#REF!,#REF!,#REF!,#REF!,#REF!,#REF!,#REF!)))</f>
        <v>0</v>
      </c>
      <c r="S766" s="74">
        <f t="shared" si="52"/>
        <v>0</v>
      </c>
      <c r="T766" s="74"/>
    </row>
    <row r="767" spans="3:20" ht="20.25" hidden="1" customHeight="1">
      <c r="C767" s="17"/>
      <c r="E767" t="str">
        <f t="shared" si="48"/>
        <v/>
      </c>
      <c r="F767" s="62"/>
      <c r="G767" s="78"/>
      <c r="H767" s="79"/>
      <c r="I767" s="79"/>
      <c r="J767" s="78">
        <v>0</v>
      </c>
      <c r="K767" s="65"/>
      <c r="L767" s="66">
        <f t="shared" si="49"/>
        <v>0</v>
      </c>
      <c r="M767" s="64">
        <f t="shared" si="49"/>
        <v>0</v>
      </c>
      <c r="N767" s="66">
        <f>IF(J767=0,0,N768*$E$3)</f>
        <v>0</v>
      </c>
      <c r="O767" s="67">
        <f t="shared" si="50"/>
        <v>0</v>
      </c>
      <c r="P767" s="66">
        <f>IF(J767=0,0,P768*$E$3)</f>
        <v>0</v>
      </c>
      <c r="Q767" s="67">
        <f t="shared" si="51"/>
        <v>0</v>
      </c>
      <c r="R767" s="66">
        <f>IF(J767=0,0,R768*$E$3)</f>
        <v>0</v>
      </c>
      <c r="S767" s="67">
        <f t="shared" si="52"/>
        <v>0</v>
      </c>
      <c r="T767" s="67"/>
    </row>
    <row r="768" spans="3:20" ht="20.25" hidden="1" customHeight="1">
      <c r="C768" s="76">
        <v>2</v>
      </c>
      <c r="D768" s="68" t="str">
        <f>CHOOSE(IF(C768&gt;0,C768,$F$5),0,"(야)","(지세별)","(지+소)","(누.불)","(야+소)","(원내역)")</f>
        <v>(야)</v>
      </c>
      <c r="E768">
        <f t="shared" si="53"/>
        <v>0</v>
      </c>
      <c r="F768" s="59"/>
      <c r="G768" s="84" t="str">
        <f>G766</f>
        <v>강관접합(이형관)</v>
      </c>
      <c r="H768" s="85" t="s">
        <v>250</v>
      </c>
      <c r="I768" s="85" t="str">
        <f>CHOOSE(IF(C768&gt;0,C768,$F$5),0,"(야간)","(지세별)","(지+소)","(누.불)","(야+소)","")</f>
        <v>(야간)</v>
      </c>
      <c r="J768" s="84">
        <v>0</v>
      </c>
      <c r="K768" s="72" t="s">
        <v>227</v>
      </c>
      <c r="L768" s="73">
        <f t="shared" si="49"/>
        <v>0</v>
      </c>
      <c r="M768" s="71">
        <f t="shared" si="49"/>
        <v>0</v>
      </c>
      <c r="N768" s="73">
        <f>IF(AND(J767=0,J768=0),0,INT(CHOOSE(IF(C768&gt;0,C768,$F$5),#REF!,#REF!,#REF!,#REF!,#REF!,#REF!,#REF!)))</f>
        <v>0</v>
      </c>
      <c r="O768" s="74">
        <f t="shared" si="50"/>
        <v>0</v>
      </c>
      <c r="P768" s="73">
        <f>IF(AND(J767=0,J768=0),0,INT(CHOOSE(IF(C768&gt;0,C768,$F$5),#REF!,#REF!,#REF!,#REF!,#REF!,#REF!,#REF!)))</f>
        <v>0</v>
      </c>
      <c r="Q768" s="74">
        <f t="shared" si="51"/>
        <v>0</v>
      </c>
      <c r="R768" s="73">
        <f>IF(AND(J767=0,J768=0),0,INT(CHOOSE(IF(C768&gt;0,C768,$F$5),#REF!,#REF!,#REF!,#REF!,#REF!,#REF!,#REF!)))</f>
        <v>0</v>
      </c>
      <c r="S768" s="74">
        <f t="shared" si="52"/>
        <v>0</v>
      </c>
      <c r="T768" s="74"/>
    </row>
    <row r="769" spans="3:20" ht="20.25" hidden="1" customHeight="1">
      <c r="C769" s="17"/>
      <c r="E769" t="str">
        <f t="shared" si="48"/>
        <v/>
      </c>
      <c r="F769" s="62"/>
      <c r="G769" s="78"/>
      <c r="H769" s="79"/>
      <c r="I769" s="79"/>
      <c r="J769" s="78">
        <v>0</v>
      </c>
      <c r="K769" s="65"/>
      <c r="L769" s="66">
        <f t="shared" si="49"/>
        <v>0</v>
      </c>
      <c r="M769" s="64">
        <f t="shared" si="49"/>
        <v>0</v>
      </c>
      <c r="N769" s="66">
        <f>IF(J769=0,0,N770*$E$3)</f>
        <v>0</v>
      </c>
      <c r="O769" s="67">
        <f t="shared" si="50"/>
        <v>0</v>
      </c>
      <c r="P769" s="66">
        <f>IF(J769=0,0,P770*$E$3)</f>
        <v>0</v>
      </c>
      <c r="Q769" s="67">
        <f t="shared" si="51"/>
        <v>0</v>
      </c>
      <c r="R769" s="66">
        <f>IF(J769=0,0,R770*$E$3)</f>
        <v>0</v>
      </c>
      <c r="S769" s="67">
        <f t="shared" si="52"/>
        <v>0</v>
      </c>
      <c r="T769" s="67"/>
    </row>
    <row r="770" spans="3:20" ht="20.25" hidden="1" customHeight="1">
      <c r="C770" s="76"/>
      <c r="D770" s="68">
        <f>CHOOSE(IF(C770&gt;0,C770,$F$5),0,"(야)","(지세별)","(지+소)","(누.불)","(야+소)","(원내역)")</f>
        <v>0</v>
      </c>
      <c r="E770">
        <f t="shared" si="53"/>
        <v>0</v>
      </c>
      <c r="F770" s="59"/>
      <c r="G770" s="84" t="str">
        <f>G768</f>
        <v>강관접합(이형관)</v>
      </c>
      <c r="H770" s="85" t="s">
        <v>251</v>
      </c>
      <c r="I770" s="85">
        <f>CHOOSE(IF(C770&gt;0,C770,$F$5),0,"(야간)","(지세별)","(지+소)","(누.불)","(야+소)","")</f>
        <v>0</v>
      </c>
      <c r="J770" s="84">
        <v>0</v>
      </c>
      <c r="K770" s="72" t="s">
        <v>227</v>
      </c>
      <c r="L770" s="73">
        <f t="shared" si="49"/>
        <v>0</v>
      </c>
      <c r="M770" s="71">
        <f t="shared" si="49"/>
        <v>0</v>
      </c>
      <c r="N770" s="73">
        <f>IF(AND(J769=0,J770=0),0,INT(CHOOSE(IF(C770&gt;0,C770,$F$5),#REF!,#REF!,#REF!,#REF!,#REF!,#REF!,#REF!)))</f>
        <v>0</v>
      </c>
      <c r="O770" s="74">
        <f t="shared" si="50"/>
        <v>0</v>
      </c>
      <c r="P770" s="73">
        <f>IF(AND(J769=0,J770=0),0,INT(CHOOSE(IF(C770&gt;0,C770,$F$5),#REF!,#REF!,#REF!,#REF!,#REF!,#REF!,#REF!)))</f>
        <v>0</v>
      </c>
      <c r="Q770" s="74">
        <f t="shared" si="51"/>
        <v>0</v>
      </c>
      <c r="R770" s="73">
        <f>IF(AND(J769=0,J770=0),0,INT(CHOOSE(IF(C770&gt;0,C770,$F$5),#REF!,#REF!,#REF!,#REF!,#REF!,#REF!,#REF!)))</f>
        <v>0</v>
      </c>
      <c r="S770" s="74">
        <f t="shared" si="52"/>
        <v>0</v>
      </c>
      <c r="T770" s="74"/>
    </row>
    <row r="771" spans="3:20" ht="20.25" hidden="1" customHeight="1">
      <c r="C771" s="17"/>
      <c r="E771" t="str">
        <f t="shared" si="48"/>
        <v/>
      </c>
      <c r="F771" s="62"/>
      <c r="G771" s="78"/>
      <c r="H771" s="79"/>
      <c r="I771" s="79"/>
      <c r="J771" s="78">
        <v>0</v>
      </c>
      <c r="K771" s="65"/>
      <c r="L771" s="66">
        <f t="shared" si="49"/>
        <v>0</v>
      </c>
      <c r="M771" s="64">
        <f t="shared" si="49"/>
        <v>0</v>
      </c>
      <c r="N771" s="66">
        <f>IF(J771=0,0,N772*$E$3)</f>
        <v>0</v>
      </c>
      <c r="O771" s="67">
        <f t="shared" si="50"/>
        <v>0</v>
      </c>
      <c r="P771" s="66">
        <f>IF(J771=0,0,P772*$E$3)</f>
        <v>0</v>
      </c>
      <c r="Q771" s="67">
        <f t="shared" si="51"/>
        <v>0</v>
      </c>
      <c r="R771" s="66">
        <f>IF(J771=0,0,R772*$E$3)</f>
        <v>0</v>
      </c>
      <c r="S771" s="67">
        <f t="shared" si="52"/>
        <v>0</v>
      </c>
      <c r="T771" s="67"/>
    </row>
    <row r="772" spans="3:20" ht="20.25" hidden="1" customHeight="1">
      <c r="C772" s="76">
        <v>2</v>
      </c>
      <c r="D772" s="68" t="str">
        <f>CHOOSE(IF(C772&gt;0,C772,$F$5),0,"(야)","(지세별)","(지+소)","(누.불)","(야+소)","(원내역)")</f>
        <v>(야)</v>
      </c>
      <c r="E772">
        <f t="shared" si="53"/>
        <v>0</v>
      </c>
      <c r="F772" s="59"/>
      <c r="G772" s="84" t="str">
        <f>G770</f>
        <v>강관접합(이형관)</v>
      </c>
      <c r="H772" s="85" t="s">
        <v>251</v>
      </c>
      <c r="I772" s="85" t="str">
        <f>CHOOSE(IF(C772&gt;0,C772,$F$5),0,"(야간)","(지세별)","(지+소)","(누.불)","(야+소)","")</f>
        <v>(야간)</v>
      </c>
      <c r="J772" s="84">
        <v>0</v>
      </c>
      <c r="K772" s="72" t="s">
        <v>227</v>
      </c>
      <c r="L772" s="73">
        <f t="shared" si="49"/>
        <v>0</v>
      </c>
      <c r="M772" s="71">
        <f t="shared" si="49"/>
        <v>0</v>
      </c>
      <c r="N772" s="73">
        <f>IF(AND(J771=0,J772=0),0,INT(CHOOSE(IF(C772&gt;0,C772,$F$5),#REF!,#REF!,#REF!,#REF!,#REF!,#REF!,#REF!)))</f>
        <v>0</v>
      </c>
      <c r="O772" s="74">
        <f t="shared" si="50"/>
        <v>0</v>
      </c>
      <c r="P772" s="73">
        <f>IF(AND(J771=0,J772=0),0,INT(CHOOSE(IF(C772&gt;0,C772,$F$5),#REF!,#REF!,#REF!,#REF!,#REF!,#REF!,#REF!)))</f>
        <v>0</v>
      </c>
      <c r="Q772" s="74">
        <f t="shared" si="51"/>
        <v>0</v>
      </c>
      <c r="R772" s="73">
        <f>IF(AND(J771=0,J772=0),0,INT(CHOOSE(IF(C772&gt;0,C772,$F$5),#REF!,#REF!,#REF!,#REF!,#REF!,#REF!,#REF!)))</f>
        <v>0</v>
      </c>
      <c r="S772" s="74">
        <f t="shared" si="52"/>
        <v>0</v>
      </c>
      <c r="T772" s="74"/>
    </row>
    <row r="773" spans="3:20" ht="20.25" hidden="1" customHeight="1">
      <c r="C773" s="17"/>
      <c r="E773" t="str">
        <f t="shared" si="48"/>
        <v/>
      </c>
      <c r="F773" s="62"/>
      <c r="G773" s="78"/>
      <c r="H773" s="79"/>
      <c r="I773" s="79"/>
      <c r="J773" s="78">
        <v>0</v>
      </c>
      <c r="K773" s="65"/>
      <c r="L773" s="66">
        <f t="shared" si="49"/>
        <v>0</v>
      </c>
      <c r="M773" s="64">
        <f t="shared" si="49"/>
        <v>0</v>
      </c>
      <c r="N773" s="66">
        <f>IF(J773=0,0,N774*$E$3)</f>
        <v>0</v>
      </c>
      <c r="O773" s="67">
        <f t="shared" si="50"/>
        <v>0</v>
      </c>
      <c r="P773" s="66">
        <f>IF(J773=0,0,P774*$E$3)</f>
        <v>0</v>
      </c>
      <c r="Q773" s="67">
        <f t="shared" si="51"/>
        <v>0</v>
      </c>
      <c r="R773" s="66">
        <f>IF(J773=0,0,R774*$E$3)</f>
        <v>0</v>
      </c>
      <c r="S773" s="67">
        <f t="shared" si="52"/>
        <v>0</v>
      </c>
      <c r="T773" s="67"/>
    </row>
    <row r="774" spans="3:20" ht="20.25" hidden="1" customHeight="1">
      <c r="C774" s="76"/>
      <c r="D774" s="68">
        <f>CHOOSE(IF(C774&gt;0,C774,$F$5),0,"(야)","(지세별)","(지+소)","(누.불)","(야+소)","(원내역)")</f>
        <v>0</v>
      </c>
      <c r="E774">
        <f t="shared" si="53"/>
        <v>0</v>
      </c>
      <c r="F774" s="59"/>
      <c r="G774" s="84" t="str">
        <f>G772</f>
        <v>강관접합(이형관)</v>
      </c>
      <c r="H774" s="85" t="s">
        <v>252</v>
      </c>
      <c r="I774" s="85">
        <f>CHOOSE(IF(C774&gt;0,C774,$F$5),0,"(야간)","(지세별)","(지+소)","(누.불)","(야+소)","")</f>
        <v>0</v>
      </c>
      <c r="J774" s="84">
        <v>0</v>
      </c>
      <c r="K774" s="72" t="s">
        <v>227</v>
      </c>
      <c r="L774" s="73">
        <f t="shared" si="49"/>
        <v>0</v>
      </c>
      <c r="M774" s="71">
        <f t="shared" si="49"/>
        <v>0</v>
      </c>
      <c r="N774" s="73">
        <f>IF(AND(J773=0,J774=0),0,INT(CHOOSE(IF(C774&gt;0,C774,$F$5),#REF!,#REF!,#REF!,#REF!,#REF!,#REF!,#REF!)))</f>
        <v>0</v>
      </c>
      <c r="O774" s="74">
        <f t="shared" si="50"/>
        <v>0</v>
      </c>
      <c r="P774" s="73">
        <f>IF(AND(J773=0,J774=0),0,INT(CHOOSE(IF(C774&gt;0,C774,$F$5),#REF!,#REF!,#REF!,#REF!,#REF!,#REF!,#REF!)))</f>
        <v>0</v>
      </c>
      <c r="Q774" s="74">
        <f t="shared" si="51"/>
        <v>0</v>
      </c>
      <c r="R774" s="73">
        <f>IF(AND(J773=0,J774=0),0,INT(CHOOSE(IF(C774&gt;0,C774,$F$5),#REF!,#REF!,#REF!,#REF!,#REF!,#REF!,#REF!)))</f>
        <v>0</v>
      </c>
      <c r="S774" s="74">
        <f t="shared" si="52"/>
        <v>0</v>
      </c>
      <c r="T774" s="74"/>
    </row>
    <row r="775" spans="3:20" ht="20.25" hidden="1" customHeight="1">
      <c r="C775" s="17"/>
      <c r="E775" t="str">
        <f t="shared" si="48"/>
        <v/>
      </c>
      <c r="F775" s="62"/>
      <c r="G775" s="78"/>
      <c r="H775" s="79"/>
      <c r="I775" s="79"/>
      <c r="J775" s="78">
        <v>0</v>
      </c>
      <c r="K775" s="65"/>
      <c r="L775" s="66">
        <f t="shared" si="49"/>
        <v>0</v>
      </c>
      <c r="M775" s="64">
        <f t="shared" si="49"/>
        <v>0</v>
      </c>
      <c r="N775" s="66">
        <f>IF(J775=0,0,N776*$E$3)</f>
        <v>0</v>
      </c>
      <c r="O775" s="67">
        <f t="shared" si="50"/>
        <v>0</v>
      </c>
      <c r="P775" s="66">
        <f>IF(J775=0,0,P776*$E$3)</f>
        <v>0</v>
      </c>
      <c r="Q775" s="67">
        <f t="shared" si="51"/>
        <v>0</v>
      </c>
      <c r="R775" s="66">
        <f>IF(J775=0,0,R776*$E$3)</f>
        <v>0</v>
      </c>
      <c r="S775" s="67">
        <f t="shared" si="52"/>
        <v>0</v>
      </c>
      <c r="T775" s="67"/>
    </row>
    <row r="776" spans="3:20" ht="20.25" hidden="1" customHeight="1">
      <c r="C776" s="76">
        <v>2</v>
      </c>
      <c r="D776" s="68" t="str">
        <f>CHOOSE(IF(C776&gt;0,C776,$F$5),0,"(야)","(지세별)","(지+소)","(누.불)","(야+소)","(원내역)")</f>
        <v>(야)</v>
      </c>
      <c r="E776">
        <f t="shared" si="53"/>
        <v>0</v>
      </c>
      <c r="F776" s="59"/>
      <c r="G776" s="84" t="str">
        <f>G774</f>
        <v>강관접합(이형관)</v>
      </c>
      <c r="H776" s="85" t="s">
        <v>252</v>
      </c>
      <c r="I776" s="85" t="str">
        <f>CHOOSE(IF(C776&gt;0,C776,$F$5),0,"(야간)","(지세별)","(지+소)","(누.불)","(야+소)","")</f>
        <v>(야간)</v>
      </c>
      <c r="J776" s="84">
        <v>0</v>
      </c>
      <c r="K776" s="72" t="s">
        <v>227</v>
      </c>
      <c r="L776" s="73">
        <f t="shared" si="49"/>
        <v>0</v>
      </c>
      <c r="M776" s="71">
        <f t="shared" si="49"/>
        <v>0</v>
      </c>
      <c r="N776" s="73">
        <f>IF(AND(J775=0,J776=0),0,INT(CHOOSE(IF(C776&gt;0,C776,$F$5),#REF!,#REF!,#REF!,#REF!,#REF!,#REF!,#REF!)))</f>
        <v>0</v>
      </c>
      <c r="O776" s="74">
        <f t="shared" si="50"/>
        <v>0</v>
      </c>
      <c r="P776" s="73">
        <f>IF(AND(J775=0,J776=0),0,INT(CHOOSE(IF(C776&gt;0,C776,$F$5),#REF!,#REF!,#REF!,#REF!,#REF!,#REF!,#REF!)))</f>
        <v>0</v>
      </c>
      <c r="Q776" s="74">
        <f t="shared" si="51"/>
        <v>0</v>
      </c>
      <c r="R776" s="73">
        <f>IF(AND(J775=0,J776=0),0,INT(CHOOSE(IF(C776&gt;0,C776,$F$5),#REF!,#REF!,#REF!,#REF!,#REF!,#REF!,#REF!)))</f>
        <v>0</v>
      </c>
      <c r="S776" s="74">
        <f t="shared" si="52"/>
        <v>0</v>
      </c>
      <c r="T776" s="74"/>
    </row>
    <row r="777" spans="3:20" ht="20.25" hidden="1" customHeight="1">
      <c r="C777" s="17"/>
      <c r="E777" t="str">
        <f t="shared" ref="E777:E839" si="54">IF(OR(M777&gt;0,M778&gt;0),2,"")</f>
        <v/>
      </c>
      <c r="F777" s="62"/>
      <c r="G777" s="78"/>
      <c r="H777" s="79"/>
      <c r="I777" s="79"/>
      <c r="J777" s="78">
        <v>0</v>
      </c>
      <c r="K777" s="65"/>
      <c r="L777" s="66">
        <f t="shared" ref="L777:M840" si="55">SUM(N777,P777,R777)</f>
        <v>0</v>
      </c>
      <c r="M777" s="64">
        <f t="shared" si="55"/>
        <v>0</v>
      </c>
      <c r="N777" s="66">
        <f>IF(J777=0,0,N778*$E$3)</f>
        <v>0</v>
      </c>
      <c r="O777" s="67">
        <f t="shared" ref="O777:O840" si="56">INT($J777*N777)</f>
        <v>0</v>
      </c>
      <c r="P777" s="66">
        <f>IF(J777=0,0,P778*$E$3)</f>
        <v>0</v>
      </c>
      <c r="Q777" s="67">
        <f t="shared" ref="Q777:Q840" si="57">INT($J777*P777)</f>
        <v>0</v>
      </c>
      <c r="R777" s="66">
        <f>IF(J777=0,0,R778*$E$3)</f>
        <v>0</v>
      </c>
      <c r="S777" s="67">
        <f t="shared" ref="S777:S840" si="58">INT($J777*R777)</f>
        <v>0</v>
      </c>
      <c r="T777" s="67"/>
    </row>
    <row r="778" spans="3:20" ht="20.25" hidden="1" customHeight="1">
      <c r="C778" s="76"/>
      <c r="D778" s="68">
        <f>CHOOSE(IF(C778&gt;0,C778,$F$5),0,"(야)","(지세별)","(지+소)","(누.불)","(야+소)","(원내역)")</f>
        <v>0</v>
      </c>
      <c r="E778">
        <f t="shared" ref="E778:E840" si="59">IF(OR(M777&gt;0,M778&gt;0),1,0)</f>
        <v>0</v>
      </c>
      <c r="F778" s="59"/>
      <c r="G778" s="84" t="str">
        <f>G772</f>
        <v>강관접합(이형관)</v>
      </c>
      <c r="H778" s="85" t="s">
        <v>253</v>
      </c>
      <c r="I778" s="85">
        <f>CHOOSE(IF(C778&gt;0,C778,$F$5),0,"(야간)","(지세별)","(지+소)","(누.불)","(야+소)","")</f>
        <v>0</v>
      </c>
      <c r="J778" s="84">
        <v>0</v>
      </c>
      <c r="K778" s="72" t="s">
        <v>225</v>
      </c>
      <c r="L778" s="73">
        <f t="shared" si="55"/>
        <v>0</v>
      </c>
      <c r="M778" s="71">
        <f t="shared" si="55"/>
        <v>0</v>
      </c>
      <c r="N778" s="73">
        <f>IF(AND(J777=0,J778=0),0,INT(CHOOSE(IF(C778&gt;0,C778,$F$5),#REF!,#REF!,#REF!,#REF!,#REF!,#REF!,#REF!)))</f>
        <v>0</v>
      </c>
      <c r="O778" s="74">
        <f t="shared" si="56"/>
        <v>0</v>
      </c>
      <c r="P778" s="73">
        <f>IF(AND(J777=0,J778=0),0,INT(CHOOSE(IF(C778&gt;0,C778,$F$5),#REF!,#REF!,#REF!,#REF!,#REF!,#REF!,#REF!)))</f>
        <v>0</v>
      </c>
      <c r="Q778" s="74">
        <f t="shared" si="57"/>
        <v>0</v>
      </c>
      <c r="R778" s="73">
        <f>IF(AND(J777=0,J778=0),0,INT(CHOOSE(IF(C778&gt;0,C778,$F$5),#REF!,#REF!,#REF!,#REF!,#REF!,#REF!,#REF!)))</f>
        <v>0</v>
      </c>
      <c r="S778" s="74">
        <f t="shared" si="58"/>
        <v>0</v>
      </c>
      <c r="T778" s="74"/>
    </row>
    <row r="779" spans="3:20" ht="20.25" hidden="1" customHeight="1">
      <c r="C779" s="17"/>
      <c r="E779" t="str">
        <f t="shared" si="54"/>
        <v/>
      </c>
      <c r="F779" s="62"/>
      <c r="G779" s="78"/>
      <c r="H779" s="79"/>
      <c r="I779" s="79"/>
      <c r="J779" s="78">
        <v>0</v>
      </c>
      <c r="K779" s="65"/>
      <c r="L779" s="66">
        <f t="shared" si="55"/>
        <v>0</v>
      </c>
      <c r="M779" s="64">
        <f t="shared" si="55"/>
        <v>0</v>
      </c>
      <c r="N779" s="66">
        <f>IF(J779=0,0,N780*$E$3)</f>
        <v>0</v>
      </c>
      <c r="O779" s="67">
        <f t="shared" si="56"/>
        <v>0</v>
      </c>
      <c r="P779" s="66">
        <f>IF(J779=0,0,P780*$E$3)</f>
        <v>0</v>
      </c>
      <c r="Q779" s="67">
        <f t="shared" si="57"/>
        <v>0</v>
      </c>
      <c r="R779" s="66">
        <f>IF(J779=0,0,R780*$E$3)</f>
        <v>0</v>
      </c>
      <c r="S779" s="67">
        <f t="shared" si="58"/>
        <v>0</v>
      </c>
      <c r="T779" s="67"/>
    </row>
    <row r="780" spans="3:20" ht="20.25" hidden="1" customHeight="1">
      <c r="C780" s="76">
        <v>2</v>
      </c>
      <c r="D780" s="68" t="str">
        <f>CHOOSE(IF(C780&gt;0,C780,$F$5),0,"(야)","(지세별)","(지+소)","(누.불)","(야+소)","(원내역)")</f>
        <v>(야)</v>
      </c>
      <c r="E780">
        <f t="shared" si="59"/>
        <v>0</v>
      </c>
      <c r="F780" s="59"/>
      <c r="G780" s="84" t="str">
        <f>G778</f>
        <v>강관접합(이형관)</v>
      </c>
      <c r="H780" s="85" t="str">
        <f>H778</f>
        <v>D=350mm</v>
      </c>
      <c r="I780" s="85" t="str">
        <f>CHOOSE(IF(C780&gt;0,C780,$F$5),0,"(야간)","(지세별)","(지+소)","(누.불)","(야+소)","")</f>
        <v>(야간)</v>
      </c>
      <c r="J780" s="84">
        <v>0</v>
      </c>
      <c r="K780" s="72" t="s">
        <v>225</v>
      </c>
      <c r="L780" s="73">
        <f t="shared" si="55"/>
        <v>0</v>
      </c>
      <c r="M780" s="71">
        <f t="shared" si="55"/>
        <v>0</v>
      </c>
      <c r="N780" s="73">
        <f>IF(AND(J779=0,J780=0),0,INT(CHOOSE(IF(C780&gt;0,C780,$F$5),#REF!,#REF!,#REF!,#REF!,#REF!,#REF!,#REF!)))</f>
        <v>0</v>
      </c>
      <c r="O780" s="74">
        <f t="shared" si="56"/>
        <v>0</v>
      </c>
      <c r="P780" s="73">
        <f>IF(AND(J779=0,J780=0),0,INT(CHOOSE(IF(C780&gt;0,C780,$F$5),#REF!,#REF!,#REF!,#REF!,#REF!,#REF!,#REF!)))</f>
        <v>0</v>
      </c>
      <c r="Q780" s="74">
        <f t="shared" si="57"/>
        <v>0</v>
      </c>
      <c r="R780" s="73">
        <f>IF(AND(J779=0,J780=0),0,INT(CHOOSE(IF(C780&gt;0,C780,$F$5),#REF!,#REF!,#REF!,#REF!,#REF!,#REF!,#REF!)))</f>
        <v>0</v>
      </c>
      <c r="S780" s="74">
        <f t="shared" si="58"/>
        <v>0</v>
      </c>
      <c r="T780" s="74"/>
    </row>
    <row r="781" spans="3:20" ht="20.25" hidden="1" customHeight="1">
      <c r="C781" s="17"/>
      <c r="E781" t="str">
        <f t="shared" si="54"/>
        <v/>
      </c>
      <c r="F781" s="62"/>
      <c r="G781" s="78"/>
      <c r="H781" s="79"/>
      <c r="I781" s="79"/>
      <c r="J781" s="78">
        <v>0</v>
      </c>
      <c r="K781" s="65"/>
      <c r="L781" s="66">
        <f t="shared" si="55"/>
        <v>0</v>
      </c>
      <c r="M781" s="64">
        <f t="shared" si="55"/>
        <v>0</v>
      </c>
      <c r="N781" s="66">
        <f>IF(J781=0,0,N782*$E$3)</f>
        <v>0</v>
      </c>
      <c r="O781" s="67">
        <f t="shared" si="56"/>
        <v>0</v>
      </c>
      <c r="P781" s="66">
        <f>IF(J781=0,0,P782*$E$3)</f>
        <v>0</v>
      </c>
      <c r="Q781" s="67">
        <f t="shared" si="57"/>
        <v>0</v>
      </c>
      <c r="R781" s="66">
        <f>IF(J781=0,0,R782*$E$3)</f>
        <v>0</v>
      </c>
      <c r="S781" s="67">
        <f t="shared" si="58"/>
        <v>0</v>
      </c>
      <c r="T781" s="67"/>
    </row>
    <row r="782" spans="3:20" ht="20.25" hidden="1" customHeight="1">
      <c r="C782" s="76"/>
      <c r="D782" s="68">
        <f>CHOOSE(IF(C782&gt;0,C782,$F$5),0,"(야)","(지세별)","(지+소)","(누.불)","(야+소)","(원내역)")</f>
        <v>0</v>
      </c>
      <c r="E782">
        <f t="shared" si="59"/>
        <v>0</v>
      </c>
      <c r="F782" s="59"/>
      <c r="G782" s="84" t="str">
        <f>G776</f>
        <v>강관접합(이형관)</v>
      </c>
      <c r="H782" s="85" t="s">
        <v>254</v>
      </c>
      <c r="I782" s="85">
        <f>CHOOSE(IF(C782&gt;0,C782,$F$5),0,"(야간)","(지세별)","(지+소)","(누.불)","(야+소)","")</f>
        <v>0</v>
      </c>
      <c r="J782" s="84">
        <v>0</v>
      </c>
      <c r="K782" s="72" t="s">
        <v>225</v>
      </c>
      <c r="L782" s="73">
        <f t="shared" si="55"/>
        <v>0</v>
      </c>
      <c r="M782" s="71">
        <f t="shared" si="55"/>
        <v>0</v>
      </c>
      <c r="N782" s="73">
        <f>IF(AND(J781=0,J782=0),0,INT(CHOOSE(IF(C782&gt;0,C782,$F$5),#REF!,#REF!,#REF!,#REF!,#REF!,#REF!,#REF!)))</f>
        <v>0</v>
      </c>
      <c r="O782" s="74">
        <f t="shared" si="56"/>
        <v>0</v>
      </c>
      <c r="P782" s="73">
        <f>IF(AND(J781=0,J782=0),0,INT(CHOOSE(IF(C782&gt;0,C782,$F$5),#REF!,#REF!,#REF!,#REF!,#REF!,#REF!,#REF!)))</f>
        <v>0</v>
      </c>
      <c r="Q782" s="74">
        <f t="shared" si="57"/>
        <v>0</v>
      </c>
      <c r="R782" s="73">
        <f>IF(AND(J781=0,J782=0),0,INT(CHOOSE(IF(C782&gt;0,C782,$F$5),#REF!,#REF!,#REF!,#REF!,#REF!,#REF!,#REF!)))</f>
        <v>0</v>
      </c>
      <c r="S782" s="74">
        <f t="shared" si="58"/>
        <v>0</v>
      </c>
      <c r="T782" s="74"/>
    </row>
    <row r="783" spans="3:20" ht="20.25" hidden="1" customHeight="1">
      <c r="C783" s="17"/>
      <c r="E783" t="str">
        <f t="shared" si="54"/>
        <v/>
      </c>
      <c r="F783" s="62"/>
      <c r="G783" s="78"/>
      <c r="H783" s="79"/>
      <c r="I783" s="79"/>
      <c r="J783" s="78">
        <v>0</v>
      </c>
      <c r="K783" s="65"/>
      <c r="L783" s="66">
        <f t="shared" si="55"/>
        <v>0</v>
      </c>
      <c r="M783" s="64">
        <f t="shared" si="55"/>
        <v>0</v>
      </c>
      <c r="N783" s="66">
        <f>IF(J783=0,0,N784*$E$3)</f>
        <v>0</v>
      </c>
      <c r="O783" s="67">
        <f t="shared" si="56"/>
        <v>0</v>
      </c>
      <c r="P783" s="66">
        <f>IF(J783=0,0,P784*$E$3)</f>
        <v>0</v>
      </c>
      <c r="Q783" s="67">
        <f t="shared" si="57"/>
        <v>0</v>
      </c>
      <c r="R783" s="66">
        <f>IF(J783=0,0,R784*$E$3)</f>
        <v>0</v>
      </c>
      <c r="S783" s="67">
        <f t="shared" si="58"/>
        <v>0</v>
      </c>
      <c r="T783" s="67"/>
    </row>
    <row r="784" spans="3:20" ht="20.25" hidden="1" customHeight="1">
      <c r="C784" s="76">
        <v>2</v>
      </c>
      <c r="D784" s="68" t="str">
        <f>CHOOSE(IF(C784&gt;0,C784,$F$5),0,"(야)","(지세별)","(지+소)","(누.불)","(야+소)","(원내역)")</f>
        <v>(야)</v>
      </c>
      <c r="E784">
        <f t="shared" si="59"/>
        <v>0</v>
      </c>
      <c r="F784" s="59"/>
      <c r="G784" s="84" t="str">
        <f>G782</f>
        <v>강관접합(이형관)</v>
      </c>
      <c r="H784" s="85" t="s">
        <v>254</v>
      </c>
      <c r="I784" s="85" t="str">
        <f>CHOOSE(IF(C784&gt;0,C784,$F$5),0,"(야간)","(지세별)","(지+소)","(누.불)","(야+소)","")</f>
        <v>(야간)</v>
      </c>
      <c r="J784" s="84">
        <v>0</v>
      </c>
      <c r="K784" s="72" t="s">
        <v>227</v>
      </c>
      <c r="L784" s="73">
        <f t="shared" si="55"/>
        <v>0</v>
      </c>
      <c r="M784" s="71">
        <f t="shared" si="55"/>
        <v>0</v>
      </c>
      <c r="N784" s="73">
        <f>IF(AND(J783=0,J784=0),0,INT(CHOOSE(IF(C784&gt;0,C784,$F$5),#REF!,#REF!,#REF!,#REF!,#REF!,#REF!,#REF!)))</f>
        <v>0</v>
      </c>
      <c r="O784" s="74">
        <f t="shared" si="56"/>
        <v>0</v>
      </c>
      <c r="P784" s="73">
        <f>IF(AND(J783=0,J784=0),0,INT(CHOOSE(IF(C784&gt;0,C784,$F$5),#REF!,#REF!,#REF!,#REF!,#REF!,#REF!,#REF!)))</f>
        <v>0</v>
      </c>
      <c r="Q784" s="74">
        <f t="shared" si="57"/>
        <v>0</v>
      </c>
      <c r="R784" s="73">
        <f>IF(AND(J783=0,J784=0),0,INT(CHOOSE(IF(C784&gt;0,C784,$F$5),#REF!,#REF!,#REF!,#REF!,#REF!,#REF!,#REF!)))</f>
        <v>0</v>
      </c>
      <c r="S784" s="74">
        <f t="shared" si="58"/>
        <v>0</v>
      </c>
      <c r="T784" s="74"/>
    </row>
    <row r="785" spans="3:20" ht="20.25" hidden="1" customHeight="1">
      <c r="C785" s="17"/>
      <c r="E785" t="str">
        <f t="shared" si="54"/>
        <v/>
      </c>
      <c r="F785" s="62"/>
      <c r="G785" s="78"/>
      <c r="H785" s="79"/>
      <c r="I785" s="79"/>
      <c r="J785" s="78">
        <v>0</v>
      </c>
      <c r="K785" s="65"/>
      <c r="L785" s="66">
        <f t="shared" si="55"/>
        <v>0</v>
      </c>
      <c r="M785" s="64">
        <f t="shared" si="55"/>
        <v>0</v>
      </c>
      <c r="N785" s="66">
        <f>IF(J785=0,0,N786*$E$3)</f>
        <v>0</v>
      </c>
      <c r="O785" s="67">
        <f t="shared" si="56"/>
        <v>0</v>
      </c>
      <c r="P785" s="66">
        <f>IF(J785=0,0,P786*$E$3)</f>
        <v>0</v>
      </c>
      <c r="Q785" s="67">
        <f t="shared" si="57"/>
        <v>0</v>
      </c>
      <c r="R785" s="66">
        <f>IF(J785=0,0,R786*$E$3)</f>
        <v>0</v>
      </c>
      <c r="S785" s="67">
        <f t="shared" si="58"/>
        <v>0</v>
      </c>
      <c r="T785" s="67"/>
    </row>
    <row r="786" spans="3:20" ht="20.25" hidden="1" customHeight="1">
      <c r="C786" s="76"/>
      <c r="D786" s="68">
        <f>CHOOSE(IF(C786&gt;0,C786,$F$5),0,"(야)","(지세별)","(지+소)","(누.불)","(야+소)","(원내역)")</f>
        <v>0</v>
      </c>
      <c r="E786">
        <f t="shared" si="59"/>
        <v>0</v>
      </c>
      <c r="F786" s="59"/>
      <c r="G786" s="84" t="str">
        <f>G784</f>
        <v>강관접합(이형관)</v>
      </c>
      <c r="H786" s="85" t="s">
        <v>255</v>
      </c>
      <c r="I786" s="85">
        <f>CHOOSE(IF(C786&gt;0,C786,$F$5),0,"(야간)","(지세별)","(지+소)","(누.불)","(야+소)","")</f>
        <v>0</v>
      </c>
      <c r="J786" s="84">
        <v>0</v>
      </c>
      <c r="K786" s="72" t="s">
        <v>227</v>
      </c>
      <c r="L786" s="73">
        <f t="shared" si="55"/>
        <v>0</v>
      </c>
      <c r="M786" s="71">
        <f t="shared" si="55"/>
        <v>0</v>
      </c>
      <c r="N786" s="73">
        <f>IF(AND(J785=0,J786=0),0,INT(CHOOSE(IF(C786&gt;0,C786,$F$5),#REF!,#REF!,#REF!,#REF!,#REF!,#REF!,#REF!)))</f>
        <v>0</v>
      </c>
      <c r="O786" s="74">
        <f t="shared" si="56"/>
        <v>0</v>
      </c>
      <c r="P786" s="73">
        <f>IF(AND(J785=0,J786=0),0,INT(CHOOSE(IF(C786&gt;0,C786,$F$5),#REF!,#REF!,#REF!,#REF!,#REF!,#REF!,#REF!)))</f>
        <v>0</v>
      </c>
      <c r="Q786" s="74">
        <f t="shared" si="57"/>
        <v>0</v>
      </c>
      <c r="R786" s="73">
        <f>IF(AND(J785=0,J786=0),0,INT(CHOOSE(IF(C786&gt;0,C786,$F$5),#REF!,#REF!,#REF!,#REF!,#REF!,#REF!,#REF!)))</f>
        <v>0</v>
      </c>
      <c r="S786" s="74">
        <f t="shared" si="58"/>
        <v>0</v>
      </c>
      <c r="T786" s="74"/>
    </row>
    <row r="787" spans="3:20" ht="20.25" hidden="1" customHeight="1">
      <c r="C787" s="17"/>
      <c r="E787" t="str">
        <f t="shared" si="54"/>
        <v/>
      </c>
      <c r="F787" s="62"/>
      <c r="G787" s="78"/>
      <c r="H787" s="79"/>
      <c r="I787" s="79"/>
      <c r="J787" s="78">
        <v>0</v>
      </c>
      <c r="K787" s="65"/>
      <c r="L787" s="66">
        <f t="shared" si="55"/>
        <v>0</v>
      </c>
      <c r="M787" s="64">
        <f t="shared" si="55"/>
        <v>0</v>
      </c>
      <c r="N787" s="66">
        <f>IF(J787=0,0,N788*$E$3)</f>
        <v>0</v>
      </c>
      <c r="O787" s="67">
        <f t="shared" si="56"/>
        <v>0</v>
      </c>
      <c r="P787" s="66">
        <f>IF(J787=0,0,P788*$E$3)</f>
        <v>0</v>
      </c>
      <c r="Q787" s="67">
        <f t="shared" si="57"/>
        <v>0</v>
      </c>
      <c r="R787" s="66">
        <f>IF(J787=0,0,R788*$E$3)</f>
        <v>0</v>
      </c>
      <c r="S787" s="67">
        <f t="shared" si="58"/>
        <v>0</v>
      </c>
      <c r="T787" s="67"/>
    </row>
    <row r="788" spans="3:20" ht="20.25" hidden="1" customHeight="1">
      <c r="C788" s="76">
        <v>2</v>
      </c>
      <c r="D788" s="68" t="str">
        <f>CHOOSE(IF(C788&gt;0,C788,$F$5),0,"(야)","(지세별)","(지+소)","(누.불)","(야+소)","(원내역)")</f>
        <v>(야)</v>
      </c>
      <c r="E788">
        <f t="shared" si="59"/>
        <v>0</v>
      </c>
      <c r="F788" s="59"/>
      <c r="G788" s="84" t="str">
        <f>G782</f>
        <v>강관접합(이형관)</v>
      </c>
      <c r="H788" s="85" t="s">
        <v>255</v>
      </c>
      <c r="I788" s="85" t="str">
        <f>CHOOSE(IF(C788&gt;0,C788,$F$5),0,"(야간)","(지세별)","(지+소)","(누.불)","(야+소)","")</f>
        <v>(야간)</v>
      </c>
      <c r="J788" s="84">
        <v>0</v>
      </c>
      <c r="K788" s="72" t="s">
        <v>227</v>
      </c>
      <c r="L788" s="73">
        <f t="shared" si="55"/>
        <v>0</v>
      </c>
      <c r="M788" s="71">
        <f t="shared" si="55"/>
        <v>0</v>
      </c>
      <c r="N788" s="73">
        <f>IF(AND(J787=0,J788=0),0,INT(CHOOSE(IF(C788&gt;0,C788,$F$5),#REF!,#REF!,#REF!,#REF!,#REF!,#REF!,#REF!)))</f>
        <v>0</v>
      </c>
      <c r="O788" s="74">
        <f t="shared" si="56"/>
        <v>0</v>
      </c>
      <c r="P788" s="73">
        <f>IF(AND(J787=0,J788=0),0,INT(CHOOSE(IF(C788&gt;0,C788,$F$5),#REF!,#REF!,#REF!,#REF!,#REF!,#REF!,#REF!)))</f>
        <v>0</v>
      </c>
      <c r="Q788" s="74">
        <f t="shared" si="57"/>
        <v>0</v>
      </c>
      <c r="R788" s="73">
        <f>IF(AND(J787=0,J788=0),0,INT(CHOOSE(IF(C788&gt;0,C788,$F$5),#REF!,#REF!,#REF!,#REF!,#REF!,#REF!,#REF!)))</f>
        <v>0</v>
      </c>
      <c r="S788" s="74">
        <f t="shared" si="58"/>
        <v>0</v>
      </c>
      <c r="T788" s="74"/>
    </row>
    <row r="789" spans="3:20" ht="20.25" hidden="1" customHeight="1">
      <c r="C789" s="17"/>
      <c r="E789" t="str">
        <f t="shared" si="54"/>
        <v/>
      </c>
      <c r="F789" s="62"/>
      <c r="G789" s="78"/>
      <c r="H789" s="79"/>
      <c r="I789" s="79"/>
      <c r="J789" s="78">
        <v>0</v>
      </c>
      <c r="K789" s="65"/>
      <c r="L789" s="66">
        <f t="shared" si="55"/>
        <v>0</v>
      </c>
      <c r="M789" s="64">
        <f t="shared" si="55"/>
        <v>0</v>
      </c>
      <c r="N789" s="66">
        <f>IF(J789=0,0,N790*$E$3)</f>
        <v>0</v>
      </c>
      <c r="O789" s="67">
        <f t="shared" si="56"/>
        <v>0</v>
      </c>
      <c r="P789" s="66">
        <f>IF(J789=0,0,P790*$E$3)</f>
        <v>0</v>
      </c>
      <c r="Q789" s="67">
        <f t="shared" si="57"/>
        <v>0</v>
      </c>
      <c r="R789" s="66">
        <f>IF(J789=0,0,R790*$E$3)</f>
        <v>0</v>
      </c>
      <c r="S789" s="67">
        <f t="shared" si="58"/>
        <v>0</v>
      </c>
      <c r="T789" s="67"/>
    </row>
    <row r="790" spans="3:20" ht="20.25" hidden="1" customHeight="1">
      <c r="C790" s="76"/>
      <c r="D790" s="68">
        <f>CHOOSE(IF(C790&gt;0,C790,$F$5),0,"(야)","(지세별)","(지+소)","(누.불)","(야+소)","(원내역)")</f>
        <v>0</v>
      </c>
      <c r="E790">
        <f t="shared" si="59"/>
        <v>0</v>
      </c>
      <c r="F790" s="59"/>
      <c r="G790" s="84" t="str">
        <f>G788</f>
        <v>강관접합(이형관)</v>
      </c>
      <c r="H790" s="85" t="s">
        <v>256</v>
      </c>
      <c r="I790" s="85">
        <f>CHOOSE(IF(C790&gt;0,C790,$F$5),0,"(야간)","(지세별)","(지+소)","(누.불)","(야+소)","")</f>
        <v>0</v>
      </c>
      <c r="J790" s="84">
        <v>0</v>
      </c>
      <c r="K790" s="72" t="s">
        <v>227</v>
      </c>
      <c r="L790" s="73">
        <f t="shared" si="55"/>
        <v>0</v>
      </c>
      <c r="M790" s="71">
        <f t="shared" si="55"/>
        <v>0</v>
      </c>
      <c r="N790" s="73">
        <f>IF(AND(J789=0,J790=0),0,INT(CHOOSE(IF(C790&gt;0,C790,$F$5),#REF!,#REF!,#REF!,#REF!,#REF!,#REF!,#REF!)))</f>
        <v>0</v>
      </c>
      <c r="O790" s="74">
        <f t="shared" si="56"/>
        <v>0</v>
      </c>
      <c r="P790" s="73">
        <f>IF(AND(J789=0,J790=0),0,INT(CHOOSE(IF(C790&gt;0,C790,$F$5),#REF!,#REF!,#REF!,#REF!,#REF!,#REF!,#REF!)))</f>
        <v>0</v>
      </c>
      <c r="Q790" s="74">
        <f t="shared" si="57"/>
        <v>0</v>
      </c>
      <c r="R790" s="73">
        <f>IF(AND(J789=0,J790=0),0,INT(CHOOSE(IF(C790&gt;0,C790,$F$5),#REF!,#REF!,#REF!,#REF!,#REF!,#REF!,#REF!)))</f>
        <v>0</v>
      </c>
      <c r="S790" s="74">
        <f t="shared" si="58"/>
        <v>0</v>
      </c>
      <c r="T790" s="74"/>
    </row>
    <row r="791" spans="3:20" ht="20.25" hidden="1" customHeight="1">
      <c r="C791" s="17"/>
      <c r="E791" t="str">
        <f t="shared" si="54"/>
        <v/>
      </c>
      <c r="F791" s="62"/>
      <c r="G791" s="78"/>
      <c r="H791" s="79"/>
      <c r="I791" s="79"/>
      <c r="J791" s="78">
        <v>0</v>
      </c>
      <c r="K791" s="65"/>
      <c r="L791" s="66">
        <f t="shared" si="55"/>
        <v>0</v>
      </c>
      <c r="M791" s="64">
        <f t="shared" si="55"/>
        <v>0</v>
      </c>
      <c r="N791" s="66">
        <f>IF(J791=0,0,N792*$E$3)</f>
        <v>0</v>
      </c>
      <c r="O791" s="67">
        <f t="shared" si="56"/>
        <v>0</v>
      </c>
      <c r="P791" s="66">
        <f>IF(J791=0,0,P792*$E$3)</f>
        <v>0</v>
      </c>
      <c r="Q791" s="67">
        <f t="shared" si="57"/>
        <v>0</v>
      </c>
      <c r="R791" s="66">
        <f>IF(J791=0,0,R792*$E$3)</f>
        <v>0</v>
      </c>
      <c r="S791" s="67">
        <f t="shared" si="58"/>
        <v>0</v>
      </c>
      <c r="T791" s="67"/>
    </row>
    <row r="792" spans="3:20" ht="20.25" hidden="1" customHeight="1">
      <c r="C792" s="76">
        <v>2</v>
      </c>
      <c r="D792" s="68" t="str">
        <f>CHOOSE(IF(C792&gt;0,C792,$F$5),0,"(야)","(지세별)","(지+소)","(누.불)","(야+소)","(원내역)")</f>
        <v>(야)</v>
      </c>
      <c r="E792">
        <f t="shared" si="59"/>
        <v>0</v>
      </c>
      <c r="F792" s="59"/>
      <c r="G792" s="84" t="str">
        <f>G790</f>
        <v>강관접합(이형관)</v>
      </c>
      <c r="H792" s="85" t="str">
        <f>H790</f>
        <v>D=600mm</v>
      </c>
      <c r="I792" s="85" t="str">
        <f>CHOOSE(IF(C792&gt;0,C792,$F$5),0,"(야간)","(지세별)","(지+소)","(누.불)","(야+소)","")</f>
        <v>(야간)</v>
      </c>
      <c r="J792" s="84">
        <v>0</v>
      </c>
      <c r="K792" s="72" t="s">
        <v>227</v>
      </c>
      <c r="L792" s="73">
        <f t="shared" si="55"/>
        <v>0</v>
      </c>
      <c r="M792" s="71">
        <f t="shared" si="55"/>
        <v>0</v>
      </c>
      <c r="N792" s="73">
        <f>IF(AND(J791=0,J792=0),0,INT(CHOOSE(IF(C792&gt;0,C792,$F$5),#REF!,#REF!,#REF!,#REF!,#REF!,#REF!,#REF!)))</f>
        <v>0</v>
      </c>
      <c r="O792" s="74">
        <f t="shared" si="56"/>
        <v>0</v>
      </c>
      <c r="P792" s="73">
        <f>IF(AND(J791=0,J792=0),0,INT(CHOOSE(IF(C792&gt;0,C792,$F$5),#REF!,#REF!,#REF!,#REF!,#REF!,#REF!,#REF!)))</f>
        <v>0</v>
      </c>
      <c r="Q792" s="74">
        <f t="shared" si="57"/>
        <v>0</v>
      </c>
      <c r="R792" s="73">
        <f>IF(AND(J791=0,J792=0),0,INT(CHOOSE(IF(C792&gt;0,C792,$F$5),#REF!,#REF!,#REF!,#REF!,#REF!,#REF!,#REF!)))</f>
        <v>0</v>
      </c>
      <c r="S792" s="74">
        <f t="shared" si="58"/>
        <v>0</v>
      </c>
      <c r="T792" s="74"/>
    </row>
    <row r="793" spans="3:20" ht="20.25" hidden="1" customHeight="1">
      <c r="C793" s="17"/>
      <c r="E793" t="str">
        <f t="shared" si="54"/>
        <v/>
      </c>
      <c r="F793" s="62"/>
      <c r="G793" s="78"/>
      <c r="H793" s="79"/>
      <c r="I793" s="79"/>
      <c r="J793" s="78">
        <v>0</v>
      </c>
      <c r="K793" s="65"/>
      <c r="L793" s="66">
        <f t="shared" si="55"/>
        <v>0</v>
      </c>
      <c r="M793" s="64">
        <f t="shared" si="55"/>
        <v>0</v>
      </c>
      <c r="N793" s="66">
        <f>IF(J793=0,0,N794*$E$3)</f>
        <v>0</v>
      </c>
      <c r="O793" s="67">
        <f t="shared" si="56"/>
        <v>0</v>
      </c>
      <c r="P793" s="66">
        <f>IF(J793=0,0,P794*$E$3)</f>
        <v>0</v>
      </c>
      <c r="Q793" s="67">
        <f t="shared" si="57"/>
        <v>0</v>
      </c>
      <c r="R793" s="66">
        <f>IF(J793=0,0,R794*$E$3)</f>
        <v>0</v>
      </c>
      <c r="S793" s="67">
        <f t="shared" si="58"/>
        <v>0</v>
      </c>
      <c r="T793" s="67"/>
    </row>
    <row r="794" spans="3:20" ht="20.25" hidden="1" customHeight="1">
      <c r="C794" s="76"/>
      <c r="D794" s="68">
        <f>CHOOSE(IF(C794&gt;0,C794,$F$5),0,"(야)","(지세별)","(지+소)","(누.불)","(야+소)","(원내역)")</f>
        <v>0</v>
      </c>
      <c r="E794">
        <f t="shared" si="59"/>
        <v>0</v>
      </c>
      <c r="F794" s="59"/>
      <c r="G794" s="84" t="str">
        <f>G792</f>
        <v>강관접합(이형관)</v>
      </c>
      <c r="H794" s="85" t="s">
        <v>257</v>
      </c>
      <c r="I794" s="85">
        <f>CHOOSE(IF(C794&gt;0,C794,$F$5),0,"(야간)","(지세별)","(지+소)","(누.불)","(야+소)","")</f>
        <v>0</v>
      </c>
      <c r="J794" s="84">
        <v>0</v>
      </c>
      <c r="K794" s="72" t="s">
        <v>227</v>
      </c>
      <c r="L794" s="73">
        <f t="shared" si="55"/>
        <v>0</v>
      </c>
      <c r="M794" s="71">
        <f t="shared" si="55"/>
        <v>0</v>
      </c>
      <c r="N794" s="73">
        <f>IF(AND(J793=0,J794=0),0,INT(CHOOSE(IF(C794&gt;0,C794,$F$5),#REF!,#REF!,#REF!,#REF!,#REF!,#REF!,#REF!)))</f>
        <v>0</v>
      </c>
      <c r="O794" s="74">
        <f t="shared" si="56"/>
        <v>0</v>
      </c>
      <c r="P794" s="73">
        <f>IF(AND(J793=0,J794=0),0,INT(CHOOSE(IF(C794&gt;0,C794,$F$5),#REF!,#REF!,#REF!,#REF!,#REF!,#REF!,#REF!)))</f>
        <v>0</v>
      </c>
      <c r="Q794" s="74">
        <f t="shared" si="57"/>
        <v>0</v>
      </c>
      <c r="R794" s="73">
        <f>IF(AND(J793=0,J794=0),0,INT(CHOOSE(IF(C794&gt;0,C794,$F$5),#REF!,#REF!,#REF!,#REF!,#REF!,#REF!,#REF!)))</f>
        <v>0</v>
      </c>
      <c r="S794" s="74">
        <f t="shared" si="58"/>
        <v>0</v>
      </c>
      <c r="T794" s="74"/>
    </row>
    <row r="795" spans="3:20" ht="20.25" hidden="1" customHeight="1">
      <c r="C795" s="17"/>
      <c r="E795" t="str">
        <f t="shared" si="54"/>
        <v/>
      </c>
      <c r="F795" s="62"/>
      <c r="G795" s="78"/>
      <c r="H795" s="79"/>
      <c r="I795" s="79"/>
      <c r="J795" s="78">
        <v>0</v>
      </c>
      <c r="K795" s="65"/>
      <c r="L795" s="66">
        <f t="shared" si="55"/>
        <v>0</v>
      </c>
      <c r="M795" s="64">
        <f t="shared" si="55"/>
        <v>0</v>
      </c>
      <c r="N795" s="66">
        <f>IF(J795=0,0,N796*$E$3)</f>
        <v>0</v>
      </c>
      <c r="O795" s="67">
        <f t="shared" si="56"/>
        <v>0</v>
      </c>
      <c r="P795" s="66">
        <f>IF(J795=0,0,P796*$E$3)</f>
        <v>0</v>
      </c>
      <c r="Q795" s="67">
        <f t="shared" si="57"/>
        <v>0</v>
      </c>
      <c r="R795" s="66">
        <f>IF(J795=0,0,R796*$E$3)</f>
        <v>0</v>
      </c>
      <c r="S795" s="67">
        <f t="shared" si="58"/>
        <v>0</v>
      </c>
      <c r="T795" s="67"/>
    </row>
    <row r="796" spans="3:20" ht="20.25" hidden="1" customHeight="1">
      <c r="C796" s="76">
        <v>2</v>
      </c>
      <c r="D796" s="68" t="str">
        <f>CHOOSE(IF(C796&gt;0,C796,$F$5),0,"(야)","(지세별)","(지+소)","(누.불)","(야+소)","(원내역)")</f>
        <v>(야)</v>
      </c>
      <c r="E796">
        <f t="shared" si="59"/>
        <v>0</v>
      </c>
      <c r="F796" s="59"/>
      <c r="G796" s="84" t="str">
        <f>G794</f>
        <v>강관접합(이형관)</v>
      </c>
      <c r="H796" s="85" t="str">
        <f>H794</f>
        <v>D=700mm</v>
      </c>
      <c r="I796" s="85" t="str">
        <f>CHOOSE(IF(C796&gt;0,C796,$F$5),0,"(야간)","(지세별)","(지+소)","(누.불)","(야+소)","")</f>
        <v>(야간)</v>
      </c>
      <c r="J796" s="84">
        <v>0</v>
      </c>
      <c r="K796" s="72" t="s">
        <v>227</v>
      </c>
      <c r="L796" s="73">
        <f t="shared" si="55"/>
        <v>0</v>
      </c>
      <c r="M796" s="71">
        <f t="shared" si="55"/>
        <v>0</v>
      </c>
      <c r="N796" s="73">
        <f>IF(AND(J795=0,J796=0),0,INT(CHOOSE(IF(C796&gt;0,C796,$F$5),#REF!,#REF!,#REF!,#REF!,#REF!,#REF!,#REF!)))</f>
        <v>0</v>
      </c>
      <c r="O796" s="74">
        <f t="shared" si="56"/>
        <v>0</v>
      </c>
      <c r="P796" s="73">
        <f>IF(AND(J795=0,J796=0),0,INT(CHOOSE(IF(C796&gt;0,C796,$F$5),#REF!,#REF!,#REF!,#REF!,#REF!,#REF!,#REF!)))</f>
        <v>0</v>
      </c>
      <c r="Q796" s="74">
        <f t="shared" si="57"/>
        <v>0</v>
      </c>
      <c r="R796" s="73">
        <f>IF(AND(J795=0,J796=0),0,INT(CHOOSE(IF(C796&gt;0,C796,$F$5),#REF!,#REF!,#REF!,#REF!,#REF!,#REF!,#REF!)))</f>
        <v>0</v>
      </c>
      <c r="S796" s="74">
        <f t="shared" si="58"/>
        <v>0</v>
      </c>
      <c r="T796" s="74"/>
    </row>
    <row r="797" spans="3:20" ht="20.25" hidden="1" customHeight="1">
      <c r="C797" s="17"/>
      <c r="E797" t="str">
        <f t="shared" si="54"/>
        <v/>
      </c>
      <c r="F797" s="62"/>
      <c r="G797" s="78"/>
      <c r="H797" s="79"/>
      <c r="I797" s="79"/>
      <c r="J797" s="78">
        <v>0</v>
      </c>
      <c r="K797" s="65"/>
      <c r="L797" s="66">
        <f t="shared" si="55"/>
        <v>0</v>
      </c>
      <c r="M797" s="64">
        <f t="shared" si="55"/>
        <v>0</v>
      </c>
      <c r="N797" s="66">
        <f>IF(J797=0,0,N798*$E$3)</f>
        <v>0</v>
      </c>
      <c r="O797" s="67">
        <f t="shared" si="56"/>
        <v>0</v>
      </c>
      <c r="P797" s="66">
        <f>IF(J797=0,0,P798*$E$3)</f>
        <v>0</v>
      </c>
      <c r="Q797" s="67">
        <f t="shared" si="57"/>
        <v>0</v>
      </c>
      <c r="R797" s="66">
        <f>IF(J797=0,0,R798*$E$3)</f>
        <v>0</v>
      </c>
      <c r="S797" s="67">
        <f t="shared" si="58"/>
        <v>0</v>
      </c>
      <c r="T797" s="67"/>
    </row>
    <row r="798" spans="3:20" ht="20.25" hidden="1" customHeight="1">
      <c r="C798" s="76"/>
      <c r="D798" s="68">
        <f>CHOOSE(IF(C798&gt;0,C798,$F$5),0,"(야)","(지세별)","(지+소)","(누.불)","(야+소)","(원내역)")</f>
        <v>0</v>
      </c>
      <c r="E798">
        <f t="shared" si="59"/>
        <v>0</v>
      </c>
      <c r="F798" s="59"/>
      <c r="G798" s="84" t="str">
        <f>G796</f>
        <v>강관접합(이형관)</v>
      </c>
      <c r="H798" s="85" t="s">
        <v>262</v>
      </c>
      <c r="I798" s="85">
        <f>CHOOSE(IF(C798&gt;0,C798,$F$5),0,"(야간)","(지세별)","(지+소)","(누.불)","(야+소)","")</f>
        <v>0</v>
      </c>
      <c r="J798" s="84">
        <v>0</v>
      </c>
      <c r="K798" s="72" t="s">
        <v>227</v>
      </c>
      <c r="L798" s="73">
        <f t="shared" si="55"/>
        <v>0</v>
      </c>
      <c r="M798" s="71">
        <f t="shared" si="55"/>
        <v>0</v>
      </c>
      <c r="N798" s="73">
        <f>IF(AND(J797=0,J798=0),0,INT(CHOOSE(IF(C798&gt;0,C798,$F$5),#REF!,#REF!,#REF!,#REF!,#REF!,#REF!,#REF!)))</f>
        <v>0</v>
      </c>
      <c r="O798" s="74">
        <f t="shared" si="56"/>
        <v>0</v>
      </c>
      <c r="P798" s="73">
        <f>IF(AND(J797=0,J798=0),0,INT(CHOOSE(IF(C798&gt;0,C798,$F$5),#REF!,#REF!,#REF!,#REF!,#REF!,#REF!,#REF!)))</f>
        <v>0</v>
      </c>
      <c r="Q798" s="74">
        <f t="shared" si="57"/>
        <v>0</v>
      </c>
      <c r="R798" s="73">
        <f>IF(AND(J797=0,J798=0),0,INT(CHOOSE(IF(C798&gt;0,C798,$F$5),#REF!,#REF!,#REF!,#REF!,#REF!,#REF!,#REF!)))</f>
        <v>0</v>
      </c>
      <c r="S798" s="74">
        <f t="shared" si="58"/>
        <v>0</v>
      </c>
      <c r="T798" s="74"/>
    </row>
    <row r="799" spans="3:20" ht="20.25" hidden="1" customHeight="1">
      <c r="C799" s="17"/>
      <c r="E799" t="str">
        <f t="shared" si="54"/>
        <v/>
      </c>
      <c r="F799" s="62"/>
      <c r="G799" s="78"/>
      <c r="H799" s="79"/>
      <c r="I799" s="79"/>
      <c r="J799" s="78">
        <v>0</v>
      </c>
      <c r="K799" s="65"/>
      <c r="L799" s="66">
        <f t="shared" si="55"/>
        <v>0</v>
      </c>
      <c r="M799" s="64">
        <f t="shared" si="55"/>
        <v>0</v>
      </c>
      <c r="N799" s="66">
        <f>IF(J799=0,0,N800*$E$3)</f>
        <v>0</v>
      </c>
      <c r="O799" s="67">
        <f t="shared" si="56"/>
        <v>0</v>
      </c>
      <c r="P799" s="66">
        <f>IF(J799=0,0,P800*$E$3)</f>
        <v>0</v>
      </c>
      <c r="Q799" s="67">
        <f t="shared" si="57"/>
        <v>0</v>
      </c>
      <c r="R799" s="66">
        <f>IF(J799=0,0,R800*$E$3)</f>
        <v>0</v>
      </c>
      <c r="S799" s="67">
        <f t="shared" si="58"/>
        <v>0</v>
      </c>
      <c r="T799" s="67"/>
    </row>
    <row r="800" spans="3:20" ht="20.25" hidden="1" customHeight="1">
      <c r="C800" s="76">
        <v>2</v>
      </c>
      <c r="D800" s="68" t="str">
        <f>CHOOSE(IF(C800&gt;0,C800,$F$5),0,"(야)","(지세별)","(지+소)","(누.불)","(야+소)","(원내역)")</f>
        <v>(야)</v>
      </c>
      <c r="E800">
        <f t="shared" si="59"/>
        <v>0</v>
      </c>
      <c r="F800" s="59"/>
      <c r="G800" s="84" t="str">
        <f>G798</f>
        <v>강관접합(이형관)</v>
      </c>
      <c r="H800" s="85" t="str">
        <f>H798</f>
        <v>D=800mm</v>
      </c>
      <c r="I800" s="85" t="str">
        <f>CHOOSE(IF(C800&gt;0,C800,$F$5),0,"(야간)","(지세별)","(지+소)","(누.불)","(야+소)","")</f>
        <v>(야간)</v>
      </c>
      <c r="J800" s="84">
        <v>0</v>
      </c>
      <c r="K800" s="72" t="s">
        <v>227</v>
      </c>
      <c r="L800" s="73">
        <f t="shared" si="55"/>
        <v>0</v>
      </c>
      <c r="M800" s="71">
        <f t="shared" si="55"/>
        <v>0</v>
      </c>
      <c r="N800" s="73">
        <f>IF(AND(J799=0,J800=0),0,INT(CHOOSE(IF(C800&gt;0,C800,$F$5),#REF!,#REF!,#REF!,#REF!,#REF!,#REF!,#REF!)))</f>
        <v>0</v>
      </c>
      <c r="O800" s="74">
        <f t="shared" si="56"/>
        <v>0</v>
      </c>
      <c r="P800" s="73">
        <f>IF(AND(J799=0,J800=0),0,INT(CHOOSE(IF(C800&gt;0,C800,$F$5),#REF!,#REF!,#REF!,#REF!,#REF!,#REF!,#REF!)))</f>
        <v>0</v>
      </c>
      <c r="Q800" s="74">
        <f t="shared" si="57"/>
        <v>0</v>
      </c>
      <c r="R800" s="73">
        <f>IF(AND(J799=0,J800=0),0,INT(CHOOSE(IF(C800&gt;0,C800,$F$5),#REF!,#REF!,#REF!,#REF!,#REF!,#REF!,#REF!)))</f>
        <v>0</v>
      </c>
      <c r="S800" s="74">
        <f t="shared" si="58"/>
        <v>0</v>
      </c>
      <c r="T800" s="74"/>
    </row>
    <row r="801" spans="3:20" ht="20.25" hidden="1" customHeight="1">
      <c r="C801" s="17"/>
      <c r="E801" t="str">
        <f t="shared" si="54"/>
        <v/>
      </c>
      <c r="F801" s="62"/>
      <c r="G801" s="78"/>
      <c r="H801" s="79"/>
      <c r="I801" s="79"/>
      <c r="J801" s="78">
        <v>0</v>
      </c>
      <c r="K801" s="65"/>
      <c r="L801" s="66">
        <f t="shared" si="55"/>
        <v>0</v>
      </c>
      <c r="M801" s="64">
        <f t="shared" si="55"/>
        <v>0</v>
      </c>
      <c r="N801" s="66">
        <f>IF(J801=0,0,N802*$E$3)</f>
        <v>0</v>
      </c>
      <c r="O801" s="67">
        <f t="shared" si="56"/>
        <v>0</v>
      </c>
      <c r="P801" s="66">
        <f>IF(J801=0,0,P802*$E$3)</f>
        <v>0</v>
      </c>
      <c r="Q801" s="67">
        <f t="shared" si="57"/>
        <v>0</v>
      </c>
      <c r="R801" s="66">
        <f>IF(J801=0,0,R802*$E$3)</f>
        <v>0</v>
      </c>
      <c r="S801" s="67">
        <f t="shared" si="58"/>
        <v>0</v>
      </c>
      <c r="T801" s="67"/>
    </row>
    <row r="802" spans="3:20" ht="20.25" hidden="1" customHeight="1">
      <c r="C802" s="76"/>
      <c r="D802" s="68">
        <f>CHOOSE(IF(C802&gt;0,C802,$F$5),0,"(야)","(지세별)","(지+소)","(누.불)","(야+소)","(원내역)")</f>
        <v>0</v>
      </c>
      <c r="E802">
        <f t="shared" si="59"/>
        <v>0</v>
      </c>
      <c r="F802" s="59"/>
      <c r="G802" s="84" t="str">
        <f>G800</f>
        <v>강관접합(이형관)</v>
      </c>
      <c r="H802" s="85" t="s">
        <v>259</v>
      </c>
      <c r="I802" s="85">
        <f>CHOOSE(IF(C802&gt;0,C802,$F$5),0,"(야간)","(지세별)","(지+소)","(누.불)","(야+소)","")</f>
        <v>0</v>
      </c>
      <c r="J802" s="84">
        <v>0</v>
      </c>
      <c r="K802" s="72" t="s">
        <v>227</v>
      </c>
      <c r="L802" s="73">
        <f t="shared" si="55"/>
        <v>0</v>
      </c>
      <c r="M802" s="71">
        <f t="shared" si="55"/>
        <v>0</v>
      </c>
      <c r="N802" s="73">
        <f>IF(AND(J801=0,J802=0),0,INT(CHOOSE(IF(C802&gt;0,C802,$F$5),#REF!,#REF!,#REF!,#REF!,#REF!,#REF!,#REF!)))</f>
        <v>0</v>
      </c>
      <c r="O802" s="74">
        <f t="shared" si="56"/>
        <v>0</v>
      </c>
      <c r="P802" s="73">
        <f>IF(AND(J801=0,J802=0),0,INT(CHOOSE(IF(C802&gt;0,C802,$F$5),#REF!,#REF!,#REF!,#REF!,#REF!,#REF!,#REF!)))</f>
        <v>0</v>
      </c>
      <c r="Q802" s="74">
        <f t="shared" si="57"/>
        <v>0</v>
      </c>
      <c r="R802" s="73">
        <f>IF(AND(J801=0,J802=0),0,INT(CHOOSE(IF(C802&gt;0,C802,$F$5),#REF!,#REF!,#REF!,#REF!,#REF!,#REF!,#REF!)))</f>
        <v>0</v>
      </c>
      <c r="S802" s="74">
        <f t="shared" si="58"/>
        <v>0</v>
      </c>
      <c r="T802" s="74"/>
    </row>
    <row r="803" spans="3:20" ht="20.25" hidden="1" customHeight="1">
      <c r="C803" s="17"/>
      <c r="E803" t="str">
        <f t="shared" si="54"/>
        <v/>
      </c>
      <c r="F803" s="62"/>
      <c r="G803" s="78"/>
      <c r="H803" s="79"/>
      <c r="I803" s="79"/>
      <c r="J803" s="78">
        <v>0</v>
      </c>
      <c r="K803" s="65"/>
      <c r="L803" s="66">
        <f t="shared" si="55"/>
        <v>0</v>
      </c>
      <c r="M803" s="64">
        <f t="shared" si="55"/>
        <v>0</v>
      </c>
      <c r="N803" s="66">
        <f>IF(J803=0,0,N804*$E$3)</f>
        <v>0</v>
      </c>
      <c r="O803" s="67">
        <f t="shared" si="56"/>
        <v>0</v>
      </c>
      <c r="P803" s="66">
        <f>IF(J803=0,0,P804*$E$3)</f>
        <v>0</v>
      </c>
      <c r="Q803" s="67">
        <f t="shared" si="57"/>
        <v>0</v>
      </c>
      <c r="R803" s="66">
        <f>IF(J803=0,0,R804*$E$3)</f>
        <v>0</v>
      </c>
      <c r="S803" s="67">
        <f t="shared" si="58"/>
        <v>0</v>
      </c>
      <c r="T803" s="67"/>
    </row>
    <row r="804" spans="3:20" ht="20.25" hidden="1" customHeight="1">
      <c r="C804" s="76">
        <v>2</v>
      </c>
      <c r="D804" s="68" t="str">
        <f>CHOOSE(IF(C804&gt;0,C804,$F$5),0,"(야)","(지세별)","(지+소)","(누.불)","(야+소)","(원내역)")</f>
        <v>(야)</v>
      </c>
      <c r="E804">
        <f t="shared" si="59"/>
        <v>0</v>
      </c>
      <c r="F804" s="59"/>
      <c r="G804" s="84" t="str">
        <f>G802</f>
        <v>강관접합(이형관)</v>
      </c>
      <c r="H804" s="85" t="str">
        <f>H802</f>
        <v>D=900mm</v>
      </c>
      <c r="I804" s="85" t="str">
        <f>CHOOSE(IF(C804&gt;0,C804,$F$5),0,"(야간)","(지세별)","(지+소)","(누.불)","(야+소)","")</f>
        <v>(야간)</v>
      </c>
      <c r="J804" s="84">
        <v>0</v>
      </c>
      <c r="K804" s="72" t="s">
        <v>227</v>
      </c>
      <c r="L804" s="73">
        <f t="shared" si="55"/>
        <v>0</v>
      </c>
      <c r="M804" s="71">
        <f t="shared" si="55"/>
        <v>0</v>
      </c>
      <c r="N804" s="73">
        <f>IF(AND(J803=0,J804=0),0,INT(CHOOSE(IF(C804&gt;0,C804,$F$5),#REF!,#REF!,#REF!,#REF!,#REF!,#REF!,#REF!)))</f>
        <v>0</v>
      </c>
      <c r="O804" s="74">
        <f t="shared" si="56"/>
        <v>0</v>
      </c>
      <c r="P804" s="73">
        <f>IF(AND(J803=0,J804=0),0,INT(CHOOSE(IF(C804&gt;0,C804,$F$5),#REF!,#REF!,#REF!,#REF!,#REF!,#REF!,#REF!)))</f>
        <v>0</v>
      </c>
      <c r="Q804" s="74">
        <f t="shared" si="57"/>
        <v>0</v>
      </c>
      <c r="R804" s="73">
        <f>IF(AND(J803=0,J804=0),0,INT(CHOOSE(IF(C804&gt;0,C804,$F$5),#REF!,#REF!,#REF!,#REF!,#REF!,#REF!,#REF!)))</f>
        <v>0</v>
      </c>
      <c r="S804" s="74">
        <f t="shared" si="58"/>
        <v>0</v>
      </c>
      <c r="T804" s="74"/>
    </row>
    <row r="805" spans="3:20" ht="20.25" hidden="1" customHeight="1">
      <c r="C805" s="17"/>
      <c r="E805" t="str">
        <f t="shared" si="54"/>
        <v/>
      </c>
      <c r="F805" s="62"/>
      <c r="G805" s="78"/>
      <c r="H805" s="79"/>
      <c r="I805" s="79"/>
      <c r="J805" s="78">
        <v>0</v>
      </c>
      <c r="K805" s="65"/>
      <c r="L805" s="66">
        <f t="shared" si="55"/>
        <v>0</v>
      </c>
      <c r="M805" s="64">
        <f t="shared" si="55"/>
        <v>0</v>
      </c>
      <c r="N805" s="66">
        <f>IF(J805=0,0,N806*$E$3)</f>
        <v>0</v>
      </c>
      <c r="O805" s="67">
        <f t="shared" si="56"/>
        <v>0</v>
      </c>
      <c r="P805" s="66">
        <f>IF(J805=0,0,P806*$E$3)</f>
        <v>0</v>
      </c>
      <c r="Q805" s="67">
        <f t="shared" si="57"/>
        <v>0</v>
      </c>
      <c r="R805" s="66">
        <f>IF(J805=0,0,R806*$E$3)</f>
        <v>0</v>
      </c>
      <c r="S805" s="67">
        <f t="shared" si="58"/>
        <v>0</v>
      </c>
      <c r="T805" s="67"/>
    </row>
    <row r="806" spans="3:20" ht="20.25" hidden="1" customHeight="1">
      <c r="C806" s="76"/>
      <c r="D806" s="68">
        <f>CHOOSE(IF(C806&gt;0,C806,$F$5),0,"(야)","(지세별)","(지+소)","(누.불)","(야+소)","(원내역)")</f>
        <v>0</v>
      </c>
      <c r="E806">
        <f t="shared" si="59"/>
        <v>0</v>
      </c>
      <c r="F806" s="59"/>
      <c r="G806" s="84" t="str">
        <f>G804</f>
        <v>강관접합(이형관)</v>
      </c>
      <c r="H806" s="85" t="s">
        <v>260</v>
      </c>
      <c r="I806" s="85">
        <f>CHOOSE(IF(C806&gt;0,C806,$F$5),0,"(야간)","(지세별)","(지+소)","(누.불)","(야+소)","")</f>
        <v>0</v>
      </c>
      <c r="J806" s="84">
        <v>0</v>
      </c>
      <c r="K806" s="72" t="s">
        <v>227</v>
      </c>
      <c r="L806" s="73">
        <f t="shared" si="55"/>
        <v>0</v>
      </c>
      <c r="M806" s="71">
        <f t="shared" si="55"/>
        <v>0</v>
      </c>
      <c r="N806" s="73">
        <f>IF(AND(J805=0,J806=0),0,INT(CHOOSE(IF(C806&gt;0,C806,$F$5),#REF!,#REF!,#REF!,#REF!,#REF!,#REF!,#REF!)))</f>
        <v>0</v>
      </c>
      <c r="O806" s="74">
        <f t="shared" si="56"/>
        <v>0</v>
      </c>
      <c r="P806" s="73">
        <f>IF(AND(J805=0,J806=0),0,INT(CHOOSE(IF(C806&gt;0,C806,$F$5),#REF!,#REF!,#REF!,#REF!,#REF!,#REF!,#REF!)))</f>
        <v>0</v>
      </c>
      <c r="Q806" s="74">
        <f t="shared" si="57"/>
        <v>0</v>
      </c>
      <c r="R806" s="73">
        <f>IF(AND(J805=0,J806=0),0,INT(CHOOSE(IF(C806&gt;0,C806,$F$5),#REF!,#REF!,#REF!,#REF!,#REF!,#REF!,#REF!)))</f>
        <v>0</v>
      </c>
      <c r="S806" s="74">
        <f t="shared" si="58"/>
        <v>0</v>
      </c>
      <c r="T806" s="74"/>
    </row>
    <row r="807" spans="3:20" ht="20.25" hidden="1" customHeight="1">
      <c r="C807" s="17"/>
      <c r="E807" t="str">
        <f t="shared" si="54"/>
        <v/>
      </c>
      <c r="F807" s="62"/>
      <c r="G807" s="78"/>
      <c r="H807" s="79"/>
      <c r="I807" s="79"/>
      <c r="J807" s="78">
        <v>0</v>
      </c>
      <c r="K807" s="65"/>
      <c r="L807" s="66">
        <f t="shared" si="55"/>
        <v>0</v>
      </c>
      <c r="M807" s="64">
        <f t="shared" si="55"/>
        <v>0</v>
      </c>
      <c r="N807" s="66">
        <f>IF(J807=0,0,N808*$E$3)</f>
        <v>0</v>
      </c>
      <c r="O807" s="67">
        <f t="shared" si="56"/>
        <v>0</v>
      </c>
      <c r="P807" s="66">
        <f>IF(J807=0,0,P808*$E$3)</f>
        <v>0</v>
      </c>
      <c r="Q807" s="67">
        <f t="shared" si="57"/>
        <v>0</v>
      </c>
      <c r="R807" s="66">
        <f>IF(J807=0,0,R808*$E$3)</f>
        <v>0</v>
      </c>
      <c r="S807" s="67">
        <f t="shared" si="58"/>
        <v>0</v>
      </c>
      <c r="T807" s="67"/>
    </row>
    <row r="808" spans="3:20" ht="20.25" hidden="1" customHeight="1">
      <c r="C808" s="76">
        <v>2</v>
      </c>
      <c r="D808" s="68" t="str">
        <f>CHOOSE(IF(C808&gt;0,C808,$F$5),0,"(야)","(지세별)","(지+소)","(누.불)","(야+소)","(원내역)")</f>
        <v>(야)</v>
      </c>
      <c r="E808">
        <f t="shared" si="59"/>
        <v>0</v>
      </c>
      <c r="F808" s="59"/>
      <c r="G808" s="84" t="str">
        <f>G806</f>
        <v>강관접합(이형관)</v>
      </c>
      <c r="H808" s="85" t="str">
        <f>H806</f>
        <v>D=1000mm</v>
      </c>
      <c r="I808" s="85" t="str">
        <f>CHOOSE(IF(C808&gt;0,C808,$F$5),0,"(야간)","(지세별)","(지+소)","(누.불)","(야+소)","")</f>
        <v>(야간)</v>
      </c>
      <c r="J808" s="84">
        <v>0</v>
      </c>
      <c r="K808" s="72" t="s">
        <v>227</v>
      </c>
      <c r="L808" s="73">
        <f t="shared" si="55"/>
        <v>0</v>
      </c>
      <c r="M808" s="71">
        <f t="shared" si="55"/>
        <v>0</v>
      </c>
      <c r="N808" s="73">
        <f>IF(AND(J807=0,J808=0),0,INT(CHOOSE(IF(C808&gt;0,C808,$F$5),#REF!,#REF!,#REF!,#REF!,#REF!,#REF!,#REF!)))</f>
        <v>0</v>
      </c>
      <c r="O808" s="74">
        <f t="shared" si="56"/>
        <v>0</v>
      </c>
      <c r="P808" s="73">
        <f>IF(AND(J807=0,J808=0),0,INT(CHOOSE(IF(C808&gt;0,C808,$F$5),#REF!,#REF!,#REF!,#REF!,#REF!,#REF!,#REF!)))</f>
        <v>0</v>
      </c>
      <c r="Q808" s="74">
        <f t="shared" si="57"/>
        <v>0</v>
      </c>
      <c r="R808" s="73">
        <f>IF(AND(J807=0,J808=0),0,INT(CHOOSE(IF(C808&gt;0,C808,$F$5),#REF!,#REF!,#REF!,#REF!,#REF!,#REF!,#REF!)))</f>
        <v>0</v>
      </c>
      <c r="S808" s="74">
        <f t="shared" si="58"/>
        <v>0</v>
      </c>
      <c r="T808" s="74"/>
    </row>
    <row r="809" spans="3:20" ht="20.25" hidden="1" customHeight="1">
      <c r="C809" s="17"/>
      <c r="E809" t="str">
        <f t="shared" si="54"/>
        <v/>
      </c>
      <c r="F809" s="62"/>
      <c r="G809" s="63"/>
      <c r="H809" s="64"/>
      <c r="I809" s="64"/>
      <c r="J809" s="63">
        <v>0</v>
      </c>
      <c r="K809" s="65"/>
      <c r="L809" s="66">
        <f t="shared" si="55"/>
        <v>0</v>
      </c>
      <c r="M809" s="64">
        <f t="shared" si="55"/>
        <v>0</v>
      </c>
      <c r="N809" s="66">
        <f>IF(J809=0,0,N810*$E$3)</f>
        <v>0</v>
      </c>
      <c r="O809" s="67">
        <f t="shared" si="56"/>
        <v>0</v>
      </c>
      <c r="P809" s="66">
        <f>IF(J809=0,0,P810*$E$3)</f>
        <v>0</v>
      </c>
      <c r="Q809" s="67">
        <f t="shared" si="57"/>
        <v>0</v>
      </c>
      <c r="R809" s="66">
        <f>IF(J809=0,0,R810*$E$3)</f>
        <v>0</v>
      </c>
      <c r="S809" s="67">
        <f t="shared" si="58"/>
        <v>0</v>
      </c>
      <c r="T809" s="67"/>
    </row>
    <row r="810" spans="3:20" ht="20.25" hidden="1" customHeight="1">
      <c r="C810" s="76"/>
      <c r="D810" s="68">
        <f>CHOOSE(IF(C810&gt;0,C810,$F$5),0,"(야)","(지세별)","(지+소)","(누.불)","(야+소)","(원내역)")</f>
        <v>0</v>
      </c>
      <c r="E810">
        <f t="shared" si="59"/>
        <v>0</v>
      </c>
      <c r="F810" s="59"/>
      <c r="G810" s="70" t="s">
        <v>263</v>
      </c>
      <c r="H810" s="71" t="s">
        <v>247</v>
      </c>
      <c r="I810" s="71">
        <f>CHOOSE(IF(C810&gt;0,C810,$F$5),0,"(야간)","(지세별)","(지+소)","(누.불)","(야+소)","")</f>
        <v>0</v>
      </c>
      <c r="J810" s="70">
        <v>0</v>
      </c>
      <c r="K810" s="72" t="s">
        <v>227</v>
      </c>
      <c r="L810" s="73">
        <f t="shared" si="55"/>
        <v>0</v>
      </c>
      <c r="M810" s="71">
        <f t="shared" si="55"/>
        <v>0</v>
      </c>
      <c r="N810" s="73">
        <f>IF(AND(J809=0,J810=0),0,INT(CHOOSE(IF(C810&gt;0,C810,$F$5),#REF!,#REF!,#REF!,#REF!,#REF!,#REF!,#REF!)))</f>
        <v>0</v>
      </c>
      <c r="O810" s="74">
        <f t="shared" si="56"/>
        <v>0</v>
      </c>
      <c r="P810" s="73">
        <f>IF(AND(J809=0,J810=0),0,INT(CHOOSE(IF(C810&gt;0,C810,$F$5),#REF!,#REF!,#REF!,#REF!,#REF!,#REF!,#REF!)))</f>
        <v>0</v>
      </c>
      <c r="Q810" s="74">
        <f t="shared" si="57"/>
        <v>0</v>
      </c>
      <c r="R810" s="73">
        <f>IF(AND(J809=0,J810=0),0,INT(CHOOSE(IF(C810&gt;0,C810,$F$5),#REF!,#REF!,#REF!,#REF!,#REF!,#REF!,#REF!)))</f>
        <v>0</v>
      </c>
      <c r="S810" s="74">
        <f t="shared" si="58"/>
        <v>0</v>
      </c>
      <c r="T810" s="74"/>
    </row>
    <row r="811" spans="3:20" ht="20.25" hidden="1" customHeight="1">
      <c r="C811" s="17"/>
      <c r="E811" t="str">
        <f t="shared" si="54"/>
        <v/>
      </c>
      <c r="F811" s="62"/>
      <c r="G811" s="63"/>
      <c r="H811" s="64"/>
      <c r="I811" s="64"/>
      <c r="J811" s="63">
        <v>0</v>
      </c>
      <c r="K811" s="65"/>
      <c r="L811" s="66">
        <f t="shared" si="55"/>
        <v>0</v>
      </c>
      <c r="M811" s="64">
        <f t="shared" si="55"/>
        <v>0</v>
      </c>
      <c r="N811" s="66">
        <f>IF(J811=0,0,N812*$E$3)</f>
        <v>0</v>
      </c>
      <c r="O811" s="67">
        <f t="shared" si="56"/>
        <v>0</v>
      </c>
      <c r="P811" s="66">
        <f>IF(J811=0,0,P812*$E$3)</f>
        <v>0</v>
      </c>
      <c r="Q811" s="67">
        <f t="shared" si="57"/>
        <v>0</v>
      </c>
      <c r="R811" s="66">
        <f>IF(J811=0,0,R812*$E$3)</f>
        <v>0</v>
      </c>
      <c r="S811" s="67">
        <f t="shared" si="58"/>
        <v>0</v>
      </c>
      <c r="T811" s="67"/>
    </row>
    <row r="812" spans="3:20" ht="20.25" hidden="1" customHeight="1">
      <c r="C812" s="76">
        <v>2</v>
      </c>
      <c r="D812" s="68" t="str">
        <f>CHOOSE(IF(C812&gt;0,C812,$F$5),0,"(야)","(지세별)","(지+소)","(누.불)","(야+소)","(원내역)")</f>
        <v>(야)</v>
      </c>
      <c r="E812">
        <f t="shared" si="59"/>
        <v>0</v>
      </c>
      <c r="F812" s="59"/>
      <c r="G812" s="70" t="s">
        <v>263</v>
      </c>
      <c r="H812" s="71" t="s">
        <v>247</v>
      </c>
      <c r="I812" s="71" t="str">
        <f>CHOOSE(IF(C812&gt;0,C812,$F$5),0,"(야간)","(지세별)","(지+소)","(누.불)","(야+소)","")</f>
        <v>(야간)</v>
      </c>
      <c r="J812" s="70">
        <v>0</v>
      </c>
      <c r="K812" s="72" t="s">
        <v>225</v>
      </c>
      <c r="L812" s="73">
        <f t="shared" si="55"/>
        <v>0</v>
      </c>
      <c r="M812" s="71">
        <f t="shared" si="55"/>
        <v>0</v>
      </c>
      <c r="N812" s="73">
        <f>IF(AND(J811=0,J812=0),0,INT(CHOOSE(IF(C812&gt;0,C812,$F$5),#REF!,#REF!,#REF!,#REF!,#REF!,#REF!,#REF!)))</f>
        <v>0</v>
      </c>
      <c r="O812" s="74">
        <f t="shared" si="56"/>
        <v>0</v>
      </c>
      <c r="P812" s="73">
        <f>IF(AND(J811=0,J812=0),0,INT(CHOOSE(IF(C812&gt;0,C812,$F$5),#REF!,#REF!,#REF!,#REF!,#REF!,#REF!,#REF!)))</f>
        <v>0</v>
      </c>
      <c r="Q812" s="74">
        <f t="shared" si="57"/>
        <v>0</v>
      </c>
      <c r="R812" s="73">
        <f>IF(AND(J811=0,J812=0),0,INT(CHOOSE(IF(C812&gt;0,C812,$F$5),#REF!,#REF!,#REF!,#REF!,#REF!,#REF!,#REF!)))</f>
        <v>0</v>
      </c>
      <c r="S812" s="74">
        <f t="shared" si="58"/>
        <v>0</v>
      </c>
      <c r="T812" s="74"/>
    </row>
    <row r="813" spans="3:20" ht="20.25" hidden="1" customHeight="1">
      <c r="C813" s="17"/>
      <c r="E813" t="str">
        <f t="shared" si="54"/>
        <v/>
      </c>
      <c r="F813" s="62"/>
      <c r="G813" s="63"/>
      <c r="H813" s="64"/>
      <c r="I813" s="64"/>
      <c r="J813" s="63">
        <v>0</v>
      </c>
      <c r="K813" s="65"/>
      <c r="L813" s="66">
        <f t="shared" si="55"/>
        <v>0</v>
      </c>
      <c r="M813" s="64">
        <f t="shared" si="55"/>
        <v>0</v>
      </c>
      <c r="N813" s="66">
        <f>IF(J813=0,0,N814*$E$3)</f>
        <v>0</v>
      </c>
      <c r="O813" s="67">
        <f t="shared" si="56"/>
        <v>0</v>
      </c>
      <c r="P813" s="66">
        <f>IF(J813=0,0,P814*$E$3)</f>
        <v>0</v>
      </c>
      <c r="Q813" s="67">
        <f t="shared" si="57"/>
        <v>0</v>
      </c>
      <c r="R813" s="66">
        <f>IF(J813=0,0,R814*$E$3)</f>
        <v>0</v>
      </c>
      <c r="S813" s="67">
        <f t="shared" si="58"/>
        <v>0</v>
      </c>
      <c r="T813" s="67"/>
    </row>
    <row r="814" spans="3:20" ht="20.25" customHeight="1">
      <c r="C814" s="76"/>
      <c r="D814" s="68">
        <f>CHOOSE(IF(C814&gt;0,C814,$F$5),0,"(야)","(지세별)","(지+소)","(누.불)","(야+소)","(원내역)")</f>
        <v>0</v>
      </c>
      <c r="E814">
        <f t="shared" si="59"/>
        <v>0</v>
      </c>
      <c r="F814" s="59"/>
      <c r="G814" s="70" t="s">
        <v>263</v>
      </c>
      <c r="H814" s="71" t="s">
        <v>248</v>
      </c>
      <c r="I814" s="71">
        <f>CHOOSE(IF(C814&gt;0,C814,$F$5),0,"(야간)","(지세별)","(지+소)","(누.불)","(야+소)","")</f>
        <v>0</v>
      </c>
      <c r="J814" s="70">
        <v>24</v>
      </c>
      <c r="K814" s="72" t="s">
        <v>225</v>
      </c>
      <c r="L814" s="73"/>
      <c r="M814" s="71"/>
      <c r="N814" s="73"/>
      <c r="O814" s="74"/>
      <c r="P814" s="73"/>
      <c r="Q814" s="74"/>
      <c r="R814" s="73"/>
      <c r="S814" s="74"/>
      <c r="T814" s="74"/>
    </row>
    <row r="815" spans="3:20" ht="20.25" hidden="1" customHeight="1">
      <c r="C815" s="17"/>
      <c r="E815" t="str">
        <f t="shared" si="54"/>
        <v/>
      </c>
      <c r="F815" s="62"/>
      <c r="G815" s="63"/>
      <c r="H815" s="64"/>
      <c r="I815" s="64"/>
      <c r="J815" s="63">
        <v>0</v>
      </c>
      <c r="K815" s="65"/>
      <c r="L815" s="66">
        <f t="shared" si="55"/>
        <v>0</v>
      </c>
      <c r="M815" s="64">
        <f t="shared" si="55"/>
        <v>0</v>
      </c>
      <c r="N815" s="66">
        <f>IF(J815=0,0,N816*$E$3)</f>
        <v>0</v>
      </c>
      <c r="O815" s="67">
        <f t="shared" si="56"/>
        <v>0</v>
      </c>
      <c r="P815" s="66">
        <f>IF(J815=0,0,P816*$E$3)</f>
        <v>0</v>
      </c>
      <c r="Q815" s="67">
        <f t="shared" si="57"/>
        <v>0</v>
      </c>
      <c r="R815" s="66">
        <f>IF(J815=0,0,R816*$E$3)</f>
        <v>0</v>
      </c>
      <c r="S815" s="67">
        <f t="shared" si="58"/>
        <v>0</v>
      </c>
      <c r="T815" s="67"/>
    </row>
    <row r="816" spans="3:20" ht="20.25" customHeight="1">
      <c r="C816" s="76">
        <v>2</v>
      </c>
      <c r="D816" s="68" t="str">
        <f>CHOOSE(IF(C816&gt;0,C816,$F$5),0,"(야)","(지세별)","(지+소)","(누.불)","(야+소)","(원내역)")</f>
        <v>(야)</v>
      </c>
      <c r="E816">
        <f t="shared" si="59"/>
        <v>0</v>
      </c>
      <c r="F816" s="59"/>
      <c r="G816" s="70" t="s">
        <v>263</v>
      </c>
      <c r="H816" s="71" t="s">
        <v>248</v>
      </c>
      <c r="I816" s="71" t="str">
        <f>CHOOSE(IF(C816&gt;0,C816,$F$5),0,"(야간)","(지세별)","(지+소)","(누.불)","(야+소)","")</f>
        <v>(야간)</v>
      </c>
      <c r="J816" s="70">
        <v>9</v>
      </c>
      <c r="K816" s="72" t="s">
        <v>225</v>
      </c>
      <c r="L816" s="73"/>
      <c r="M816" s="71"/>
      <c r="N816" s="73"/>
      <c r="O816" s="74"/>
      <c r="P816" s="73"/>
      <c r="Q816" s="74"/>
      <c r="R816" s="73"/>
      <c r="S816" s="74"/>
      <c r="T816" s="74"/>
    </row>
    <row r="817" spans="3:20" ht="20.25" hidden="1" customHeight="1">
      <c r="C817" s="17"/>
      <c r="E817" t="str">
        <f t="shared" si="54"/>
        <v/>
      </c>
      <c r="F817" s="62"/>
      <c r="G817" s="63"/>
      <c r="H817" s="64"/>
      <c r="I817" s="64"/>
      <c r="J817" s="63">
        <v>0</v>
      </c>
      <c r="K817" s="65"/>
      <c r="L817" s="66">
        <f t="shared" si="55"/>
        <v>0</v>
      </c>
      <c r="M817" s="64">
        <f t="shared" si="55"/>
        <v>0</v>
      </c>
      <c r="N817" s="66">
        <f>IF(J817=0,0,N818*$E$3)</f>
        <v>0</v>
      </c>
      <c r="O817" s="67">
        <f t="shared" si="56"/>
        <v>0</v>
      </c>
      <c r="P817" s="66">
        <f>IF(J817=0,0,P818*$E$3)</f>
        <v>0</v>
      </c>
      <c r="Q817" s="67">
        <f t="shared" si="57"/>
        <v>0</v>
      </c>
      <c r="R817" s="66">
        <f>IF(J817=0,0,R818*$E$3)</f>
        <v>0</v>
      </c>
      <c r="S817" s="67">
        <f t="shared" si="58"/>
        <v>0</v>
      </c>
      <c r="T817" s="67"/>
    </row>
    <row r="818" spans="3:20" ht="20.25" customHeight="1">
      <c r="C818" s="76"/>
      <c r="D818" s="68">
        <f>CHOOSE(IF(C818&gt;0,C818,$F$5),0,"(야)","(지세별)","(지+소)","(누.불)","(야+소)","(원내역)")</f>
        <v>0</v>
      </c>
      <c r="E818">
        <f t="shared" si="59"/>
        <v>0</v>
      </c>
      <c r="F818" s="59"/>
      <c r="G818" s="70" t="s">
        <v>263</v>
      </c>
      <c r="H818" s="71" t="s">
        <v>249</v>
      </c>
      <c r="I818" s="71">
        <f>CHOOSE(IF(C818&gt;0,C818,$F$5),0,"(야간)","(지세별)","(지+소)","(누.불)","(야+소)","")</f>
        <v>0</v>
      </c>
      <c r="J818" s="70">
        <v>17</v>
      </c>
      <c r="K818" s="72" t="s">
        <v>225</v>
      </c>
      <c r="L818" s="73"/>
      <c r="M818" s="71"/>
      <c r="N818" s="73"/>
      <c r="O818" s="74"/>
      <c r="P818" s="73"/>
      <c r="Q818" s="74"/>
      <c r="R818" s="73"/>
      <c r="S818" s="74"/>
      <c r="T818" s="74"/>
    </row>
    <row r="819" spans="3:20" ht="20.25" hidden="1" customHeight="1">
      <c r="C819" s="17"/>
      <c r="E819" t="str">
        <f t="shared" si="54"/>
        <v/>
      </c>
      <c r="F819" s="62"/>
      <c r="G819" s="63"/>
      <c r="H819" s="64"/>
      <c r="I819" s="64"/>
      <c r="J819" s="63">
        <v>0</v>
      </c>
      <c r="K819" s="65"/>
      <c r="L819" s="66">
        <f t="shared" si="55"/>
        <v>0</v>
      </c>
      <c r="M819" s="64">
        <f t="shared" si="55"/>
        <v>0</v>
      </c>
      <c r="N819" s="66">
        <f>IF(J819=0,0,N820*$E$3)</f>
        <v>0</v>
      </c>
      <c r="O819" s="67">
        <f t="shared" si="56"/>
        <v>0</v>
      </c>
      <c r="P819" s="66">
        <f>IF(J819=0,0,P820*$E$3)</f>
        <v>0</v>
      </c>
      <c r="Q819" s="67">
        <f t="shared" si="57"/>
        <v>0</v>
      </c>
      <c r="R819" s="66">
        <f>IF(J819=0,0,R820*$E$3)</f>
        <v>0</v>
      </c>
      <c r="S819" s="67">
        <f t="shared" si="58"/>
        <v>0</v>
      </c>
      <c r="T819" s="67"/>
    </row>
    <row r="820" spans="3:20" ht="20.25" customHeight="1">
      <c r="C820" s="76">
        <v>2</v>
      </c>
      <c r="D820" s="68" t="str">
        <f>CHOOSE(IF(C820&gt;0,C820,$F$5),0,"(야)","(지세별)","(지+소)","(누.불)","(야+소)","(원내역)")</f>
        <v>(야)</v>
      </c>
      <c r="E820">
        <f t="shared" si="59"/>
        <v>0</v>
      </c>
      <c r="F820" s="59"/>
      <c r="G820" s="70" t="s">
        <v>263</v>
      </c>
      <c r="H820" s="71" t="s">
        <v>249</v>
      </c>
      <c r="I820" s="71" t="str">
        <f>CHOOSE(IF(C820&gt;0,C820,$F$5),0,"(야간)","(지세별)","(지+소)","(누.불)","(야+소)","")</f>
        <v>(야간)</v>
      </c>
      <c r="J820" s="70">
        <v>34</v>
      </c>
      <c r="K820" s="72" t="s">
        <v>225</v>
      </c>
      <c r="L820" s="73"/>
      <c r="M820" s="71"/>
      <c r="N820" s="73"/>
      <c r="O820" s="74"/>
      <c r="P820" s="73"/>
      <c r="Q820" s="74"/>
      <c r="R820" s="73"/>
      <c r="S820" s="74"/>
      <c r="T820" s="74"/>
    </row>
    <row r="821" spans="3:20" ht="20.25" hidden="1" customHeight="1">
      <c r="C821" s="17"/>
      <c r="E821" t="str">
        <f t="shared" si="54"/>
        <v/>
      </c>
      <c r="F821" s="62"/>
      <c r="G821" s="63"/>
      <c r="H821" s="64"/>
      <c r="I821" s="64"/>
      <c r="J821" s="63">
        <v>0</v>
      </c>
      <c r="K821" s="65"/>
      <c r="L821" s="66">
        <f t="shared" si="55"/>
        <v>0</v>
      </c>
      <c r="M821" s="64">
        <f t="shared" si="55"/>
        <v>0</v>
      </c>
      <c r="N821" s="66">
        <f>IF(J821=0,0,N822*$E$3)</f>
        <v>0</v>
      </c>
      <c r="O821" s="67">
        <f t="shared" si="56"/>
        <v>0</v>
      </c>
      <c r="P821" s="66">
        <f>IF(J821=0,0,P822*$E$3)</f>
        <v>0</v>
      </c>
      <c r="Q821" s="67">
        <f t="shared" si="57"/>
        <v>0</v>
      </c>
      <c r="R821" s="66">
        <f>IF(J821=0,0,R822*$E$3)</f>
        <v>0</v>
      </c>
      <c r="S821" s="67">
        <f t="shared" si="58"/>
        <v>0</v>
      </c>
      <c r="T821" s="67"/>
    </row>
    <row r="822" spans="3:20" ht="20.25" customHeight="1">
      <c r="C822" s="76"/>
      <c r="D822" s="68">
        <f>CHOOSE(IF(C822&gt;0,C822,$F$5),0,"(야)","(지세별)","(지+소)","(누.불)","(야+소)","(원내역)")</f>
        <v>0</v>
      </c>
      <c r="E822">
        <f t="shared" si="59"/>
        <v>0</v>
      </c>
      <c r="F822" s="59"/>
      <c r="G822" s="70" t="s">
        <v>263</v>
      </c>
      <c r="H822" s="71" t="s">
        <v>250</v>
      </c>
      <c r="I822" s="71">
        <f>CHOOSE(IF(C822&gt;0,C822,$F$5),0,"(야간)","(지세별)","(지+소)","(누.불)","(야+소)","")</f>
        <v>0</v>
      </c>
      <c r="J822" s="70">
        <v>39</v>
      </c>
      <c r="K822" s="72" t="s">
        <v>225</v>
      </c>
      <c r="L822" s="73"/>
      <c r="M822" s="71"/>
      <c r="N822" s="73"/>
      <c r="O822" s="74"/>
      <c r="P822" s="73"/>
      <c r="Q822" s="74"/>
      <c r="R822" s="73"/>
      <c r="S822" s="74"/>
      <c r="T822" s="74"/>
    </row>
    <row r="823" spans="3:20" ht="20.25" hidden="1" customHeight="1">
      <c r="C823" s="17"/>
      <c r="E823" t="str">
        <f t="shared" si="54"/>
        <v/>
      </c>
      <c r="F823" s="62"/>
      <c r="G823" s="63"/>
      <c r="H823" s="64"/>
      <c r="I823" s="64"/>
      <c r="J823" s="63">
        <v>0</v>
      </c>
      <c r="K823" s="65"/>
      <c r="L823" s="66">
        <f t="shared" si="55"/>
        <v>0</v>
      </c>
      <c r="M823" s="64">
        <f t="shared" si="55"/>
        <v>0</v>
      </c>
      <c r="N823" s="66">
        <f>IF(J823=0,0,N824*$E$3)</f>
        <v>0</v>
      </c>
      <c r="O823" s="67">
        <f t="shared" si="56"/>
        <v>0</v>
      </c>
      <c r="P823" s="66">
        <f>IF(J823=0,0,P824*$E$3)</f>
        <v>0</v>
      </c>
      <c r="Q823" s="67">
        <f t="shared" si="57"/>
        <v>0</v>
      </c>
      <c r="R823" s="66">
        <f>IF(J823=0,0,R824*$E$3)</f>
        <v>0</v>
      </c>
      <c r="S823" s="67">
        <f t="shared" si="58"/>
        <v>0</v>
      </c>
      <c r="T823" s="67"/>
    </row>
    <row r="824" spans="3:20" ht="20.25" customHeight="1">
      <c r="C824" s="76">
        <v>2</v>
      </c>
      <c r="D824" s="68" t="str">
        <f>CHOOSE(IF(C824&gt;0,C824,$F$5),0,"(야)","(지세별)","(지+소)","(누.불)","(야+소)","(원내역)")</f>
        <v>(야)</v>
      </c>
      <c r="E824">
        <f t="shared" si="59"/>
        <v>0</v>
      </c>
      <c r="F824" s="59"/>
      <c r="G824" s="70" t="s">
        <v>263</v>
      </c>
      <c r="H824" s="71" t="s">
        <v>250</v>
      </c>
      <c r="I824" s="71" t="str">
        <f>CHOOSE(IF(C824&gt;0,C824,$F$5),0,"(야간)","(지세별)","(지+소)","(누.불)","(야+소)","")</f>
        <v>(야간)</v>
      </c>
      <c r="J824" s="70">
        <v>15</v>
      </c>
      <c r="K824" s="72" t="s">
        <v>225</v>
      </c>
      <c r="L824" s="73"/>
      <c r="M824" s="71"/>
      <c r="N824" s="73"/>
      <c r="O824" s="74"/>
      <c r="P824" s="73"/>
      <c r="Q824" s="74"/>
      <c r="R824" s="73"/>
      <c r="S824" s="74"/>
      <c r="T824" s="74"/>
    </row>
    <row r="825" spans="3:20" ht="20.25" hidden="1" customHeight="1">
      <c r="C825" s="17"/>
      <c r="E825" t="str">
        <f t="shared" si="54"/>
        <v/>
      </c>
      <c r="F825" s="62"/>
      <c r="G825" s="63"/>
      <c r="H825" s="64"/>
      <c r="I825" s="64"/>
      <c r="J825" s="63">
        <v>0</v>
      </c>
      <c r="K825" s="65"/>
      <c r="L825" s="66">
        <f t="shared" si="55"/>
        <v>0</v>
      </c>
      <c r="M825" s="64">
        <f t="shared" si="55"/>
        <v>0</v>
      </c>
      <c r="N825" s="66">
        <f>IF(J825=0,0,N826*$E$3)</f>
        <v>0</v>
      </c>
      <c r="O825" s="67">
        <f t="shared" si="56"/>
        <v>0</v>
      </c>
      <c r="P825" s="66">
        <f>IF(J825=0,0,P826*$E$3)</f>
        <v>0</v>
      </c>
      <c r="Q825" s="67">
        <f t="shared" si="57"/>
        <v>0</v>
      </c>
      <c r="R825" s="66">
        <f>IF(J825=0,0,R826*$E$3)</f>
        <v>0</v>
      </c>
      <c r="S825" s="67">
        <f t="shared" si="58"/>
        <v>0</v>
      </c>
      <c r="T825" s="67"/>
    </row>
    <row r="826" spans="3:20" ht="20.25" customHeight="1">
      <c r="C826" s="76"/>
      <c r="D826" s="68">
        <f>CHOOSE(IF(C826&gt;0,C826,$F$5),0,"(야)","(지세별)","(지+소)","(누.불)","(야+소)","(원내역)")</f>
        <v>0</v>
      </c>
      <c r="E826">
        <f t="shared" si="59"/>
        <v>0</v>
      </c>
      <c r="F826" s="59"/>
      <c r="G826" s="70" t="s">
        <v>263</v>
      </c>
      <c r="H826" s="71" t="s">
        <v>251</v>
      </c>
      <c r="I826" s="71">
        <f>CHOOSE(IF(C826&gt;0,C826,$F$5),0,"(야간)","(지세별)","(지+소)","(누.불)","(야+소)","")</f>
        <v>0</v>
      </c>
      <c r="J826" s="87">
        <v>11</v>
      </c>
      <c r="K826" s="72" t="s">
        <v>227</v>
      </c>
      <c r="L826" s="73"/>
      <c r="M826" s="71"/>
      <c r="N826" s="73"/>
      <c r="O826" s="74"/>
      <c r="P826" s="73"/>
      <c r="Q826" s="74"/>
      <c r="R826" s="73"/>
      <c r="S826" s="74"/>
      <c r="T826" s="74"/>
    </row>
    <row r="827" spans="3:20" ht="20.25" hidden="1" customHeight="1">
      <c r="C827" s="17"/>
      <c r="E827" t="str">
        <f t="shared" si="54"/>
        <v/>
      </c>
      <c r="F827" s="62"/>
      <c r="G827" s="63"/>
      <c r="H827" s="64"/>
      <c r="I827" s="64"/>
      <c r="J827" s="63">
        <v>0</v>
      </c>
      <c r="K827" s="65"/>
      <c r="L827" s="66">
        <f t="shared" si="55"/>
        <v>0</v>
      </c>
      <c r="M827" s="64">
        <f t="shared" si="55"/>
        <v>0</v>
      </c>
      <c r="N827" s="66">
        <f>IF(J827=0,0,N828*$E$3)</f>
        <v>0</v>
      </c>
      <c r="O827" s="67">
        <f t="shared" si="56"/>
        <v>0</v>
      </c>
      <c r="P827" s="66">
        <f>IF(J827=0,0,P828*$E$3)</f>
        <v>0</v>
      </c>
      <c r="Q827" s="67">
        <f t="shared" si="57"/>
        <v>0</v>
      </c>
      <c r="R827" s="66">
        <f>IF(J827=0,0,R828*$E$3)</f>
        <v>0</v>
      </c>
      <c r="S827" s="67">
        <f t="shared" si="58"/>
        <v>0</v>
      </c>
      <c r="T827" s="67"/>
    </row>
    <row r="828" spans="3:20" ht="20.25" customHeight="1">
      <c r="C828" s="76">
        <v>2</v>
      </c>
      <c r="D828" s="68" t="str">
        <f>CHOOSE(IF(C828&gt;0,C828,$F$5),0,"(야)","(지세별)","(지+소)","(누.불)","(야+소)","(원내역)")</f>
        <v>(야)</v>
      </c>
      <c r="E828">
        <f t="shared" si="59"/>
        <v>0</v>
      </c>
      <c r="F828" s="59"/>
      <c r="G828" s="70" t="s">
        <v>263</v>
      </c>
      <c r="H828" s="71" t="s">
        <v>251</v>
      </c>
      <c r="I828" s="71" t="str">
        <f>CHOOSE(IF(C828&gt;0,C828,$F$5),0,"(야간)","(지세별)","(지+소)","(누.불)","(야+소)","")</f>
        <v>(야간)</v>
      </c>
      <c r="J828" s="70">
        <v>21</v>
      </c>
      <c r="K828" s="72" t="s">
        <v>227</v>
      </c>
      <c r="L828" s="73"/>
      <c r="M828" s="71"/>
      <c r="N828" s="73"/>
      <c r="O828" s="74"/>
      <c r="P828" s="73"/>
      <c r="Q828" s="74"/>
      <c r="R828" s="73"/>
      <c r="S828" s="74"/>
      <c r="T828" s="74"/>
    </row>
    <row r="829" spans="3:20" ht="20.25" hidden="1" customHeight="1">
      <c r="C829" s="17"/>
      <c r="E829" t="str">
        <f t="shared" si="54"/>
        <v/>
      </c>
      <c r="F829" s="62"/>
      <c r="G829" s="63"/>
      <c r="H829" s="64"/>
      <c r="I829" s="64"/>
      <c r="J829" s="63">
        <v>0</v>
      </c>
      <c r="K829" s="65"/>
      <c r="L829" s="66">
        <f t="shared" si="55"/>
        <v>0</v>
      </c>
      <c r="M829" s="64">
        <f t="shared" si="55"/>
        <v>0</v>
      </c>
      <c r="N829" s="66">
        <f>IF(J829=0,0,N830*$E$3)</f>
        <v>0</v>
      </c>
      <c r="O829" s="67">
        <f t="shared" si="56"/>
        <v>0</v>
      </c>
      <c r="P829" s="66">
        <f>IF(J829=0,0,P830*$E$3)</f>
        <v>0</v>
      </c>
      <c r="Q829" s="67">
        <f t="shared" si="57"/>
        <v>0</v>
      </c>
      <c r="R829" s="66">
        <f>IF(J829=0,0,R830*$E$3)</f>
        <v>0</v>
      </c>
      <c r="S829" s="67">
        <f t="shared" si="58"/>
        <v>0</v>
      </c>
      <c r="T829" s="67"/>
    </row>
    <row r="830" spans="3:20" ht="20.25" hidden="1" customHeight="1">
      <c r="C830" s="76"/>
      <c r="D830" s="68">
        <f>CHOOSE(IF(C830&gt;0,C830,$F$5),0,"(야)","(지세별)","(지+소)","(누.불)","(야+소)","(원내역)")</f>
        <v>0</v>
      </c>
      <c r="E830">
        <f t="shared" si="59"/>
        <v>0</v>
      </c>
      <c r="F830" s="59"/>
      <c r="G830" s="70" t="s">
        <v>263</v>
      </c>
      <c r="H830" s="71" t="s">
        <v>252</v>
      </c>
      <c r="I830" s="71">
        <f>CHOOSE(IF(C830&gt;0,C830,$F$5),0,"(야간)","(지세별)","(지+소)","(누.불)","(야+소)","")</f>
        <v>0</v>
      </c>
      <c r="J830" s="70">
        <v>0</v>
      </c>
      <c r="K830" s="72" t="s">
        <v>227</v>
      </c>
      <c r="L830" s="73">
        <f t="shared" si="55"/>
        <v>0</v>
      </c>
      <c r="M830" s="71">
        <f t="shared" si="55"/>
        <v>0</v>
      </c>
      <c r="N830" s="73">
        <f>IF(AND(J829=0,J830=0),0,INT(CHOOSE(IF(C830&gt;0,C830,$F$5),#REF!,#REF!,#REF!,#REF!,#REF!,#REF!,#REF!)))</f>
        <v>0</v>
      </c>
      <c r="O830" s="74">
        <f t="shared" si="56"/>
        <v>0</v>
      </c>
      <c r="P830" s="73">
        <f>IF(AND(J829=0,J830=0),0,INT(CHOOSE(IF(C830&gt;0,C830,$F$5),#REF!,#REF!,#REF!,#REF!,#REF!,#REF!,#REF!)))</f>
        <v>0</v>
      </c>
      <c r="Q830" s="74">
        <f t="shared" si="57"/>
        <v>0</v>
      </c>
      <c r="R830" s="73">
        <f>IF(AND(J829=0,J830=0),0,INT(CHOOSE(IF(C830&gt;0,C830,$F$5),#REF!,#REF!,#REF!,#REF!,#REF!,#REF!,#REF!)))</f>
        <v>0</v>
      </c>
      <c r="S830" s="74">
        <f t="shared" si="58"/>
        <v>0</v>
      </c>
      <c r="T830" s="74"/>
    </row>
    <row r="831" spans="3:20" ht="20.25" hidden="1" customHeight="1">
      <c r="C831" s="17"/>
      <c r="E831" t="str">
        <f t="shared" si="54"/>
        <v/>
      </c>
      <c r="F831" s="62"/>
      <c r="G831" s="63"/>
      <c r="H831" s="64"/>
      <c r="I831" s="64"/>
      <c r="J831" s="63">
        <v>0</v>
      </c>
      <c r="K831" s="65"/>
      <c r="L831" s="66">
        <f t="shared" si="55"/>
        <v>0</v>
      </c>
      <c r="M831" s="64">
        <f t="shared" si="55"/>
        <v>0</v>
      </c>
      <c r="N831" s="66">
        <f>IF(J831=0,0,N832*$E$3)</f>
        <v>0</v>
      </c>
      <c r="O831" s="67">
        <f t="shared" si="56"/>
        <v>0</v>
      </c>
      <c r="P831" s="66">
        <f>IF(J831=0,0,P832*$E$3)</f>
        <v>0</v>
      </c>
      <c r="Q831" s="67">
        <f t="shared" si="57"/>
        <v>0</v>
      </c>
      <c r="R831" s="66">
        <f>IF(J831=0,0,R832*$E$3)</f>
        <v>0</v>
      </c>
      <c r="S831" s="67">
        <f t="shared" si="58"/>
        <v>0</v>
      </c>
      <c r="T831" s="67"/>
    </row>
    <row r="832" spans="3:20" ht="20.25" customHeight="1">
      <c r="C832" s="76">
        <v>2</v>
      </c>
      <c r="D832" s="68" t="str">
        <f>CHOOSE(IF(C832&gt;0,C832,$F$5),0,"(야)","(지세별)","(지+소)","(누.불)","(야+소)","(원내역)")</f>
        <v>(야)</v>
      </c>
      <c r="E832">
        <f t="shared" si="59"/>
        <v>0</v>
      </c>
      <c r="F832" s="59"/>
      <c r="G832" s="70" t="s">
        <v>263</v>
      </c>
      <c r="H832" s="71" t="s">
        <v>252</v>
      </c>
      <c r="I832" s="71" t="str">
        <f>CHOOSE(IF(C832&gt;0,C832,$F$5),0,"(야간)","(지세별)","(지+소)","(누.불)","(야+소)","")</f>
        <v>(야간)</v>
      </c>
      <c r="J832" s="70">
        <v>6</v>
      </c>
      <c r="K832" s="72" t="s">
        <v>227</v>
      </c>
      <c r="L832" s="73"/>
      <c r="M832" s="71"/>
      <c r="N832" s="73"/>
      <c r="O832" s="74"/>
      <c r="P832" s="73"/>
      <c r="Q832" s="74"/>
      <c r="R832" s="73"/>
      <c r="S832" s="74"/>
      <c r="T832" s="74"/>
    </row>
    <row r="833" spans="3:20" ht="20.25" hidden="1" customHeight="1">
      <c r="C833" s="17"/>
      <c r="E833" t="str">
        <f t="shared" si="54"/>
        <v/>
      </c>
      <c r="F833" s="62"/>
      <c r="G833" s="78"/>
      <c r="H833" s="79"/>
      <c r="I833" s="79"/>
      <c r="J833" s="78">
        <v>0</v>
      </c>
      <c r="K833" s="65"/>
      <c r="L833" s="66">
        <f t="shared" si="55"/>
        <v>0</v>
      </c>
      <c r="M833" s="64">
        <f t="shared" si="55"/>
        <v>0</v>
      </c>
      <c r="N833" s="66">
        <f>IF(J833=0,0,N834*$E$3)</f>
        <v>0</v>
      </c>
      <c r="O833" s="67">
        <f t="shared" si="56"/>
        <v>0</v>
      </c>
      <c r="P833" s="66">
        <f>IF(J833=0,0,P834*$E$3)</f>
        <v>0</v>
      </c>
      <c r="Q833" s="67">
        <f t="shared" si="57"/>
        <v>0</v>
      </c>
      <c r="R833" s="66">
        <f>IF(J833=0,0,R834*$E$3)</f>
        <v>0</v>
      </c>
      <c r="S833" s="67">
        <f t="shared" si="58"/>
        <v>0</v>
      </c>
      <c r="T833" s="67"/>
    </row>
    <row r="834" spans="3:20" ht="20.25" hidden="1" customHeight="1">
      <c r="C834" s="76"/>
      <c r="D834" s="68">
        <f>CHOOSE(IF(C834&gt;0,C834,$F$5),0,"(야)","(지세별)","(지+소)","(누.불)","(야+소)","(원내역)")</f>
        <v>0</v>
      </c>
      <c r="E834">
        <f t="shared" si="59"/>
        <v>0</v>
      </c>
      <c r="F834" s="59"/>
      <c r="G834" s="84" t="s">
        <v>263</v>
      </c>
      <c r="H834" s="85" t="s">
        <v>253</v>
      </c>
      <c r="I834" s="85">
        <f>CHOOSE(IF(C834&gt;0,C834,$F$5),0,"(야간)","(지세별)","(지+소)","(누.불)","(야+소)","")</f>
        <v>0</v>
      </c>
      <c r="J834" s="84">
        <v>0</v>
      </c>
      <c r="K834" s="72" t="s">
        <v>264</v>
      </c>
      <c r="L834" s="73">
        <f t="shared" si="55"/>
        <v>0</v>
      </c>
      <c r="M834" s="71">
        <f t="shared" si="55"/>
        <v>0</v>
      </c>
      <c r="N834" s="73">
        <f>IF(AND(J833=0,J834=0),0,INT(CHOOSE(IF(C834&gt;0,C834,$F$5),#REF!,#REF!,#REF!,#REF!,#REF!,#REF!,#REF!)))</f>
        <v>0</v>
      </c>
      <c r="O834" s="74">
        <f t="shared" si="56"/>
        <v>0</v>
      </c>
      <c r="P834" s="73">
        <f>IF(AND(J833=0,J834=0),0,INT(CHOOSE(IF(C834&gt;0,C834,$F$5),#REF!,#REF!,#REF!,#REF!,#REF!,#REF!,#REF!)))</f>
        <v>0</v>
      </c>
      <c r="Q834" s="74">
        <f t="shared" si="57"/>
        <v>0</v>
      </c>
      <c r="R834" s="73">
        <f>IF(AND(J833=0,J834=0),0,INT(CHOOSE(IF(C834&gt;0,C834,$F$5),#REF!,#REF!,#REF!,#REF!,#REF!,#REF!,#REF!)))</f>
        <v>0</v>
      </c>
      <c r="S834" s="74">
        <f t="shared" si="58"/>
        <v>0</v>
      </c>
      <c r="T834" s="74"/>
    </row>
    <row r="835" spans="3:20" ht="20.25" hidden="1" customHeight="1">
      <c r="C835" s="17"/>
      <c r="E835" t="str">
        <f t="shared" si="54"/>
        <v/>
      </c>
      <c r="F835" s="62"/>
      <c r="G835" s="78"/>
      <c r="H835" s="79"/>
      <c r="I835" s="79"/>
      <c r="J835" s="78">
        <v>0</v>
      </c>
      <c r="K835" s="65"/>
      <c r="L835" s="66">
        <f t="shared" si="55"/>
        <v>0</v>
      </c>
      <c r="M835" s="64">
        <f t="shared" si="55"/>
        <v>0</v>
      </c>
      <c r="N835" s="66">
        <f>IF(J835=0,0,N836*$E$3)</f>
        <v>0</v>
      </c>
      <c r="O835" s="67">
        <f t="shared" si="56"/>
        <v>0</v>
      </c>
      <c r="P835" s="66">
        <f>IF(J835=0,0,P836*$E$3)</f>
        <v>0</v>
      </c>
      <c r="Q835" s="67">
        <f t="shared" si="57"/>
        <v>0</v>
      </c>
      <c r="R835" s="66">
        <f>IF(J835=0,0,R836*$E$3)</f>
        <v>0</v>
      </c>
      <c r="S835" s="67">
        <f t="shared" si="58"/>
        <v>0</v>
      </c>
      <c r="T835" s="67"/>
    </row>
    <row r="836" spans="3:20" ht="20.25" hidden="1" customHeight="1">
      <c r="C836" s="76">
        <v>2</v>
      </c>
      <c r="D836" s="68" t="str">
        <f>CHOOSE(IF(C836&gt;0,C836,$F$5),0,"(야)","(지세별)","(지+소)","(누.불)","(야+소)","(원내역)")</f>
        <v>(야)</v>
      </c>
      <c r="E836">
        <f t="shared" si="59"/>
        <v>0</v>
      </c>
      <c r="F836" s="59"/>
      <c r="G836" s="84" t="s">
        <v>263</v>
      </c>
      <c r="H836" s="85" t="str">
        <f>H834</f>
        <v>D=350mm</v>
      </c>
      <c r="I836" s="85" t="str">
        <f>CHOOSE(IF(C836&gt;0,C836,$F$5),0,"(야간)","(지세별)","(지+소)","(누.불)","(야+소)","")</f>
        <v>(야간)</v>
      </c>
      <c r="J836" s="84">
        <v>0</v>
      </c>
      <c r="K836" s="72" t="s">
        <v>264</v>
      </c>
      <c r="L836" s="73">
        <f t="shared" si="55"/>
        <v>0</v>
      </c>
      <c r="M836" s="71">
        <f t="shared" si="55"/>
        <v>0</v>
      </c>
      <c r="N836" s="73">
        <f>IF(AND(J835=0,J836=0),0,INT(CHOOSE(IF(C836&gt;0,C836,$F$5),#REF!,#REF!,#REF!,#REF!,#REF!,#REF!,#REF!)))</f>
        <v>0</v>
      </c>
      <c r="O836" s="74">
        <f t="shared" si="56"/>
        <v>0</v>
      </c>
      <c r="P836" s="73">
        <f>IF(AND(J835=0,J836=0),0,INT(CHOOSE(IF(C836&gt;0,C836,$F$5),#REF!,#REF!,#REF!,#REF!,#REF!,#REF!,#REF!)))</f>
        <v>0</v>
      </c>
      <c r="Q836" s="74">
        <f t="shared" si="57"/>
        <v>0</v>
      </c>
      <c r="R836" s="73">
        <f>IF(AND(J835=0,J836=0),0,INT(CHOOSE(IF(C836&gt;0,C836,$F$5),#REF!,#REF!,#REF!,#REF!,#REF!,#REF!,#REF!)))</f>
        <v>0</v>
      </c>
      <c r="S836" s="74">
        <f t="shared" si="58"/>
        <v>0</v>
      </c>
      <c r="T836" s="74"/>
    </row>
    <row r="837" spans="3:20" ht="20.25" hidden="1" customHeight="1">
      <c r="C837" s="17"/>
      <c r="E837" t="str">
        <f t="shared" si="54"/>
        <v/>
      </c>
      <c r="F837" s="62"/>
      <c r="G837" s="78"/>
      <c r="H837" s="79"/>
      <c r="I837" s="79"/>
      <c r="J837" s="78">
        <v>0</v>
      </c>
      <c r="K837" s="65"/>
      <c r="L837" s="66">
        <f t="shared" si="55"/>
        <v>0</v>
      </c>
      <c r="M837" s="64">
        <f t="shared" si="55"/>
        <v>0</v>
      </c>
      <c r="N837" s="66">
        <f>IF(J837=0,0,N838*$E$3)</f>
        <v>0</v>
      </c>
      <c r="O837" s="67">
        <f t="shared" si="56"/>
        <v>0</v>
      </c>
      <c r="P837" s="66">
        <f>IF(J837=0,0,P838*$E$3)</f>
        <v>0</v>
      </c>
      <c r="Q837" s="67">
        <f t="shared" si="57"/>
        <v>0</v>
      </c>
      <c r="R837" s="66">
        <f>IF(J837=0,0,R838*$E$3)</f>
        <v>0</v>
      </c>
      <c r="S837" s="67">
        <f t="shared" si="58"/>
        <v>0</v>
      </c>
      <c r="T837" s="67"/>
    </row>
    <row r="838" spans="3:20" ht="20.25" hidden="1" customHeight="1">
      <c r="C838" s="76"/>
      <c r="D838" s="68">
        <f>CHOOSE(IF(C838&gt;0,C838,$F$5),0,"(야)","(지세별)","(지+소)","(누.불)","(야+소)","(원내역)")</f>
        <v>0</v>
      </c>
      <c r="E838">
        <f t="shared" si="59"/>
        <v>0</v>
      </c>
      <c r="F838" s="59"/>
      <c r="G838" s="84" t="s">
        <v>263</v>
      </c>
      <c r="H838" s="85" t="s">
        <v>254</v>
      </c>
      <c r="I838" s="85">
        <f>CHOOSE(IF(C838&gt;0,C838,$F$5),0,"(야간)","(지세별)","(지+소)","(누.불)","(야+소)","")</f>
        <v>0</v>
      </c>
      <c r="J838" s="84">
        <v>0</v>
      </c>
      <c r="K838" s="72" t="s">
        <v>264</v>
      </c>
      <c r="L838" s="73">
        <f t="shared" si="55"/>
        <v>0</v>
      </c>
      <c r="M838" s="71">
        <f t="shared" si="55"/>
        <v>0</v>
      </c>
      <c r="N838" s="73">
        <f>IF(AND(J837=0,J838=0),0,INT(CHOOSE(IF(C838&gt;0,C838,$F$5),#REF!,#REF!,#REF!,#REF!,#REF!,#REF!,#REF!)))</f>
        <v>0</v>
      </c>
      <c r="O838" s="74">
        <f t="shared" si="56"/>
        <v>0</v>
      </c>
      <c r="P838" s="73">
        <f>IF(AND(J837=0,J838=0),0,INT(CHOOSE(IF(C838&gt;0,C838,$F$5),#REF!,#REF!,#REF!,#REF!,#REF!,#REF!,#REF!)))</f>
        <v>0</v>
      </c>
      <c r="Q838" s="74">
        <f t="shared" si="57"/>
        <v>0</v>
      </c>
      <c r="R838" s="73">
        <f>IF(AND(J837=0,J838=0),0,INT(CHOOSE(IF(C838&gt;0,C838,$F$5),#REF!,#REF!,#REF!,#REF!,#REF!,#REF!,#REF!)))</f>
        <v>0</v>
      </c>
      <c r="S838" s="74">
        <f t="shared" si="58"/>
        <v>0</v>
      </c>
      <c r="T838" s="74"/>
    </row>
    <row r="839" spans="3:20" ht="20.25" hidden="1" customHeight="1">
      <c r="C839" s="17"/>
      <c r="E839" t="str">
        <f t="shared" si="54"/>
        <v/>
      </c>
      <c r="F839" s="62"/>
      <c r="G839" s="78"/>
      <c r="H839" s="79"/>
      <c r="I839" s="79"/>
      <c r="J839" s="78">
        <v>0</v>
      </c>
      <c r="K839" s="65"/>
      <c r="L839" s="66">
        <f t="shared" si="55"/>
        <v>0</v>
      </c>
      <c r="M839" s="64">
        <f t="shared" si="55"/>
        <v>0</v>
      </c>
      <c r="N839" s="66">
        <f>IF(J839=0,0,N840*$E$3)</f>
        <v>0</v>
      </c>
      <c r="O839" s="67">
        <f t="shared" si="56"/>
        <v>0</v>
      </c>
      <c r="P839" s="66">
        <f>IF(J839=0,0,P840*$E$3)</f>
        <v>0</v>
      </c>
      <c r="Q839" s="67">
        <f t="shared" si="57"/>
        <v>0</v>
      </c>
      <c r="R839" s="66">
        <f>IF(J839=0,0,R840*$E$3)</f>
        <v>0</v>
      </c>
      <c r="S839" s="67">
        <f t="shared" si="58"/>
        <v>0</v>
      </c>
      <c r="T839" s="67"/>
    </row>
    <row r="840" spans="3:20" ht="20.25" hidden="1" customHeight="1">
      <c r="C840" s="76">
        <v>2</v>
      </c>
      <c r="D840" s="68" t="str">
        <f>CHOOSE(IF(C840&gt;0,C840,$F$5),0,"(야)","(지세별)","(지+소)","(누.불)","(야+소)","(원내역)")</f>
        <v>(야)</v>
      </c>
      <c r="E840">
        <f t="shared" si="59"/>
        <v>0</v>
      </c>
      <c r="F840" s="59"/>
      <c r="G840" s="84" t="s">
        <v>263</v>
      </c>
      <c r="H840" s="85" t="s">
        <v>254</v>
      </c>
      <c r="I840" s="85" t="str">
        <f>CHOOSE(IF(C840&gt;0,C840,$F$5),0,"(야간)","(지세별)","(지+소)","(누.불)","(야+소)","")</f>
        <v>(야간)</v>
      </c>
      <c r="J840" s="84">
        <v>0</v>
      </c>
      <c r="K840" s="72" t="s">
        <v>264</v>
      </c>
      <c r="L840" s="73">
        <f t="shared" si="55"/>
        <v>0</v>
      </c>
      <c r="M840" s="71">
        <f t="shared" si="55"/>
        <v>0</v>
      </c>
      <c r="N840" s="73">
        <f>IF(AND(J839=0,J840=0),0,INT(CHOOSE(IF(C840&gt;0,C840,$F$5),#REF!,#REF!,#REF!,#REF!,#REF!,#REF!,#REF!)))</f>
        <v>0</v>
      </c>
      <c r="O840" s="74">
        <f t="shared" si="56"/>
        <v>0</v>
      </c>
      <c r="P840" s="73">
        <f>IF(AND(J839=0,J840=0),0,INT(CHOOSE(IF(C840&gt;0,C840,$F$5),#REF!,#REF!,#REF!,#REF!,#REF!,#REF!,#REF!)))</f>
        <v>0</v>
      </c>
      <c r="Q840" s="74">
        <f t="shared" si="57"/>
        <v>0</v>
      </c>
      <c r="R840" s="73">
        <f>IF(AND(J839=0,J840=0),0,INT(CHOOSE(IF(C840&gt;0,C840,$F$5),#REF!,#REF!,#REF!,#REF!,#REF!,#REF!,#REF!)))</f>
        <v>0</v>
      </c>
      <c r="S840" s="74">
        <f t="shared" si="58"/>
        <v>0</v>
      </c>
      <c r="T840" s="74"/>
    </row>
    <row r="841" spans="3:20" ht="20.25" hidden="1" customHeight="1">
      <c r="C841" s="17"/>
      <c r="E841" t="str">
        <f t="shared" ref="E841:E903" si="60">IF(OR(M841&gt;0,M842&gt;0),2,"")</f>
        <v/>
      </c>
      <c r="F841" s="62"/>
      <c r="G841" s="78"/>
      <c r="H841" s="79"/>
      <c r="I841" s="79"/>
      <c r="J841" s="78">
        <v>0</v>
      </c>
      <c r="K841" s="65"/>
      <c r="L841" s="66">
        <f t="shared" ref="L841:M904" si="61">SUM(N841,P841,R841)</f>
        <v>0</v>
      </c>
      <c r="M841" s="64">
        <f t="shared" si="61"/>
        <v>0</v>
      </c>
      <c r="N841" s="66">
        <f>IF(J841=0,0,N842*$E$3)</f>
        <v>0</v>
      </c>
      <c r="O841" s="67">
        <f t="shared" ref="O841:O904" si="62">INT($J841*N841)</f>
        <v>0</v>
      </c>
      <c r="P841" s="66">
        <f>IF(J841=0,0,P842*$E$3)</f>
        <v>0</v>
      </c>
      <c r="Q841" s="67">
        <f t="shared" ref="Q841:Q904" si="63">INT($J841*P841)</f>
        <v>0</v>
      </c>
      <c r="R841" s="66">
        <f>IF(J841=0,0,R842*$E$3)</f>
        <v>0</v>
      </c>
      <c r="S841" s="67">
        <f t="shared" ref="S841:S904" si="64">INT($J841*R841)</f>
        <v>0</v>
      </c>
      <c r="T841" s="67"/>
    </row>
    <row r="842" spans="3:20" ht="20.25" hidden="1" customHeight="1">
      <c r="C842" s="76"/>
      <c r="D842" s="68">
        <f>CHOOSE(IF(C842&gt;0,C842,$F$5),0,"(야)","(지세별)","(지+소)","(누.불)","(야+소)","(원내역)")</f>
        <v>0</v>
      </c>
      <c r="E842">
        <f t="shared" ref="E842:E904" si="65">IF(OR(M841&gt;0,M842&gt;0),1,0)</f>
        <v>0</v>
      </c>
      <c r="F842" s="59"/>
      <c r="G842" s="84" t="s">
        <v>263</v>
      </c>
      <c r="H842" s="85" t="s">
        <v>255</v>
      </c>
      <c r="I842" s="85">
        <f>CHOOSE(IF(C842&gt;0,C842,$F$5),0,"(야간)","(지세별)","(지+소)","(누.불)","(야+소)","")</f>
        <v>0</v>
      </c>
      <c r="J842" s="84">
        <v>0</v>
      </c>
      <c r="K842" s="72" t="s">
        <v>264</v>
      </c>
      <c r="L842" s="73">
        <f t="shared" si="61"/>
        <v>0</v>
      </c>
      <c r="M842" s="71">
        <f t="shared" si="61"/>
        <v>0</v>
      </c>
      <c r="N842" s="73">
        <f>IF(AND(J841=0,J842=0),0,INT(CHOOSE(IF(C842&gt;0,C842,$F$5),#REF!,#REF!,#REF!,#REF!,#REF!,#REF!,#REF!)))</f>
        <v>0</v>
      </c>
      <c r="O842" s="74">
        <f t="shared" si="62"/>
        <v>0</v>
      </c>
      <c r="P842" s="73">
        <f>IF(AND(J841=0,J842=0),0,INT(CHOOSE(IF(C842&gt;0,C842,$F$5),#REF!,#REF!,#REF!,#REF!,#REF!,#REF!,#REF!)))</f>
        <v>0</v>
      </c>
      <c r="Q842" s="74">
        <f t="shared" si="63"/>
        <v>0</v>
      </c>
      <c r="R842" s="73">
        <f>IF(AND(J841=0,J842=0),0,INT(CHOOSE(IF(C842&gt;0,C842,$F$5),#REF!,#REF!,#REF!,#REF!,#REF!,#REF!,#REF!)))</f>
        <v>0</v>
      </c>
      <c r="S842" s="74">
        <f t="shared" si="64"/>
        <v>0</v>
      </c>
      <c r="T842" s="74"/>
    </row>
    <row r="843" spans="3:20" ht="20.25" hidden="1" customHeight="1">
      <c r="C843" s="17"/>
      <c r="E843" t="str">
        <f t="shared" si="60"/>
        <v/>
      </c>
      <c r="F843" s="62"/>
      <c r="G843" s="78"/>
      <c r="H843" s="79"/>
      <c r="I843" s="79"/>
      <c r="J843" s="78">
        <v>0</v>
      </c>
      <c r="K843" s="65"/>
      <c r="L843" s="66">
        <f t="shared" si="61"/>
        <v>0</v>
      </c>
      <c r="M843" s="64">
        <f t="shared" si="61"/>
        <v>0</v>
      </c>
      <c r="N843" s="66">
        <f>IF(J843=0,0,N844*$E$3)</f>
        <v>0</v>
      </c>
      <c r="O843" s="67">
        <f t="shared" si="62"/>
        <v>0</v>
      </c>
      <c r="P843" s="66">
        <f>IF(J843=0,0,P844*$E$3)</f>
        <v>0</v>
      </c>
      <c r="Q843" s="67">
        <f t="shared" si="63"/>
        <v>0</v>
      </c>
      <c r="R843" s="66">
        <f>IF(J843=0,0,R844*$E$3)</f>
        <v>0</v>
      </c>
      <c r="S843" s="67">
        <f t="shared" si="64"/>
        <v>0</v>
      </c>
      <c r="T843" s="67"/>
    </row>
    <row r="844" spans="3:20" ht="20.25" hidden="1" customHeight="1">
      <c r="C844" s="76">
        <v>2</v>
      </c>
      <c r="D844" s="68" t="str">
        <f>CHOOSE(IF(C844&gt;0,C844,$F$5),0,"(야)","(지세별)","(지+소)","(누.불)","(야+소)","(원내역)")</f>
        <v>(야)</v>
      </c>
      <c r="E844">
        <f t="shared" si="65"/>
        <v>0</v>
      </c>
      <c r="F844" s="59"/>
      <c r="G844" s="84" t="s">
        <v>263</v>
      </c>
      <c r="H844" s="85" t="s">
        <v>255</v>
      </c>
      <c r="I844" s="85" t="str">
        <f>CHOOSE(IF(C844&gt;0,C844,$F$5),0,"(야간)","(지세별)","(지+소)","(누.불)","(야+소)","")</f>
        <v>(야간)</v>
      </c>
      <c r="J844" s="84">
        <v>0</v>
      </c>
      <c r="K844" s="72" t="s">
        <v>264</v>
      </c>
      <c r="L844" s="73">
        <f t="shared" si="61"/>
        <v>0</v>
      </c>
      <c r="M844" s="71">
        <f t="shared" si="61"/>
        <v>0</v>
      </c>
      <c r="N844" s="73">
        <f>IF(AND(J843=0,J844=0),0,INT(CHOOSE(IF(C844&gt;0,C844,$F$5),#REF!,#REF!,#REF!,#REF!,#REF!,#REF!,#REF!)))</f>
        <v>0</v>
      </c>
      <c r="O844" s="74">
        <f t="shared" si="62"/>
        <v>0</v>
      </c>
      <c r="P844" s="73">
        <f>IF(AND(J843=0,J844=0),0,INT(CHOOSE(IF(C844&gt;0,C844,$F$5),#REF!,#REF!,#REF!,#REF!,#REF!,#REF!,#REF!)))</f>
        <v>0</v>
      </c>
      <c r="Q844" s="74">
        <f t="shared" si="63"/>
        <v>0</v>
      </c>
      <c r="R844" s="73">
        <f>IF(AND(J843=0,J844=0),0,INT(CHOOSE(IF(C844&gt;0,C844,$F$5),#REF!,#REF!,#REF!,#REF!,#REF!,#REF!,#REF!)))</f>
        <v>0</v>
      </c>
      <c r="S844" s="74">
        <f t="shared" si="64"/>
        <v>0</v>
      </c>
      <c r="T844" s="74"/>
    </row>
    <row r="845" spans="3:20" ht="20.25" hidden="1" customHeight="1">
      <c r="C845" s="17"/>
      <c r="E845" t="str">
        <f t="shared" si="60"/>
        <v/>
      </c>
      <c r="F845" s="62"/>
      <c r="G845" s="78"/>
      <c r="H845" s="79"/>
      <c r="I845" s="79"/>
      <c r="J845" s="78">
        <v>0</v>
      </c>
      <c r="K845" s="65"/>
      <c r="L845" s="66">
        <f t="shared" si="61"/>
        <v>0</v>
      </c>
      <c r="M845" s="64">
        <f t="shared" si="61"/>
        <v>0</v>
      </c>
      <c r="N845" s="66">
        <f>IF(J845=0,0,N846*$E$3)</f>
        <v>0</v>
      </c>
      <c r="O845" s="67">
        <f t="shared" si="62"/>
        <v>0</v>
      </c>
      <c r="P845" s="66">
        <f>IF(J845=0,0,P846*$E$3)</f>
        <v>0</v>
      </c>
      <c r="Q845" s="67">
        <f t="shared" si="63"/>
        <v>0</v>
      </c>
      <c r="R845" s="66">
        <f>IF(J845=0,0,R846*$E$3)</f>
        <v>0</v>
      </c>
      <c r="S845" s="67">
        <f t="shared" si="64"/>
        <v>0</v>
      </c>
      <c r="T845" s="67"/>
    </row>
    <row r="846" spans="3:20" ht="20.25" hidden="1" customHeight="1">
      <c r="C846" s="76"/>
      <c r="D846" s="68">
        <f>CHOOSE(IF(C846&gt;0,C846,$F$5),0,"(야)","(지세별)","(지+소)","(누.불)","(야+소)","(원내역)")</f>
        <v>0</v>
      </c>
      <c r="E846">
        <f t="shared" si="65"/>
        <v>0</v>
      </c>
      <c r="F846" s="59"/>
      <c r="G846" s="84" t="s">
        <v>263</v>
      </c>
      <c r="H846" s="85" t="s">
        <v>256</v>
      </c>
      <c r="I846" s="85">
        <f>CHOOSE(IF(C846&gt;0,C846,$F$5),0,"(야간)","(지세별)","(지+소)","(누.불)","(야+소)","")</f>
        <v>0</v>
      </c>
      <c r="J846" s="84">
        <v>0</v>
      </c>
      <c r="K846" s="72" t="s">
        <v>227</v>
      </c>
      <c r="L846" s="73">
        <f t="shared" si="61"/>
        <v>0</v>
      </c>
      <c r="M846" s="71">
        <f t="shared" si="61"/>
        <v>0</v>
      </c>
      <c r="N846" s="73">
        <f>IF(AND(J845=0,J846=0),0,INT(CHOOSE(IF(C846&gt;0,C846,$F$5),#REF!,#REF!,#REF!,#REF!,#REF!,#REF!,#REF!)))</f>
        <v>0</v>
      </c>
      <c r="O846" s="74">
        <f t="shared" si="62"/>
        <v>0</v>
      </c>
      <c r="P846" s="73">
        <f>IF(AND(J845=0,J846=0),0,INT(CHOOSE(IF(C846&gt;0,C846,$F$5),#REF!,#REF!,#REF!,#REF!,#REF!,#REF!,#REF!)))</f>
        <v>0</v>
      </c>
      <c r="Q846" s="74">
        <f t="shared" si="63"/>
        <v>0</v>
      </c>
      <c r="R846" s="73">
        <f>IF(AND(J845=0,J846=0),0,INT(CHOOSE(IF(C846&gt;0,C846,$F$5),#REF!,#REF!,#REF!,#REF!,#REF!,#REF!,#REF!)))</f>
        <v>0</v>
      </c>
      <c r="S846" s="74">
        <f t="shared" si="64"/>
        <v>0</v>
      </c>
      <c r="T846" s="74"/>
    </row>
    <row r="847" spans="3:20" ht="20.25" hidden="1" customHeight="1">
      <c r="C847" s="17"/>
      <c r="E847" t="str">
        <f t="shared" si="60"/>
        <v/>
      </c>
      <c r="F847" s="62"/>
      <c r="G847" s="78"/>
      <c r="H847" s="79"/>
      <c r="I847" s="79"/>
      <c r="J847" s="78">
        <v>0</v>
      </c>
      <c r="K847" s="65"/>
      <c r="L847" s="66">
        <f t="shared" si="61"/>
        <v>0</v>
      </c>
      <c r="M847" s="64">
        <f t="shared" si="61"/>
        <v>0</v>
      </c>
      <c r="N847" s="66">
        <f>IF(J847=0,0,N848*$E$3)</f>
        <v>0</v>
      </c>
      <c r="O847" s="67">
        <f t="shared" si="62"/>
        <v>0</v>
      </c>
      <c r="P847" s="66">
        <f>IF(J847=0,0,P848*$E$3)</f>
        <v>0</v>
      </c>
      <c r="Q847" s="67">
        <f t="shared" si="63"/>
        <v>0</v>
      </c>
      <c r="R847" s="66">
        <f>IF(J847=0,0,R848*$E$3)</f>
        <v>0</v>
      </c>
      <c r="S847" s="67">
        <f t="shared" si="64"/>
        <v>0</v>
      </c>
      <c r="T847" s="67"/>
    </row>
    <row r="848" spans="3:20" ht="20.25" hidden="1" customHeight="1">
      <c r="C848" s="76">
        <v>2</v>
      </c>
      <c r="D848" s="68" t="str">
        <f>CHOOSE(IF(C848&gt;0,C848,$F$5),0,"(야)","(지세별)","(지+소)","(누.불)","(야+소)","(원내역)")</f>
        <v>(야)</v>
      </c>
      <c r="E848">
        <f t="shared" si="65"/>
        <v>0</v>
      </c>
      <c r="F848" s="59"/>
      <c r="G848" s="84" t="s">
        <v>263</v>
      </c>
      <c r="H848" s="85" t="str">
        <f>H846</f>
        <v>D=600mm</v>
      </c>
      <c r="I848" s="85" t="str">
        <f>CHOOSE(IF(C848&gt;0,C848,$F$5),0,"(야간)","(지세별)","(지+소)","(누.불)","(야+소)","")</f>
        <v>(야간)</v>
      </c>
      <c r="J848" s="84">
        <v>0</v>
      </c>
      <c r="K848" s="72" t="s">
        <v>227</v>
      </c>
      <c r="L848" s="73">
        <f t="shared" si="61"/>
        <v>0</v>
      </c>
      <c r="M848" s="71">
        <f t="shared" si="61"/>
        <v>0</v>
      </c>
      <c r="N848" s="73">
        <f>IF(AND(J847=0,J848=0),0,INT(CHOOSE(IF(C848&gt;0,C848,$F$5),#REF!,#REF!,#REF!,#REF!,#REF!,#REF!,#REF!)))</f>
        <v>0</v>
      </c>
      <c r="O848" s="74">
        <f t="shared" si="62"/>
        <v>0</v>
      </c>
      <c r="P848" s="73">
        <f>IF(AND(J847=0,J848=0),0,INT(CHOOSE(IF(C848&gt;0,C848,$F$5),#REF!,#REF!,#REF!,#REF!,#REF!,#REF!,#REF!)))</f>
        <v>0</v>
      </c>
      <c r="Q848" s="74">
        <f t="shared" si="63"/>
        <v>0</v>
      </c>
      <c r="R848" s="73">
        <f>IF(AND(J847=0,J848=0),0,INT(CHOOSE(IF(C848&gt;0,C848,$F$5),#REF!,#REF!,#REF!,#REF!,#REF!,#REF!,#REF!)))</f>
        <v>0</v>
      </c>
      <c r="S848" s="74">
        <f t="shared" si="64"/>
        <v>0</v>
      </c>
      <c r="T848" s="74"/>
    </row>
    <row r="849" spans="3:20" ht="20.25" hidden="1" customHeight="1">
      <c r="C849" s="17"/>
      <c r="E849" t="str">
        <f t="shared" si="60"/>
        <v/>
      </c>
      <c r="F849" s="62"/>
      <c r="G849" s="78"/>
      <c r="H849" s="79"/>
      <c r="I849" s="79"/>
      <c r="J849" s="78">
        <v>0</v>
      </c>
      <c r="K849" s="65"/>
      <c r="L849" s="66">
        <f t="shared" si="61"/>
        <v>0</v>
      </c>
      <c r="M849" s="64">
        <f t="shared" si="61"/>
        <v>0</v>
      </c>
      <c r="N849" s="66">
        <f>IF(J849=0,0,N850*$E$3)</f>
        <v>0</v>
      </c>
      <c r="O849" s="67">
        <f t="shared" si="62"/>
        <v>0</v>
      </c>
      <c r="P849" s="66">
        <f>IF(J849=0,0,P850*$E$3)</f>
        <v>0</v>
      </c>
      <c r="Q849" s="67">
        <f t="shared" si="63"/>
        <v>0</v>
      </c>
      <c r="R849" s="66">
        <f>IF(J849=0,0,R850*$E$3)</f>
        <v>0</v>
      </c>
      <c r="S849" s="67">
        <f t="shared" si="64"/>
        <v>0</v>
      </c>
      <c r="T849" s="67"/>
    </row>
    <row r="850" spans="3:20" ht="20.25" hidden="1" customHeight="1">
      <c r="C850" s="76"/>
      <c r="D850" s="68">
        <f>CHOOSE(IF(C850&gt;0,C850,$F$5),0,"(야)","(지세별)","(지+소)","(누.불)","(야+소)","(원내역)")</f>
        <v>0</v>
      </c>
      <c r="E850">
        <f t="shared" si="65"/>
        <v>0</v>
      </c>
      <c r="F850" s="59"/>
      <c r="G850" s="84" t="s">
        <v>263</v>
      </c>
      <c r="H850" s="85" t="s">
        <v>257</v>
      </c>
      <c r="I850" s="85">
        <f>CHOOSE(IF(C850&gt;0,C850,$F$5),0,"(야간)","(지세별)","(지+소)","(누.불)","(야+소)","")</f>
        <v>0</v>
      </c>
      <c r="J850" s="84">
        <v>0</v>
      </c>
      <c r="K850" s="72" t="s">
        <v>227</v>
      </c>
      <c r="L850" s="73">
        <f t="shared" si="61"/>
        <v>0</v>
      </c>
      <c r="M850" s="71">
        <f t="shared" si="61"/>
        <v>0</v>
      </c>
      <c r="N850" s="73">
        <f>IF(AND(J849=0,J850=0),0,INT(CHOOSE(IF(C850&gt;0,C850,$F$5),#REF!,#REF!,#REF!,#REF!,#REF!,#REF!,#REF!)))</f>
        <v>0</v>
      </c>
      <c r="O850" s="74">
        <f t="shared" si="62"/>
        <v>0</v>
      </c>
      <c r="P850" s="73">
        <f>IF(AND(J849=0,J850=0),0,INT(CHOOSE(IF(C850&gt;0,C850,$F$5),#REF!,#REF!,#REF!,#REF!,#REF!,#REF!,#REF!)))</f>
        <v>0</v>
      </c>
      <c r="Q850" s="74">
        <f t="shared" si="63"/>
        <v>0</v>
      </c>
      <c r="R850" s="73">
        <f>IF(AND(J849=0,J850=0),0,INT(CHOOSE(IF(C850&gt;0,C850,$F$5),#REF!,#REF!,#REF!,#REF!,#REF!,#REF!,#REF!)))</f>
        <v>0</v>
      </c>
      <c r="S850" s="74">
        <f t="shared" si="64"/>
        <v>0</v>
      </c>
      <c r="T850" s="74"/>
    </row>
    <row r="851" spans="3:20" ht="20.25" hidden="1" customHeight="1">
      <c r="C851" s="17"/>
      <c r="E851" t="str">
        <f t="shared" si="60"/>
        <v/>
      </c>
      <c r="F851" s="62"/>
      <c r="G851" s="78"/>
      <c r="H851" s="79"/>
      <c r="I851" s="79"/>
      <c r="J851" s="78">
        <v>0</v>
      </c>
      <c r="K851" s="65"/>
      <c r="L851" s="66">
        <f t="shared" si="61"/>
        <v>0</v>
      </c>
      <c r="M851" s="64">
        <f t="shared" si="61"/>
        <v>0</v>
      </c>
      <c r="N851" s="66">
        <f>IF(J851=0,0,N852*$E$3)</f>
        <v>0</v>
      </c>
      <c r="O851" s="67">
        <f t="shared" si="62"/>
        <v>0</v>
      </c>
      <c r="P851" s="66">
        <f>IF(J851=0,0,P852*$E$3)</f>
        <v>0</v>
      </c>
      <c r="Q851" s="67">
        <f t="shared" si="63"/>
        <v>0</v>
      </c>
      <c r="R851" s="66">
        <f>IF(J851=0,0,R852*$E$3)</f>
        <v>0</v>
      </c>
      <c r="S851" s="67">
        <f t="shared" si="64"/>
        <v>0</v>
      </c>
      <c r="T851" s="67"/>
    </row>
    <row r="852" spans="3:20" ht="20.25" hidden="1" customHeight="1">
      <c r="C852" s="76">
        <v>2</v>
      </c>
      <c r="D852" s="68" t="str">
        <f>CHOOSE(IF(C852&gt;0,C852,$F$5),0,"(야)","(지세별)","(지+소)","(누.불)","(야+소)","(원내역)")</f>
        <v>(야)</v>
      </c>
      <c r="E852">
        <f t="shared" si="65"/>
        <v>0</v>
      </c>
      <c r="F852" s="59"/>
      <c r="G852" s="84" t="s">
        <v>263</v>
      </c>
      <c r="H852" s="85" t="str">
        <f>H850</f>
        <v>D=700mm</v>
      </c>
      <c r="I852" s="85" t="str">
        <f>CHOOSE(IF(C852&gt;0,C852,$F$5),0,"(야간)","(지세별)","(지+소)","(누.불)","(야+소)","")</f>
        <v>(야간)</v>
      </c>
      <c r="J852" s="84">
        <v>0</v>
      </c>
      <c r="K852" s="72" t="s">
        <v>227</v>
      </c>
      <c r="L852" s="73">
        <f t="shared" si="61"/>
        <v>0</v>
      </c>
      <c r="M852" s="71">
        <f t="shared" si="61"/>
        <v>0</v>
      </c>
      <c r="N852" s="73">
        <f>IF(AND(J851=0,J852=0),0,INT(CHOOSE(IF(C852&gt;0,C852,$F$5),#REF!,#REF!,#REF!,#REF!,#REF!,#REF!,#REF!)))</f>
        <v>0</v>
      </c>
      <c r="O852" s="74">
        <f t="shared" si="62"/>
        <v>0</v>
      </c>
      <c r="P852" s="73">
        <f>IF(AND(J851=0,J852=0),0,INT(CHOOSE(IF(C852&gt;0,C852,$F$5),#REF!,#REF!,#REF!,#REF!,#REF!,#REF!,#REF!)))</f>
        <v>0</v>
      </c>
      <c r="Q852" s="74">
        <f t="shared" si="63"/>
        <v>0</v>
      </c>
      <c r="R852" s="73">
        <f>IF(AND(J851=0,J852=0),0,INT(CHOOSE(IF(C852&gt;0,C852,$F$5),#REF!,#REF!,#REF!,#REF!,#REF!,#REF!,#REF!)))</f>
        <v>0</v>
      </c>
      <c r="S852" s="74">
        <f t="shared" si="64"/>
        <v>0</v>
      </c>
      <c r="T852" s="74"/>
    </row>
    <row r="853" spans="3:20" ht="20.25" hidden="1" customHeight="1">
      <c r="C853" s="17"/>
      <c r="E853" t="str">
        <f t="shared" si="60"/>
        <v/>
      </c>
      <c r="F853" s="62"/>
      <c r="G853" s="78"/>
      <c r="H853" s="79"/>
      <c r="I853" s="79"/>
      <c r="J853" s="78">
        <v>0</v>
      </c>
      <c r="K853" s="65"/>
      <c r="L853" s="66">
        <f t="shared" si="61"/>
        <v>0</v>
      </c>
      <c r="M853" s="64">
        <f t="shared" si="61"/>
        <v>0</v>
      </c>
      <c r="N853" s="66">
        <f>IF(J853=0,0,N854*$E$3)</f>
        <v>0</v>
      </c>
      <c r="O853" s="67">
        <f t="shared" si="62"/>
        <v>0</v>
      </c>
      <c r="P853" s="66">
        <f>IF(J853=0,0,P854*$E$3)</f>
        <v>0</v>
      </c>
      <c r="Q853" s="67">
        <f t="shared" si="63"/>
        <v>0</v>
      </c>
      <c r="R853" s="66">
        <f>IF(J853=0,0,R854*$E$3)</f>
        <v>0</v>
      </c>
      <c r="S853" s="67">
        <f t="shared" si="64"/>
        <v>0</v>
      </c>
      <c r="T853" s="67"/>
    </row>
    <row r="854" spans="3:20" ht="20.25" hidden="1" customHeight="1">
      <c r="C854" s="76"/>
      <c r="D854" s="68">
        <f>CHOOSE(IF(C854&gt;0,C854,$F$5),0,"(야)","(지세별)","(지+소)","(누.불)","(야+소)","(원내역)")</f>
        <v>0</v>
      </c>
      <c r="E854">
        <f t="shared" si="65"/>
        <v>0</v>
      </c>
      <c r="F854" s="59"/>
      <c r="G854" s="84" t="s">
        <v>263</v>
      </c>
      <c r="H854" s="85" t="s">
        <v>262</v>
      </c>
      <c r="I854" s="85">
        <f>CHOOSE(IF(C854&gt;0,C854,$F$5),0,"(야간)","(지세별)","(지+소)","(누.불)","(야+소)","")</f>
        <v>0</v>
      </c>
      <c r="J854" s="84">
        <v>0</v>
      </c>
      <c r="K854" s="72" t="s">
        <v>227</v>
      </c>
      <c r="L854" s="73">
        <f t="shared" si="61"/>
        <v>0</v>
      </c>
      <c r="M854" s="71">
        <f t="shared" si="61"/>
        <v>0</v>
      </c>
      <c r="N854" s="73">
        <f>IF(AND(J853=0,J854=0),0,INT(CHOOSE(IF(C854&gt;0,C854,$F$5),#REF!,#REF!,#REF!,#REF!,#REF!,#REF!,#REF!)))</f>
        <v>0</v>
      </c>
      <c r="O854" s="74">
        <f t="shared" si="62"/>
        <v>0</v>
      </c>
      <c r="P854" s="73">
        <f>IF(AND(J853=0,J854=0),0,INT(CHOOSE(IF(C854&gt;0,C854,$F$5),#REF!,#REF!,#REF!,#REF!,#REF!,#REF!,#REF!)))</f>
        <v>0</v>
      </c>
      <c r="Q854" s="74">
        <f t="shared" si="63"/>
        <v>0</v>
      </c>
      <c r="R854" s="73">
        <f>IF(AND(J853=0,J854=0),0,INT(CHOOSE(IF(C854&gt;0,C854,$F$5),#REF!,#REF!,#REF!,#REF!,#REF!,#REF!,#REF!)))</f>
        <v>0</v>
      </c>
      <c r="S854" s="74">
        <f t="shared" si="64"/>
        <v>0</v>
      </c>
      <c r="T854" s="74"/>
    </row>
    <row r="855" spans="3:20" ht="20.25" hidden="1" customHeight="1">
      <c r="C855" s="17"/>
      <c r="E855" t="str">
        <f t="shared" si="60"/>
        <v/>
      </c>
      <c r="F855" s="62"/>
      <c r="G855" s="78"/>
      <c r="H855" s="79"/>
      <c r="I855" s="79"/>
      <c r="J855" s="78">
        <v>0</v>
      </c>
      <c r="K855" s="65"/>
      <c r="L855" s="66">
        <f t="shared" si="61"/>
        <v>0</v>
      </c>
      <c r="M855" s="64">
        <f t="shared" si="61"/>
        <v>0</v>
      </c>
      <c r="N855" s="66">
        <f>IF(J855=0,0,N856*$E$3)</f>
        <v>0</v>
      </c>
      <c r="O855" s="67">
        <f t="shared" si="62"/>
        <v>0</v>
      </c>
      <c r="P855" s="66">
        <f>IF(J855=0,0,P856*$E$3)</f>
        <v>0</v>
      </c>
      <c r="Q855" s="67">
        <f t="shared" si="63"/>
        <v>0</v>
      </c>
      <c r="R855" s="66">
        <f>IF(J855=0,0,R856*$E$3)</f>
        <v>0</v>
      </c>
      <c r="S855" s="67">
        <f t="shared" si="64"/>
        <v>0</v>
      </c>
      <c r="T855" s="67"/>
    </row>
    <row r="856" spans="3:20" ht="20.25" hidden="1" customHeight="1">
      <c r="C856" s="76">
        <v>2</v>
      </c>
      <c r="D856" s="68" t="str">
        <f>CHOOSE(IF(C856&gt;0,C856,$F$5),0,"(야)","(지세별)","(지+소)","(누.불)","(야+소)","(원내역)")</f>
        <v>(야)</v>
      </c>
      <c r="E856">
        <f t="shared" si="65"/>
        <v>0</v>
      </c>
      <c r="F856" s="59"/>
      <c r="G856" s="84" t="s">
        <v>263</v>
      </c>
      <c r="H856" s="85" t="str">
        <f>H854</f>
        <v>D=800mm</v>
      </c>
      <c r="I856" s="85" t="str">
        <f>CHOOSE(IF(C856&gt;0,C856,$F$5),0,"(야간)","(지세별)","(지+소)","(누.불)","(야+소)","")</f>
        <v>(야간)</v>
      </c>
      <c r="J856" s="84">
        <v>0</v>
      </c>
      <c r="K856" s="72" t="s">
        <v>227</v>
      </c>
      <c r="L856" s="73">
        <f t="shared" si="61"/>
        <v>0</v>
      </c>
      <c r="M856" s="71">
        <f t="shared" si="61"/>
        <v>0</v>
      </c>
      <c r="N856" s="73">
        <f>IF(AND(J855=0,J856=0),0,INT(CHOOSE(IF(C856&gt;0,C856,$F$5),#REF!,#REF!,#REF!,#REF!,#REF!,#REF!,#REF!)))</f>
        <v>0</v>
      </c>
      <c r="O856" s="74">
        <f t="shared" si="62"/>
        <v>0</v>
      </c>
      <c r="P856" s="73">
        <f>IF(AND(J855=0,J856=0),0,INT(CHOOSE(IF(C856&gt;0,C856,$F$5),#REF!,#REF!,#REF!,#REF!,#REF!,#REF!,#REF!)))</f>
        <v>0</v>
      </c>
      <c r="Q856" s="74">
        <f t="shared" si="63"/>
        <v>0</v>
      </c>
      <c r="R856" s="73">
        <f>IF(AND(J855=0,J856=0),0,INT(CHOOSE(IF(C856&gt;0,C856,$F$5),#REF!,#REF!,#REF!,#REF!,#REF!,#REF!,#REF!)))</f>
        <v>0</v>
      </c>
      <c r="S856" s="74">
        <f t="shared" si="64"/>
        <v>0</v>
      </c>
      <c r="T856" s="74"/>
    </row>
    <row r="857" spans="3:20" ht="20.25" hidden="1" customHeight="1">
      <c r="C857" s="17"/>
      <c r="E857" t="str">
        <f t="shared" si="60"/>
        <v/>
      </c>
      <c r="F857" s="62"/>
      <c r="G857" s="78"/>
      <c r="H857" s="79"/>
      <c r="I857" s="79"/>
      <c r="J857" s="78">
        <v>0</v>
      </c>
      <c r="K857" s="65"/>
      <c r="L857" s="66">
        <f t="shared" si="61"/>
        <v>0</v>
      </c>
      <c r="M857" s="64">
        <f t="shared" si="61"/>
        <v>0</v>
      </c>
      <c r="N857" s="66">
        <f>IF(J857=0,0,N858*$E$3)</f>
        <v>0</v>
      </c>
      <c r="O857" s="67">
        <f t="shared" si="62"/>
        <v>0</v>
      </c>
      <c r="P857" s="66">
        <f>IF(J857=0,0,P858*$E$3)</f>
        <v>0</v>
      </c>
      <c r="Q857" s="67">
        <f t="shared" si="63"/>
        <v>0</v>
      </c>
      <c r="R857" s="66">
        <f>IF(J857=0,0,R858*$E$3)</f>
        <v>0</v>
      </c>
      <c r="S857" s="67">
        <f t="shared" si="64"/>
        <v>0</v>
      </c>
      <c r="T857" s="67"/>
    </row>
    <row r="858" spans="3:20" ht="20.25" hidden="1" customHeight="1">
      <c r="C858" s="76"/>
      <c r="D858" s="68">
        <f>CHOOSE(IF(C858&gt;0,C858,$F$5),0,"(야)","(지세별)","(지+소)","(누.불)","(야+소)","(원내역)")</f>
        <v>0</v>
      </c>
      <c r="E858">
        <f t="shared" si="65"/>
        <v>0</v>
      </c>
      <c r="F858" s="59"/>
      <c r="G858" s="84" t="s">
        <v>263</v>
      </c>
      <c r="H858" s="85" t="s">
        <v>259</v>
      </c>
      <c r="I858" s="85">
        <f>CHOOSE(IF(C858&gt;0,C858,$F$5),0,"(야간)","(지세별)","(지+소)","(누.불)","(야+소)","")</f>
        <v>0</v>
      </c>
      <c r="J858" s="84">
        <v>0</v>
      </c>
      <c r="K858" s="72" t="s">
        <v>227</v>
      </c>
      <c r="L858" s="73">
        <f t="shared" si="61"/>
        <v>0</v>
      </c>
      <c r="M858" s="71">
        <f t="shared" si="61"/>
        <v>0</v>
      </c>
      <c r="N858" s="73">
        <f>IF(AND(J857=0,J858=0),0,INT(CHOOSE(IF(C858&gt;0,C858,$F$5),#REF!,#REF!,#REF!,#REF!,#REF!,#REF!,#REF!)))</f>
        <v>0</v>
      </c>
      <c r="O858" s="74">
        <f t="shared" si="62"/>
        <v>0</v>
      </c>
      <c r="P858" s="73">
        <f>IF(AND(J857=0,J858=0),0,INT(CHOOSE(IF(C858&gt;0,C858,$F$5),#REF!,#REF!,#REF!,#REF!,#REF!,#REF!,#REF!)))</f>
        <v>0</v>
      </c>
      <c r="Q858" s="74">
        <f t="shared" si="63"/>
        <v>0</v>
      </c>
      <c r="R858" s="73">
        <f>IF(AND(J857=0,J858=0),0,INT(CHOOSE(IF(C858&gt;0,C858,$F$5),#REF!,#REF!,#REF!,#REF!,#REF!,#REF!,#REF!)))</f>
        <v>0</v>
      </c>
      <c r="S858" s="74">
        <f t="shared" si="64"/>
        <v>0</v>
      </c>
      <c r="T858" s="74"/>
    </row>
    <row r="859" spans="3:20" ht="20.25" hidden="1" customHeight="1">
      <c r="C859" s="17"/>
      <c r="E859" t="str">
        <f t="shared" si="60"/>
        <v/>
      </c>
      <c r="F859" s="62"/>
      <c r="G859" s="78"/>
      <c r="H859" s="79"/>
      <c r="I859" s="79"/>
      <c r="J859" s="78">
        <v>0</v>
      </c>
      <c r="K859" s="65"/>
      <c r="L859" s="66">
        <f t="shared" si="61"/>
        <v>0</v>
      </c>
      <c r="M859" s="64">
        <f t="shared" si="61"/>
        <v>0</v>
      </c>
      <c r="N859" s="66">
        <f>IF(J859=0,0,N860*$E$3)</f>
        <v>0</v>
      </c>
      <c r="O859" s="67">
        <f t="shared" si="62"/>
        <v>0</v>
      </c>
      <c r="P859" s="66">
        <f>IF(J859=0,0,P860*$E$3)</f>
        <v>0</v>
      </c>
      <c r="Q859" s="67">
        <f t="shared" si="63"/>
        <v>0</v>
      </c>
      <c r="R859" s="66">
        <f>IF(J859=0,0,R860*$E$3)</f>
        <v>0</v>
      </c>
      <c r="S859" s="67">
        <f t="shared" si="64"/>
        <v>0</v>
      </c>
      <c r="T859" s="67"/>
    </row>
    <row r="860" spans="3:20" ht="20.25" hidden="1" customHeight="1">
      <c r="C860" s="76">
        <v>2</v>
      </c>
      <c r="D860" s="68" t="str">
        <f>CHOOSE(IF(C860&gt;0,C860,$F$5),0,"(야)","(지세별)","(지+소)","(누.불)","(야+소)","(원내역)")</f>
        <v>(야)</v>
      </c>
      <c r="E860">
        <f t="shared" si="65"/>
        <v>0</v>
      </c>
      <c r="F860" s="59"/>
      <c r="G860" s="84" t="s">
        <v>263</v>
      </c>
      <c r="H860" s="85" t="str">
        <f>H858</f>
        <v>D=900mm</v>
      </c>
      <c r="I860" s="85" t="str">
        <f>CHOOSE(IF(C860&gt;0,C860,$F$5),0,"(야간)","(지세별)","(지+소)","(누.불)","(야+소)","")</f>
        <v>(야간)</v>
      </c>
      <c r="J860" s="84">
        <v>0</v>
      </c>
      <c r="K860" s="72" t="s">
        <v>227</v>
      </c>
      <c r="L860" s="73">
        <f t="shared" si="61"/>
        <v>0</v>
      </c>
      <c r="M860" s="71">
        <f t="shared" si="61"/>
        <v>0</v>
      </c>
      <c r="N860" s="73">
        <f>IF(AND(J859=0,J860=0),0,INT(CHOOSE(IF(C860&gt;0,C860,$F$5),#REF!,#REF!,#REF!,#REF!,#REF!,#REF!,#REF!)))</f>
        <v>0</v>
      </c>
      <c r="O860" s="74">
        <f t="shared" si="62"/>
        <v>0</v>
      </c>
      <c r="P860" s="73">
        <f>IF(AND(J859=0,J860=0),0,INT(CHOOSE(IF(C860&gt;0,C860,$F$5),#REF!,#REF!,#REF!,#REF!,#REF!,#REF!,#REF!)))</f>
        <v>0</v>
      </c>
      <c r="Q860" s="74">
        <f t="shared" si="63"/>
        <v>0</v>
      </c>
      <c r="R860" s="73">
        <f>IF(AND(J859=0,J860=0),0,INT(CHOOSE(IF(C860&gt;0,C860,$F$5),#REF!,#REF!,#REF!,#REF!,#REF!,#REF!,#REF!)))</f>
        <v>0</v>
      </c>
      <c r="S860" s="74">
        <f t="shared" si="64"/>
        <v>0</v>
      </c>
      <c r="T860" s="74"/>
    </row>
    <row r="861" spans="3:20" ht="20.25" hidden="1" customHeight="1">
      <c r="C861" s="17"/>
      <c r="E861" t="str">
        <f t="shared" si="60"/>
        <v/>
      </c>
      <c r="F861" s="62"/>
      <c r="G861" s="78"/>
      <c r="H861" s="79"/>
      <c r="I861" s="79"/>
      <c r="J861" s="78">
        <v>0</v>
      </c>
      <c r="K861" s="65"/>
      <c r="L861" s="66">
        <f t="shared" si="61"/>
        <v>0</v>
      </c>
      <c r="M861" s="64">
        <f t="shared" si="61"/>
        <v>0</v>
      </c>
      <c r="N861" s="66">
        <f>IF(J861=0,0,N862*$E$3)</f>
        <v>0</v>
      </c>
      <c r="O861" s="67">
        <f t="shared" si="62"/>
        <v>0</v>
      </c>
      <c r="P861" s="66">
        <f>IF(J861=0,0,P862*$E$3)</f>
        <v>0</v>
      </c>
      <c r="Q861" s="67">
        <f t="shared" si="63"/>
        <v>0</v>
      </c>
      <c r="R861" s="66">
        <f>IF(J861=0,0,R862*$E$3)</f>
        <v>0</v>
      </c>
      <c r="S861" s="67">
        <f t="shared" si="64"/>
        <v>0</v>
      </c>
      <c r="T861" s="67"/>
    </row>
    <row r="862" spans="3:20" ht="20.25" hidden="1" customHeight="1">
      <c r="C862" s="76"/>
      <c r="D862" s="68">
        <f>CHOOSE(IF(C862&gt;0,C862,$F$5),0,"(야)","(지세별)","(지+소)","(누.불)","(야+소)","(원내역)")</f>
        <v>0</v>
      </c>
      <c r="E862">
        <f t="shared" si="65"/>
        <v>0</v>
      </c>
      <c r="F862" s="59"/>
      <c r="G862" s="84" t="s">
        <v>263</v>
      </c>
      <c r="H862" s="85" t="s">
        <v>260</v>
      </c>
      <c r="I862" s="85">
        <f>CHOOSE(IF(C862&gt;0,C862,$F$5),0,"(야간)","(지세별)","(지+소)","(누.불)","(야+소)","")</f>
        <v>0</v>
      </c>
      <c r="J862" s="84">
        <v>0</v>
      </c>
      <c r="K862" s="72" t="s">
        <v>227</v>
      </c>
      <c r="L862" s="73">
        <f t="shared" si="61"/>
        <v>0</v>
      </c>
      <c r="M862" s="71">
        <f t="shared" si="61"/>
        <v>0</v>
      </c>
      <c r="N862" s="73">
        <f>IF(AND(J861=0,J862=0),0,INT(CHOOSE(IF(C862&gt;0,C862,$F$5),#REF!,#REF!,#REF!,#REF!,#REF!,#REF!,#REF!)))</f>
        <v>0</v>
      </c>
      <c r="O862" s="74">
        <f t="shared" si="62"/>
        <v>0</v>
      </c>
      <c r="P862" s="73">
        <f>IF(AND(J861=0,J862=0),0,INT(CHOOSE(IF(C862&gt;0,C862,$F$5),#REF!,#REF!,#REF!,#REF!,#REF!,#REF!,#REF!)))</f>
        <v>0</v>
      </c>
      <c r="Q862" s="74">
        <f t="shared" si="63"/>
        <v>0</v>
      </c>
      <c r="R862" s="73">
        <f>IF(AND(J861=0,J862=0),0,INT(CHOOSE(IF(C862&gt;0,C862,$F$5),#REF!,#REF!,#REF!,#REF!,#REF!,#REF!,#REF!)))</f>
        <v>0</v>
      </c>
      <c r="S862" s="74">
        <f t="shared" si="64"/>
        <v>0</v>
      </c>
      <c r="T862" s="74"/>
    </row>
    <row r="863" spans="3:20" ht="20.25" hidden="1" customHeight="1">
      <c r="C863" s="17"/>
      <c r="E863" t="str">
        <f t="shared" si="60"/>
        <v/>
      </c>
      <c r="F863" s="62"/>
      <c r="G863" s="78"/>
      <c r="H863" s="79"/>
      <c r="I863" s="79"/>
      <c r="J863" s="78">
        <v>0</v>
      </c>
      <c r="K863" s="65"/>
      <c r="L863" s="66">
        <f t="shared" si="61"/>
        <v>0</v>
      </c>
      <c r="M863" s="64">
        <f t="shared" si="61"/>
        <v>0</v>
      </c>
      <c r="N863" s="66">
        <f>IF(J863=0,0,N864*$E$3)</f>
        <v>0</v>
      </c>
      <c r="O863" s="67">
        <f t="shared" si="62"/>
        <v>0</v>
      </c>
      <c r="P863" s="66">
        <f>IF(J863=0,0,P864*$E$3)</f>
        <v>0</v>
      </c>
      <c r="Q863" s="67">
        <f t="shared" si="63"/>
        <v>0</v>
      </c>
      <c r="R863" s="66">
        <f>IF(J863=0,0,R864*$E$3)</f>
        <v>0</v>
      </c>
      <c r="S863" s="67">
        <f t="shared" si="64"/>
        <v>0</v>
      </c>
      <c r="T863" s="67"/>
    </row>
    <row r="864" spans="3:20" ht="20.25" hidden="1" customHeight="1">
      <c r="C864" s="76">
        <v>2</v>
      </c>
      <c r="D864" s="68" t="str">
        <f>CHOOSE(IF(C864&gt;0,C864,$F$5),0,"(야)","(지세별)","(지+소)","(누.불)","(야+소)","(원내역)")</f>
        <v>(야)</v>
      </c>
      <c r="E864">
        <f t="shared" si="65"/>
        <v>0</v>
      </c>
      <c r="F864" s="59"/>
      <c r="G864" s="84" t="s">
        <v>263</v>
      </c>
      <c r="H864" s="85" t="str">
        <f>H862</f>
        <v>D=1000mm</v>
      </c>
      <c r="I864" s="85" t="str">
        <f>CHOOSE(IF(C864&gt;0,C864,$F$5),0,"(야간)","(지세별)","(지+소)","(누.불)","(야+소)","")</f>
        <v>(야간)</v>
      </c>
      <c r="J864" s="84">
        <v>0</v>
      </c>
      <c r="K864" s="72" t="s">
        <v>227</v>
      </c>
      <c r="L864" s="73">
        <f t="shared" si="61"/>
        <v>0</v>
      </c>
      <c r="M864" s="71">
        <f t="shared" si="61"/>
        <v>0</v>
      </c>
      <c r="N864" s="73">
        <f>IF(AND(J863=0,J864=0),0,INT(CHOOSE(IF(C864&gt;0,C864,$F$5),#REF!,#REF!,#REF!,#REF!,#REF!,#REF!,#REF!)))</f>
        <v>0</v>
      </c>
      <c r="O864" s="74">
        <f t="shared" si="62"/>
        <v>0</v>
      </c>
      <c r="P864" s="73">
        <f>IF(AND(J863=0,J864=0),0,INT(CHOOSE(IF(C864&gt;0,C864,$F$5),#REF!,#REF!,#REF!,#REF!,#REF!,#REF!,#REF!)))</f>
        <v>0</v>
      </c>
      <c r="Q864" s="74">
        <f t="shared" si="63"/>
        <v>0</v>
      </c>
      <c r="R864" s="73">
        <f>IF(AND(J863=0,J864=0),0,INT(CHOOSE(IF(C864&gt;0,C864,$F$5),#REF!,#REF!,#REF!,#REF!,#REF!,#REF!,#REF!)))</f>
        <v>0</v>
      </c>
      <c r="S864" s="74">
        <f t="shared" si="64"/>
        <v>0</v>
      </c>
      <c r="T864" s="74"/>
    </row>
    <row r="865" spans="3:20" ht="20.25" hidden="1" customHeight="1">
      <c r="C865" s="17"/>
      <c r="E865" t="str">
        <f t="shared" si="60"/>
        <v/>
      </c>
      <c r="F865" s="62"/>
      <c r="G865" s="78"/>
      <c r="H865" s="79"/>
      <c r="I865" s="79"/>
      <c r="J865" s="78">
        <v>0</v>
      </c>
      <c r="K865" s="65"/>
      <c r="L865" s="66">
        <f t="shared" si="61"/>
        <v>0</v>
      </c>
      <c r="M865" s="64">
        <f t="shared" si="61"/>
        <v>0</v>
      </c>
      <c r="N865" s="66">
        <f>IF(J865=0,0,N866*$E$3)</f>
        <v>0</v>
      </c>
      <c r="O865" s="67">
        <f t="shared" si="62"/>
        <v>0</v>
      </c>
      <c r="P865" s="66">
        <f>IF(J865=0,0,P866*$E$3)</f>
        <v>0</v>
      </c>
      <c r="Q865" s="67">
        <f t="shared" si="63"/>
        <v>0</v>
      </c>
      <c r="R865" s="66">
        <f>IF(J865=0,0,R866*$E$3)</f>
        <v>0</v>
      </c>
      <c r="S865" s="67">
        <f t="shared" si="64"/>
        <v>0</v>
      </c>
      <c r="T865" s="67"/>
    </row>
    <row r="866" spans="3:20" ht="20.25" hidden="1" customHeight="1">
      <c r="C866" s="76"/>
      <c r="D866" s="68">
        <f>CHOOSE(IF(C866&gt;0,C866,$F$5),0,"(야)","(지세별)","(지+소)","(누.불)","(야+소)","(원내역)")</f>
        <v>0</v>
      </c>
      <c r="E866">
        <f t="shared" si="65"/>
        <v>0</v>
      </c>
      <c r="F866" s="59"/>
      <c r="G866" s="84" t="s">
        <v>265</v>
      </c>
      <c r="H866" s="85" t="s">
        <v>247</v>
      </c>
      <c r="I866" s="85">
        <f>CHOOSE(IF(C866&gt;0,C866,$F$5),0,"(야간)","(지세별)","(지+소)","(누.불)","(야+소)","")</f>
        <v>0</v>
      </c>
      <c r="J866" s="84">
        <v>0</v>
      </c>
      <c r="K866" s="72" t="s">
        <v>225</v>
      </c>
      <c r="L866" s="73">
        <f t="shared" si="61"/>
        <v>0</v>
      </c>
      <c r="M866" s="71">
        <f t="shared" si="61"/>
        <v>0</v>
      </c>
      <c r="N866" s="73">
        <f>IF(AND(J865=0,J866=0),0,INT(CHOOSE(IF(C866&gt;0,C866,$F$5),#REF!,#REF!,#REF!,#REF!,#REF!,#REF!,#REF!)))</f>
        <v>0</v>
      </c>
      <c r="O866" s="74">
        <f t="shared" si="62"/>
        <v>0</v>
      </c>
      <c r="P866" s="73">
        <f>IF(AND(J865=0,J866=0),0,INT(CHOOSE(IF(C866&gt;0,C866,$F$5),#REF!,#REF!,#REF!,#REF!,#REF!,#REF!,#REF!)))</f>
        <v>0</v>
      </c>
      <c r="Q866" s="74">
        <f t="shared" si="63"/>
        <v>0</v>
      </c>
      <c r="R866" s="73">
        <f>IF(AND(J865=0,J866=0),0,INT(CHOOSE(IF(C866&gt;0,C866,$F$5),#REF!,#REF!,#REF!,#REF!,#REF!,#REF!,#REF!)))</f>
        <v>0</v>
      </c>
      <c r="S866" s="74">
        <f t="shared" si="64"/>
        <v>0</v>
      </c>
      <c r="T866" s="74"/>
    </row>
    <row r="867" spans="3:20" ht="20.25" hidden="1" customHeight="1">
      <c r="C867" s="17"/>
      <c r="E867" t="str">
        <f t="shared" si="60"/>
        <v/>
      </c>
      <c r="F867" s="62"/>
      <c r="G867" s="78"/>
      <c r="H867" s="79"/>
      <c r="I867" s="79"/>
      <c r="J867" s="78">
        <v>0</v>
      </c>
      <c r="K867" s="65"/>
      <c r="L867" s="66">
        <f t="shared" si="61"/>
        <v>0</v>
      </c>
      <c r="M867" s="64">
        <f t="shared" si="61"/>
        <v>0</v>
      </c>
      <c r="N867" s="66">
        <f>IF(J867=0,0,N868*$E$3)</f>
        <v>0</v>
      </c>
      <c r="O867" s="67">
        <f t="shared" si="62"/>
        <v>0</v>
      </c>
      <c r="P867" s="66">
        <f>IF(J867=0,0,P868*$E$3)</f>
        <v>0</v>
      </c>
      <c r="Q867" s="67">
        <f t="shared" si="63"/>
        <v>0</v>
      </c>
      <c r="R867" s="66">
        <f>IF(J867=0,0,R868*$E$3)</f>
        <v>0</v>
      </c>
      <c r="S867" s="67">
        <f t="shared" si="64"/>
        <v>0</v>
      </c>
      <c r="T867" s="67"/>
    </row>
    <row r="868" spans="3:20" ht="20.25" hidden="1" customHeight="1">
      <c r="C868" s="76">
        <v>2</v>
      </c>
      <c r="D868" s="68" t="str">
        <f>CHOOSE(IF(C868&gt;0,C868,$F$5),0,"(야)","(지세별)","(지+소)","(누.불)","(야+소)","(원내역)")</f>
        <v>(야)</v>
      </c>
      <c r="E868">
        <f t="shared" si="65"/>
        <v>0</v>
      </c>
      <c r="F868" s="59"/>
      <c r="G868" s="84" t="str">
        <f>G866</f>
        <v>강관도장</v>
      </c>
      <c r="H868" s="85" t="s">
        <v>247</v>
      </c>
      <c r="I868" s="85" t="str">
        <f>CHOOSE(IF(C868&gt;0,C868,$F$5),0,"(야간)","(지세별)","(지+소)","(누.불)","(야+소)","")</f>
        <v>(야간)</v>
      </c>
      <c r="J868" s="84">
        <v>0</v>
      </c>
      <c r="K868" s="72" t="s">
        <v>225</v>
      </c>
      <c r="L868" s="73">
        <f t="shared" si="61"/>
        <v>0</v>
      </c>
      <c r="M868" s="71">
        <f t="shared" si="61"/>
        <v>0</v>
      </c>
      <c r="N868" s="73">
        <f>IF(AND(J867=0,J868=0),0,INT(CHOOSE(IF(C868&gt;0,C868,$F$5),#REF!,#REF!,#REF!,#REF!,#REF!,#REF!,#REF!)))</f>
        <v>0</v>
      </c>
      <c r="O868" s="74">
        <f t="shared" si="62"/>
        <v>0</v>
      </c>
      <c r="P868" s="73">
        <f>IF(AND(J867=0,J868=0),0,INT(CHOOSE(IF(C868&gt;0,C868,$F$5),#REF!,#REF!,#REF!,#REF!,#REF!,#REF!,#REF!)))</f>
        <v>0</v>
      </c>
      <c r="Q868" s="74">
        <f t="shared" si="63"/>
        <v>0</v>
      </c>
      <c r="R868" s="73">
        <f>IF(AND(J867=0,J868=0),0,INT(CHOOSE(IF(C868&gt;0,C868,$F$5),#REF!,#REF!,#REF!,#REF!,#REF!,#REF!,#REF!)))</f>
        <v>0</v>
      </c>
      <c r="S868" s="74">
        <f t="shared" si="64"/>
        <v>0</v>
      </c>
      <c r="T868" s="74"/>
    </row>
    <row r="869" spans="3:20" ht="20.25" hidden="1" customHeight="1">
      <c r="C869" s="17"/>
      <c r="E869" t="str">
        <f t="shared" si="60"/>
        <v/>
      </c>
      <c r="F869" s="62"/>
      <c r="G869" s="78"/>
      <c r="H869" s="79"/>
      <c r="I869" s="79"/>
      <c r="J869" s="78">
        <v>0</v>
      </c>
      <c r="K869" s="65"/>
      <c r="L869" s="66">
        <f t="shared" si="61"/>
        <v>0</v>
      </c>
      <c r="M869" s="64">
        <f t="shared" si="61"/>
        <v>0</v>
      </c>
      <c r="N869" s="66">
        <f>IF(J869=0,0,N870*$E$3)</f>
        <v>0</v>
      </c>
      <c r="O869" s="67">
        <f t="shared" si="62"/>
        <v>0</v>
      </c>
      <c r="P869" s="66">
        <f>IF(J869=0,0,P870*$E$3)</f>
        <v>0</v>
      </c>
      <c r="Q869" s="67">
        <f t="shared" si="63"/>
        <v>0</v>
      </c>
      <c r="R869" s="66">
        <f>IF(J869=0,0,R870*$E$3)</f>
        <v>0</v>
      </c>
      <c r="S869" s="67">
        <f t="shared" si="64"/>
        <v>0</v>
      </c>
      <c r="T869" s="67"/>
    </row>
    <row r="870" spans="3:20" ht="20.25" hidden="1" customHeight="1">
      <c r="C870" s="76"/>
      <c r="D870" s="68">
        <f>CHOOSE(IF(C870&gt;0,C870,$F$5),0,"(야)","(지세별)","(지+소)","(누.불)","(야+소)","(원내역)")</f>
        <v>0</v>
      </c>
      <c r="E870">
        <f t="shared" si="65"/>
        <v>0</v>
      </c>
      <c r="F870" s="59"/>
      <c r="G870" s="84" t="str">
        <f>G868</f>
        <v>강관도장</v>
      </c>
      <c r="H870" s="85" t="s">
        <v>248</v>
      </c>
      <c r="I870" s="85">
        <f>CHOOSE(IF(C870&gt;0,C870,$F$5),0,"(야간)","(지세별)","(지+소)","(누.불)","(야+소)","")</f>
        <v>0</v>
      </c>
      <c r="J870" s="84">
        <v>0</v>
      </c>
      <c r="K870" s="72" t="s">
        <v>225</v>
      </c>
      <c r="L870" s="73">
        <f t="shared" si="61"/>
        <v>0</v>
      </c>
      <c r="M870" s="71">
        <f t="shared" si="61"/>
        <v>0</v>
      </c>
      <c r="N870" s="73">
        <f>IF(AND(J869=0,J870=0),0,INT(CHOOSE(IF(C870&gt;0,C870,$F$5),#REF!,#REF!,#REF!,#REF!,#REF!,#REF!,#REF!)))</f>
        <v>0</v>
      </c>
      <c r="O870" s="74">
        <f t="shared" si="62"/>
        <v>0</v>
      </c>
      <c r="P870" s="73">
        <f>IF(AND(J869=0,J870=0),0,INT(CHOOSE(IF(C870&gt;0,C870,$F$5),#REF!,#REF!,#REF!,#REF!,#REF!,#REF!,#REF!)))</f>
        <v>0</v>
      </c>
      <c r="Q870" s="74">
        <f t="shared" si="63"/>
        <v>0</v>
      </c>
      <c r="R870" s="73">
        <f>IF(AND(J869=0,J870=0),0,INT(CHOOSE(IF(C870&gt;0,C870,$F$5),#REF!,#REF!,#REF!,#REF!,#REF!,#REF!,#REF!)))</f>
        <v>0</v>
      </c>
      <c r="S870" s="74">
        <f t="shared" si="64"/>
        <v>0</v>
      </c>
      <c r="T870" s="74"/>
    </row>
    <row r="871" spans="3:20" ht="20.25" hidden="1" customHeight="1">
      <c r="C871" s="17"/>
      <c r="E871" t="str">
        <f t="shared" si="60"/>
        <v/>
      </c>
      <c r="F871" s="62"/>
      <c r="G871" s="78"/>
      <c r="H871" s="79"/>
      <c r="I871" s="79"/>
      <c r="J871" s="78">
        <v>0</v>
      </c>
      <c r="K871" s="65"/>
      <c r="L871" s="66">
        <f t="shared" si="61"/>
        <v>0</v>
      </c>
      <c r="M871" s="64">
        <f t="shared" si="61"/>
        <v>0</v>
      </c>
      <c r="N871" s="66">
        <f>IF(J871=0,0,N872*$E$3)</f>
        <v>0</v>
      </c>
      <c r="O871" s="67">
        <f t="shared" si="62"/>
        <v>0</v>
      </c>
      <c r="P871" s="66">
        <f>IF(J871=0,0,P872*$E$3)</f>
        <v>0</v>
      </c>
      <c r="Q871" s="67">
        <f t="shared" si="63"/>
        <v>0</v>
      </c>
      <c r="R871" s="66">
        <f>IF(J871=0,0,R872*$E$3)</f>
        <v>0</v>
      </c>
      <c r="S871" s="67">
        <f t="shared" si="64"/>
        <v>0</v>
      </c>
      <c r="T871" s="67"/>
    </row>
    <row r="872" spans="3:20" ht="20.25" hidden="1" customHeight="1">
      <c r="C872" s="76">
        <v>2</v>
      </c>
      <c r="D872" s="68" t="str">
        <f>CHOOSE(IF(C872&gt;0,C872,$F$5),0,"(야)","(지세별)","(지+소)","(누.불)","(야+소)","(원내역)")</f>
        <v>(야)</v>
      </c>
      <c r="E872">
        <f t="shared" si="65"/>
        <v>0</v>
      </c>
      <c r="F872" s="59"/>
      <c r="G872" s="84" t="str">
        <f>G870</f>
        <v>강관도장</v>
      </c>
      <c r="H872" s="85" t="s">
        <v>248</v>
      </c>
      <c r="I872" s="85" t="str">
        <f>CHOOSE(IF(C872&gt;0,C872,$F$5),0,"(야간)","(지세별)","(지+소)","(누.불)","(야+소)","")</f>
        <v>(야간)</v>
      </c>
      <c r="J872" s="84">
        <v>0</v>
      </c>
      <c r="K872" s="72" t="s">
        <v>227</v>
      </c>
      <c r="L872" s="73">
        <f t="shared" si="61"/>
        <v>0</v>
      </c>
      <c r="M872" s="71">
        <f t="shared" si="61"/>
        <v>0</v>
      </c>
      <c r="N872" s="73">
        <f>IF(AND(J871=0,J872=0),0,INT(CHOOSE(IF(C872&gt;0,C872,$F$5),#REF!,#REF!,#REF!,#REF!,#REF!,#REF!,#REF!)))</f>
        <v>0</v>
      </c>
      <c r="O872" s="74">
        <f t="shared" si="62"/>
        <v>0</v>
      </c>
      <c r="P872" s="73">
        <f>IF(AND(J871=0,J872=0),0,INT(CHOOSE(IF(C872&gt;0,C872,$F$5),#REF!,#REF!,#REF!,#REF!,#REF!,#REF!,#REF!)))</f>
        <v>0</v>
      </c>
      <c r="Q872" s="74">
        <f t="shared" si="63"/>
        <v>0</v>
      </c>
      <c r="R872" s="73">
        <f>IF(AND(J871=0,J872=0),0,INT(CHOOSE(IF(C872&gt;0,C872,$F$5),#REF!,#REF!,#REF!,#REF!,#REF!,#REF!,#REF!)))</f>
        <v>0</v>
      </c>
      <c r="S872" s="74">
        <f t="shared" si="64"/>
        <v>0</v>
      </c>
      <c r="T872" s="74"/>
    </row>
    <row r="873" spans="3:20" ht="20.25" hidden="1" customHeight="1">
      <c r="C873" s="17"/>
      <c r="E873" t="str">
        <f t="shared" si="60"/>
        <v/>
      </c>
      <c r="F873" s="62"/>
      <c r="G873" s="78"/>
      <c r="H873" s="79"/>
      <c r="I873" s="79"/>
      <c r="J873" s="78">
        <v>0</v>
      </c>
      <c r="K873" s="65"/>
      <c r="L873" s="66">
        <f t="shared" si="61"/>
        <v>0</v>
      </c>
      <c r="M873" s="64">
        <f t="shared" si="61"/>
        <v>0</v>
      </c>
      <c r="N873" s="66">
        <f>IF(J873=0,0,N874*$E$3)</f>
        <v>0</v>
      </c>
      <c r="O873" s="67">
        <f t="shared" si="62"/>
        <v>0</v>
      </c>
      <c r="P873" s="66">
        <f>IF(J873=0,0,P874*$E$3)</f>
        <v>0</v>
      </c>
      <c r="Q873" s="67">
        <f t="shared" si="63"/>
        <v>0</v>
      </c>
      <c r="R873" s="66">
        <f>IF(J873=0,0,R874*$E$3)</f>
        <v>0</v>
      </c>
      <c r="S873" s="67">
        <f t="shared" si="64"/>
        <v>0</v>
      </c>
      <c r="T873" s="67"/>
    </row>
    <row r="874" spans="3:20" ht="20.25" hidden="1" customHeight="1">
      <c r="C874" s="76"/>
      <c r="D874" s="68">
        <f>CHOOSE(IF(C874&gt;0,C874,$F$5),0,"(야)","(지세별)","(지+소)","(누.불)","(야+소)","(원내역)")</f>
        <v>0</v>
      </c>
      <c r="E874">
        <f t="shared" si="65"/>
        <v>0</v>
      </c>
      <c r="F874" s="59"/>
      <c r="G874" s="84" t="str">
        <f>G872</f>
        <v>강관도장</v>
      </c>
      <c r="H874" s="85" t="s">
        <v>249</v>
      </c>
      <c r="I874" s="85">
        <f>CHOOSE(IF(C874&gt;0,C874,$F$5),0,"(야간)","(지세별)","(지+소)","(누.불)","(야+소)","")</f>
        <v>0</v>
      </c>
      <c r="J874" s="84">
        <v>0</v>
      </c>
      <c r="K874" s="72" t="s">
        <v>227</v>
      </c>
      <c r="L874" s="73">
        <f t="shared" si="61"/>
        <v>0</v>
      </c>
      <c r="M874" s="71">
        <f t="shared" si="61"/>
        <v>0</v>
      </c>
      <c r="N874" s="73">
        <f>IF(AND(J873=0,J874=0),0,INT(CHOOSE(IF(C874&gt;0,C874,$F$5),#REF!,#REF!,#REF!,#REF!,#REF!,#REF!,#REF!)))</f>
        <v>0</v>
      </c>
      <c r="O874" s="74">
        <f t="shared" si="62"/>
        <v>0</v>
      </c>
      <c r="P874" s="73">
        <f>IF(AND(J873=0,J874=0),0,INT(CHOOSE(IF(C874&gt;0,C874,$F$5),#REF!,#REF!,#REF!,#REF!,#REF!,#REF!,#REF!)))</f>
        <v>0</v>
      </c>
      <c r="Q874" s="74">
        <f t="shared" si="63"/>
        <v>0</v>
      </c>
      <c r="R874" s="73">
        <f>IF(AND(J873=0,J874=0),0,INT(CHOOSE(IF(C874&gt;0,C874,$F$5),#REF!,#REF!,#REF!,#REF!,#REF!,#REF!,#REF!)))</f>
        <v>0</v>
      </c>
      <c r="S874" s="74">
        <f t="shared" si="64"/>
        <v>0</v>
      </c>
      <c r="T874" s="74"/>
    </row>
    <row r="875" spans="3:20" ht="20.25" hidden="1" customHeight="1">
      <c r="C875" s="17"/>
      <c r="E875" t="str">
        <f t="shared" si="60"/>
        <v/>
      </c>
      <c r="F875" s="62"/>
      <c r="G875" s="78"/>
      <c r="H875" s="79"/>
      <c r="I875" s="79"/>
      <c r="J875" s="78">
        <v>0</v>
      </c>
      <c r="K875" s="65"/>
      <c r="L875" s="66">
        <f t="shared" si="61"/>
        <v>0</v>
      </c>
      <c r="M875" s="64">
        <f t="shared" si="61"/>
        <v>0</v>
      </c>
      <c r="N875" s="66">
        <f>IF(J875=0,0,N876*$E$3)</f>
        <v>0</v>
      </c>
      <c r="O875" s="67">
        <f t="shared" si="62"/>
        <v>0</v>
      </c>
      <c r="P875" s="66">
        <f>IF(J875=0,0,P876*$E$3)</f>
        <v>0</v>
      </c>
      <c r="Q875" s="67">
        <f t="shared" si="63"/>
        <v>0</v>
      </c>
      <c r="R875" s="66">
        <f>IF(J875=0,0,R876*$E$3)</f>
        <v>0</v>
      </c>
      <c r="S875" s="67">
        <f t="shared" si="64"/>
        <v>0</v>
      </c>
      <c r="T875" s="67"/>
    </row>
    <row r="876" spans="3:20" ht="20.25" hidden="1" customHeight="1">
      <c r="C876" s="76">
        <v>2</v>
      </c>
      <c r="D876" s="68" t="str">
        <f>CHOOSE(IF(C876&gt;0,C876,$F$5),0,"(야)","(지세별)","(지+소)","(누.불)","(야+소)","(원내역)")</f>
        <v>(야)</v>
      </c>
      <c r="E876">
        <f t="shared" si="65"/>
        <v>0</v>
      </c>
      <c r="F876" s="59"/>
      <c r="G876" s="84" t="str">
        <f>G874</f>
        <v>강관도장</v>
      </c>
      <c r="H876" s="85" t="s">
        <v>249</v>
      </c>
      <c r="I876" s="85" t="str">
        <f>CHOOSE(IF(C876&gt;0,C876,$F$5),0,"(야간)","(지세별)","(지+소)","(누.불)","(야+소)","")</f>
        <v>(야간)</v>
      </c>
      <c r="J876" s="84">
        <v>0</v>
      </c>
      <c r="K876" s="72" t="s">
        <v>227</v>
      </c>
      <c r="L876" s="73">
        <f t="shared" si="61"/>
        <v>0</v>
      </c>
      <c r="M876" s="71">
        <f t="shared" si="61"/>
        <v>0</v>
      </c>
      <c r="N876" s="73">
        <f>IF(AND(J875=0,J876=0),0,INT(CHOOSE(IF(C876&gt;0,C876,$F$5),#REF!,#REF!,#REF!,#REF!,#REF!,#REF!,#REF!)))</f>
        <v>0</v>
      </c>
      <c r="O876" s="74">
        <f t="shared" si="62"/>
        <v>0</v>
      </c>
      <c r="P876" s="73">
        <f>IF(AND(J875=0,J876=0),0,INT(CHOOSE(IF(C876&gt;0,C876,$F$5),#REF!,#REF!,#REF!,#REF!,#REF!,#REF!,#REF!)))</f>
        <v>0</v>
      </c>
      <c r="Q876" s="74">
        <f t="shared" si="63"/>
        <v>0</v>
      </c>
      <c r="R876" s="73">
        <f>IF(AND(J875=0,J876=0),0,INT(CHOOSE(IF(C876&gt;0,C876,$F$5),#REF!,#REF!,#REF!,#REF!,#REF!,#REF!,#REF!)))</f>
        <v>0</v>
      </c>
      <c r="S876" s="74">
        <f t="shared" si="64"/>
        <v>0</v>
      </c>
      <c r="T876" s="74"/>
    </row>
    <row r="877" spans="3:20" ht="20.25" hidden="1" customHeight="1">
      <c r="C877" s="17"/>
      <c r="E877" t="str">
        <f t="shared" si="60"/>
        <v/>
      </c>
      <c r="F877" s="62"/>
      <c r="G877" s="78"/>
      <c r="H877" s="79"/>
      <c r="I877" s="79"/>
      <c r="J877" s="78">
        <v>0</v>
      </c>
      <c r="K877" s="65"/>
      <c r="L877" s="66">
        <f t="shared" si="61"/>
        <v>0</v>
      </c>
      <c r="M877" s="64">
        <f t="shared" si="61"/>
        <v>0</v>
      </c>
      <c r="N877" s="66">
        <f>IF(J877=0,0,N878*$E$3)</f>
        <v>0</v>
      </c>
      <c r="O877" s="67">
        <f t="shared" si="62"/>
        <v>0</v>
      </c>
      <c r="P877" s="66">
        <f>IF(J877=0,0,P878*$E$3)</f>
        <v>0</v>
      </c>
      <c r="Q877" s="67">
        <f t="shared" si="63"/>
        <v>0</v>
      </c>
      <c r="R877" s="66">
        <f>IF(J877=0,0,R878*$E$3)</f>
        <v>0</v>
      </c>
      <c r="S877" s="67">
        <f t="shared" si="64"/>
        <v>0</v>
      </c>
      <c r="T877" s="67"/>
    </row>
    <row r="878" spans="3:20" ht="20.25" hidden="1" customHeight="1">
      <c r="C878" s="76"/>
      <c r="D878" s="68">
        <f>CHOOSE(IF(C878&gt;0,C878,$F$5),0,"(야)","(지세별)","(지+소)","(누.불)","(야+소)","(원내역)")</f>
        <v>0</v>
      </c>
      <c r="E878">
        <f t="shared" si="65"/>
        <v>0</v>
      </c>
      <c r="F878" s="59"/>
      <c r="G878" s="84" t="str">
        <f>G876</f>
        <v>강관도장</v>
      </c>
      <c r="H878" s="85" t="s">
        <v>250</v>
      </c>
      <c r="I878" s="85">
        <f>CHOOSE(IF(C878&gt;0,C878,$F$5),0,"(야간)","(지세별)","(지+소)","(누.불)","(야+소)","")</f>
        <v>0</v>
      </c>
      <c r="J878" s="84">
        <v>0</v>
      </c>
      <c r="K878" s="72" t="s">
        <v>227</v>
      </c>
      <c r="L878" s="73">
        <f t="shared" si="61"/>
        <v>0</v>
      </c>
      <c r="M878" s="71">
        <f t="shared" si="61"/>
        <v>0</v>
      </c>
      <c r="N878" s="73">
        <f>IF(AND(J877=0,J878=0),0,INT(CHOOSE(IF(C878&gt;0,C878,$F$5),#REF!,#REF!,#REF!,#REF!,#REF!,#REF!,#REF!)))</f>
        <v>0</v>
      </c>
      <c r="O878" s="74">
        <f t="shared" si="62"/>
        <v>0</v>
      </c>
      <c r="P878" s="73">
        <f>IF(AND(J877=0,J878=0),0,INT(CHOOSE(IF(C878&gt;0,C878,$F$5),#REF!,#REF!,#REF!,#REF!,#REF!,#REF!,#REF!)))</f>
        <v>0</v>
      </c>
      <c r="Q878" s="74">
        <f t="shared" si="63"/>
        <v>0</v>
      </c>
      <c r="R878" s="73">
        <f>IF(AND(J877=0,J878=0),0,INT(CHOOSE(IF(C878&gt;0,C878,$F$5),#REF!,#REF!,#REF!,#REF!,#REF!,#REF!,#REF!)))</f>
        <v>0</v>
      </c>
      <c r="S878" s="74">
        <f t="shared" si="64"/>
        <v>0</v>
      </c>
      <c r="T878" s="74"/>
    </row>
    <row r="879" spans="3:20" ht="20.25" hidden="1" customHeight="1">
      <c r="C879" s="17"/>
      <c r="E879" t="str">
        <f t="shared" si="60"/>
        <v/>
      </c>
      <c r="F879" s="62"/>
      <c r="G879" s="78"/>
      <c r="H879" s="79"/>
      <c r="I879" s="79"/>
      <c r="J879" s="78">
        <v>0</v>
      </c>
      <c r="K879" s="65"/>
      <c r="L879" s="66">
        <f t="shared" si="61"/>
        <v>0</v>
      </c>
      <c r="M879" s="64">
        <f t="shared" si="61"/>
        <v>0</v>
      </c>
      <c r="N879" s="66">
        <f>IF(J879=0,0,N880*$E$3)</f>
        <v>0</v>
      </c>
      <c r="O879" s="67">
        <f t="shared" si="62"/>
        <v>0</v>
      </c>
      <c r="P879" s="66">
        <f>IF(J879=0,0,P880*$E$3)</f>
        <v>0</v>
      </c>
      <c r="Q879" s="67">
        <f t="shared" si="63"/>
        <v>0</v>
      </c>
      <c r="R879" s="66">
        <f>IF(J879=0,0,R880*$E$3)</f>
        <v>0</v>
      </c>
      <c r="S879" s="67">
        <f t="shared" si="64"/>
        <v>0</v>
      </c>
      <c r="T879" s="67"/>
    </row>
    <row r="880" spans="3:20" ht="20.25" hidden="1" customHeight="1">
      <c r="C880" s="76">
        <v>2</v>
      </c>
      <c r="D880" s="68" t="str">
        <f>CHOOSE(IF(C880&gt;0,C880,$F$5),0,"(야)","(지세별)","(지+소)","(누.불)","(야+소)","(원내역)")</f>
        <v>(야)</v>
      </c>
      <c r="E880">
        <f t="shared" si="65"/>
        <v>0</v>
      </c>
      <c r="F880" s="59"/>
      <c r="G880" s="84" t="str">
        <f>G878</f>
        <v>강관도장</v>
      </c>
      <c r="H880" s="85" t="s">
        <v>250</v>
      </c>
      <c r="I880" s="85" t="str">
        <f>CHOOSE(IF(C880&gt;0,C880,$F$5),0,"(야간)","(지세별)","(지+소)","(누.불)","(야+소)","")</f>
        <v>(야간)</v>
      </c>
      <c r="J880" s="84">
        <v>0</v>
      </c>
      <c r="K880" s="72" t="s">
        <v>227</v>
      </c>
      <c r="L880" s="73">
        <f t="shared" si="61"/>
        <v>0</v>
      </c>
      <c r="M880" s="71">
        <f t="shared" si="61"/>
        <v>0</v>
      </c>
      <c r="N880" s="73">
        <f>IF(AND(J879=0,J880=0),0,INT(CHOOSE(IF(C880&gt;0,C880,$F$5),#REF!,#REF!,#REF!,#REF!,#REF!,#REF!,#REF!)))</f>
        <v>0</v>
      </c>
      <c r="O880" s="74">
        <f t="shared" si="62"/>
        <v>0</v>
      </c>
      <c r="P880" s="73">
        <f>IF(AND(J879=0,J880=0),0,INT(CHOOSE(IF(C880&gt;0,C880,$F$5),#REF!,#REF!,#REF!,#REF!,#REF!,#REF!,#REF!)))</f>
        <v>0</v>
      </c>
      <c r="Q880" s="74">
        <f t="shared" si="63"/>
        <v>0</v>
      </c>
      <c r="R880" s="73">
        <f>IF(AND(J879=0,J880=0),0,INT(CHOOSE(IF(C880&gt;0,C880,$F$5),#REF!,#REF!,#REF!,#REF!,#REF!,#REF!,#REF!)))</f>
        <v>0</v>
      </c>
      <c r="S880" s="74">
        <f t="shared" si="64"/>
        <v>0</v>
      </c>
      <c r="T880" s="74"/>
    </row>
    <row r="881" spans="3:20" ht="20.25" hidden="1" customHeight="1">
      <c r="C881" s="17"/>
      <c r="E881" t="str">
        <f t="shared" si="60"/>
        <v/>
      </c>
      <c r="F881" s="62"/>
      <c r="G881" s="78"/>
      <c r="H881" s="79"/>
      <c r="I881" s="79"/>
      <c r="J881" s="78">
        <v>0</v>
      </c>
      <c r="K881" s="65"/>
      <c r="L881" s="66">
        <f t="shared" si="61"/>
        <v>0</v>
      </c>
      <c r="M881" s="64">
        <f t="shared" si="61"/>
        <v>0</v>
      </c>
      <c r="N881" s="66">
        <f>IF(J881=0,0,N882*$E$3)</f>
        <v>0</v>
      </c>
      <c r="O881" s="67">
        <f t="shared" si="62"/>
        <v>0</v>
      </c>
      <c r="P881" s="66">
        <f>IF(J881=0,0,P882*$E$3)</f>
        <v>0</v>
      </c>
      <c r="Q881" s="67">
        <f t="shared" si="63"/>
        <v>0</v>
      </c>
      <c r="R881" s="66">
        <f>IF(J881=0,0,R882*$E$3)</f>
        <v>0</v>
      </c>
      <c r="S881" s="67">
        <f t="shared" si="64"/>
        <v>0</v>
      </c>
      <c r="T881" s="67"/>
    </row>
    <row r="882" spans="3:20" ht="20.25" hidden="1" customHeight="1">
      <c r="C882" s="76"/>
      <c r="D882" s="68">
        <f>CHOOSE(IF(C882&gt;0,C882,$F$5),0,"(야)","(지세별)","(지+소)","(누.불)","(야+소)","(원내역)")</f>
        <v>0</v>
      </c>
      <c r="E882">
        <f t="shared" si="65"/>
        <v>0</v>
      </c>
      <c r="F882" s="59"/>
      <c r="G882" s="84" t="str">
        <f>G880</f>
        <v>강관도장</v>
      </c>
      <c r="H882" s="85" t="s">
        <v>251</v>
      </c>
      <c r="I882" s="85">
        <f>CHOOSE(IF(C882&gt;0,C882,$F$5),0,"(야간)","(지세별)","(지+소)","(누.불)","(야+소)","")</f>
        <v>0</v>
      </c>
      <c r="J882" s="84">
        <v>0</v>
      </c>
      <c r="K882" s="72" t="s">
        <v>227</v>
      </c>
      <c r="L882" s="73">
        <f t="shared" si="61"/>
        <v>0</v>
      </c>
      <c r="M882" s="71">
        <f t="shared" si="61"/>
        <v>0</v>
      </c>
      <c r="N882" s="73">
        <f>IF(AND(J881=0,J882=0),0,INT(CHOOSE(IF(C882&gt;0,C882,$F$5),#REF!,#REF!,#REF!,#REF!,#REF!,#REF!,#REF!)))</f>
        <v>0</v>
      </c>
      <c r="O882" s="74">
        <f t="shared" si="62"/>
        <v>0</v>
      </c>
      <c r="P882" s="73">
        <f>IF(AND(J881=0,J882=0),0,INT(CHOOSE(IF(C882&gt;0,C882,$F$5),#REF!,#REF!,#REF!,#REF!,#REF!,#REF!,#REF!)))</f>
        <v>0</v>
      </c>
      <c r="Q882" s="74">
        <f t="shared" si="63"/>
        <v>0</v>
      </c>
      <c r="R882" s="73">
        <f>IF(AND(J881=0,J882=0),0,INT(CHOOSE(IF(C882&gt;0,C882,$F$5),#REF!,#REF!,#REF!,#REF!,#REF!,#REF!,#REF!)))</f>
        <v>0</v>
      </c>
      <c r="S882" s="74">
        <f t="shared" si="64"/>
        <v>0</v>
      </c>
      <c r="T882" s="74"/>
    </row>
    <row r="883" spans="3:20" ht="20.25" hidden="1" customHeight="1">
      <c r="C883" s="17"/>
      <c r="E883" t="str">
        <f t="shared" si="60"/>
        <v/>
      </c>
      <c r="F883" s="62"/>
      <c r="G883" s="78"/>
      <c r="H883" s="79"/>
      <c r="I883" s="79"/>
      <c r="J883" s="78">
        <v>0</v>
      </c>
      <c r="K883" s="65"/>
      <c r="L883" s="66">
        <f t="shared" si="61"/>
        <v>0</v>
      </c>
      <c r="M883" s="64">
        <f t="shared" si="61"/>
        <v>0</v>
      </c>
      <c r="N883" s="66">
        <f>IF(J883=0,0,N884*$E$3)</f>
        <v>0</v>
      </c>
      <c r="O883" s="67">
        <f t="shared" si="62"/>
        <v>0</v>
      </c>
      <c r="P883" s="66">
        <f>IF(J883=0,0,P884*$E$3)</f>
        <v>0</v>
      </c>
      <c r="Q883" s="67">
        <f t="shared" si="63"/>
        <v>0</v>
      </c>
      <c r="R883" s="66">
        <f>IF(J883=0,0,R884*$E$3)</f>
        <v>0</v>
      </c>
      <c r="S883" s="67">
        <f t="shared" si="64"/>
        <v>0</v>
      </c>
      <c r="T883" s="67"/>
    </row>
    <row r="884" spans="3:20" ht="20.25" hidden="1" customHeight="1">
      <c r="C884" s="76">
        <v>2</v>
      </c>
      <c r="D884" s="68" t="str">
        <f>CHOOSE(IF(C884&gt;0,C884,$F$5),0,"(야)","(지세별)","(지+소)","(누.불)","(야+소)","(원내역)")</f>
        <v>(야)</v>
      </c>
      <c r="E884">
        <f t="shared" si="65"/>
        <v>0</v>
      </c>
      <c r="F884" s="59"/>
      <c r="G884" s="84" t="str">
        <f>G882</f>
        <v>강관도장</v>
      </c>
      <c r="H884" s="85" t="s">
        <v>251</v>
      </c>
      <c r="I884" s="85" t="str">
        <f>CHOOSE(IF(C884&gt;0,C884,$F$5),0,"(야간)","(지세별)","(지+소)","(누.불)","(야+소)","")</f>
        <v>(야간)</v>
      </c>
      <c r="J884" s="84">
        <v>0</v>
      </c>
      <c r="K884" s="72" t="s">
        <v>227</v>
      </c>
      <c r="L884" s="73">
        <f t="shared" si="61"/>
        <v>0</v>
      </c>
      <c r="M884" s="71">
        <f t="shared" si="61"/>
        <v>0</v>
      </c>
      <c r="N884" s="73">
        <f>IF(AND(J883=0,J884=0),0,INT(CHOOSE(IF(C884&gt;0,C884,$F$5),#REF!,#REF!,#REF!,#REF!,#REF!,#REF!,#REF!)))</f>
        <v>0</v>
      </c>
      <c r="O884" s="74">
        <f t="shared" si="62"/>
        <v>0</v>
      </c>
      <c r="P884" s="73">
        <f>IF(AND(J883=0,J884=0),0,INT(CHOOSE(IF(C884&gt;0,C884,$F$5),#REF!,#REF!,#REF!,#REF!,#REF!,#REF!,#REF!)))</f>
        <v>0</v>
      </c>
      <c r="Q884" s="74">
        <f t="shared" si="63"/>
        <v>0</v>
      </c>
      <c r="R884" s="73">
        <f>IF(AND(J883=0,J884=0),0,INT(CHOOSE(IF(C884&gt;0,C884,$F$5),#REF!,#REF!,#REF!,#REF!,#REF!,#REF!,#REF!)))</f>
        <v>0</v>
      </c>
      <c r="S884" s="74">
        <f t="shared" si="64"/>
        <v>0</v>
      </c>
      <c r="T884" s="74"/>
    </row>
    <row r="885" spans="3:20" ht="20.25" hidden="1" customHeight="1">
      <c r="C885" s="17"/>
      <c r="E885" t="str">
        <f t="shared" si="60"/>
        <v/>
      </c>
      <c r="F885" s="62"/>
      <c r="G885" s="78"/>
      <c r="H885" s="79"/>
      <c r="I885" s="79"/>
      <c r="J885" s="78">
        <v>0</v>
      </c>
      <c r="K885" s="65"/>
      <c r="L885" s="66">
        <f t="shared" si="61"/>
        <v>0</v>
      </c>
      <c r="M885" s="64">
        <f t="shared" si="61"/>
        <v>0</v>
      </c>
      <c r="N885" s="66">
        <f>IF(J885=0,0,N886*$E$3)</f>
        <v>0</v>
      </c>
      <c r="O885" s="67">
        <f t="shared" si="62"/>
        <v>0</v>
      </c>
      <c r="P885" s="66">
        <f>IF(J885=0,0,P886*$E$3)</f>
        <v>0</v>
      </c>
      <c r="Q885" s="67">
        <f t="shared" si="63"/>
        <v>0</v>
      </c>
      <c r="R885" s="66">
        <f>IF(J885=0,0,R886*$E$3)</f>
        <v>0</v>
      </c>
      <c r="S885" s="67">
        <f t="shared" si="64"/>
        <v>0</v>
      </c>
      <c r="T885" s="67"/>
    </row>
    <row r="886" spans="3:20" ht="20.25" hidden="1" customHeight="1">
      <c r="C886" s="76"/>
      <c r="D886" s="68">
        <f>CHOOSE(IF(C886&gt;0,C886,$F$5),0,"(야)","(지세별)","(지+소)","(누.불)","(야+소)","(원내역)")</f>
        <v>0</v>
      </c>
      <c r="E886">
        <f t="shared" si="65"/>
        <v>0</v>
      </c>
      <c r="F886" s="59"/>
      <c r="G886" s="84" t="str">
        <f>G884</f>
        <v>강관도장</v>
      </c>
      <c r="H886" s="85" t="s">
        <v>252</v>
      </c>
      <c r="I886" s="85">
        <f>CHOOSE(IF(C886&gt;0,C886,$F$5),0,"(야간)","(지세별)","(지+소)","(누.불)","(야+소)","")</f>
        <v>0</v>
      </c>
      <c r="J886" s="84">
        <v>0</v>
      </c>
      <c r="K886" s="72" t="s">
        <v>227</v>
      </c>
      <c r="L886" s="73">
        <f t="shared" si="61"/>
        <v>0</v>
      </c>
      <c r="M886" s="71">
        <f t="shared" si="61"/>
        <v>0</v>
      </c>
      <c r="N886" s="73">
        <f>IF(AND(J885=0,J886=0),0,INT(CHOOSE(IF(C886&gt;0,C886,$F$5),#REF!,#REF!,#REF!,#REF!,#REF!,#REF!,#REF!)))</f>
        <v>0</v>
      </c>
      <c r="O886" s="74">
        <f t="shared" si="62"/>
        <v>0</v>
      </c>
      <c r="P886" s="73">
        <f>IF(AND(J885=0,J886=0),0,INT(CHOOSE(IF(C886&gt;0,C886,$F$5),#REF!,#REF!,#REF!,#REF!,#REF!,#REF!,#REF!)))</f>
        <v>0</v>
      </c>
      <c r="Q886" s="74">
        <f t="shared" si="63"/>
        <v>0</v>
      </c>
      <c r="R886" s="73">
        <f>IF(AND(J885=0,J886=0),0,INT(CHOOSE(IF(C886&gt;0,C886,$F$5),#REF!,#REF!,#REF!,#REF!,#REF!,#REF!,#REF!)))</f>
        <v>0</v>
      </c>
      <c r="S886" s="74">
        <f t="shared" si="64"/>
        <v>0</v>
      </c>
      <c r="T886" s="74"/>
    </row>
    <row r="887" spans="3:20" ht="20.25" hidden="1" customHeight="1">
      <c r="C887" s="17"/>
      <c r="E887" t="str">
        <f t="shared" si="60"/>
        <v/>
      </c>
      <c r="F887" s="62"/>
      <c r="G887" s="78"/>
      <c r="H887" s="79"/>
      <c r="I887" s="79"/>
      <c r="J887" s="78">
        <v>0</v>
      </c>
      <c r="K887" s="65"/>
      <c r="L887" s="66">
        <f t="shared" si="61"/>
        <v>0</v>
      </c>
      <c r="M887" s="64">
        <f t="shared" si="61"/>
        <v>0</v>
      </c>
      <c r="N887" s="66">
        <f>IF(J887=0,0,N888*$E$3)</f>
        <v>0</v>
      </c>
      <c r="O887" s="67">
        <f t="shared" si="62"/>
        <v>0</v>
      </c>
      <c r="P887" s="66">
        <f>IF(J887=0,0,P888*$E$3)</f>
        <v>0</v>
      </c>
      <c r="Q887" s="67">
        <f t="shared" si="63"/>
        <v>0</v>
      </c>
      <c r="R887" s="66">
        <f>IF(J887=0,0,R888*$E$3)</f>
        <v>0</v>
      </c>
      <c r="S887" s="67">
        <f t="shared" si="64"/>
        <v>0</v>
      </c>
      <c r="T887" s="67"/>
    </row>
    <row r="888" spans="3:20" ht="20.25" hidden="1" customHeight="1">
      <c r="C888" s="76">
        <v>2</v>
      </c>
      <c r="D888" s="68" t="str">
        <f>CHOOSE(IF(C888&gt;0,C888,$F$5),0,"(야)","(지세별)","(지+소)","(누.불)","(야+소)","(원내역)")</f>
        <v>(야)</v>
      </c>
      <c r="E888">
        <f t="shared" si="65"/>
        <v>0</v>
      </c>
      <c r="F888" s="59"/>
      <c r="G888" s="84" t="str">
        <f>G886</f>
        <v>강관도장</v>
      </c>
      <c r="H888" s="85" t="s">
        <v>252</v>
      </c>
      <c r="I888" s="85" t="str">
        <f>CHOOSE(IF(C888&gt;0,C888,$F$5),0,"(야간)","(지세별)","(지+소)","(누.불)","(야+소)","")</f>
        <v>(야간)</v>
      </c>
      <c r="J888" s="84">
        <v>0</v>
      </c>
      <c r="K888" s="72" t="s">
        <v>227</v>
      </c>
      <c r="L888" s="73">
        <f t="shared" si="61"/>
        <v>0</v>
      </c>
      <c r="M888" s="71">
        <f t="shared" si="61"/>
        <v>0</v>
      </c>
      <c r="N888" s="73">
        <f>IF(AND(J887=0,J888=0),0,INT(CHOOSE(IF(C888&gt;0,C888,$F$5),#REF!,#REF!,#REF!,#REF!,#REF!,#REF!,#REF!)))</f>
        <v>0</v>
      </c>
      <c r="O888" s="74">
        <f t="shared" si="62"/>
        <v>0</v>
      </c>
      <c r="P888" s="73">
        <f>IF(AND(J887=0,J888=0),0,INT(CHOOSE(IF(C888&gt;0,C888,$F$5),#REF!,#REF!,#REF!,#REF!,#REF!,#REF!,#REF!)))</f>
        <v>0</v>
      </c>
      <c r="Q888" s="74">
        <f t="shared" si="63"/>
        <v>0</v>
      </c>
      <c r="R888" s="73">
        <f>IF(AND(J887=0,J888=0),0,INT(CHOOSE(IF(C888&gt;0,C888,$F$5),#REF!,#REF!,#REF!,#REF!,#REF!,#REF!,#REF!)))</f>
        <v>0</v>
      </c>
      <c r="S888" s="74">
        <f t="shared" si="64"/>
        <v>0</v>
      </c>
      <c r="T888" s="74"/>
    </row>
    <row r="889" spans="3:20" ht="20.25" hidden="1" customHeight="1">
      <c r="C889" s="17"/>
      <c r="E889" t="str">
        <f t="shared" si="60"/>
        <v/>
      </c>
      <c r="F889" s="62"/>
      <c r="G889" s="78"/>
      <c r="H889" s="79"/>
      <c r="I889" s="79"/>
      <c r="J889" s="78">
        <v>0</v>
      </c>
      <c r="K889" s="65"/>
      <c r="L889" s="66">
        <f t="shared" si="61"/>
        <v>0</v>
      </c>
      <c r="M889" s="64">
        <f t="shared" si="61"/>
        <v>0</v>
      </c>
      <c r="N889" s="66">
        <f>IF(J889=0,0,N890*$E$3)</f>
        <v>0</v>
      </c>
      <c r="O889" s="67">
        <f t="shared" si="62"/>
        <v>0</v>
      </c>
      <c r="P889" s="66">
        <f>IF(J889=0,0,P890*$E$3)</f>
        <v>0</v>
      </c>
      <c r="Q889" s="67">
        <f t="shared" si="63"/>
        <v>0</v>
      </c>
      <c r="R889" s="66">
        <f>IF(J889=0,0,R890*$E$3)</f>
        <v>0</v>
      </c>
      <c r="S889" s="67">
        <f t="shared" si="64"/>
        <v>0</v>
      </c>
      <c r="T889" s="67"/>
    </row>
    <row r="890" spans="3:20" ht="20.25" hidden="1" customHeight="1">
      <c r="C890" s="76"/>
      <c r="D890" s="68">
        <f>CHOOSE(IF(C890&gt;0,C890,$F$5),0,"(야)","(지세별)","(지+소)","(누.불)","(야+소)","(원내역)")</f>
        <v>0</v>
      </c>
      <c r="E890">
        <f t="shared" si="65"/>
        <v>0</v>
      </c>
      <c r="F890" s="59"/>
      <c r="G890" s="84" t="str">
        <f>G888</f>
        <v>강관도장</v>
      </c>
      <c r="H890" s="85" t="s">
        <v>253</v>
      </c>
      <c r="I890" s="85">
        <f>CHOOSE(IF(C890&gt;0,C890,$F$5),0,"(야간)","(지세별)","(지+소)","(누.불)","(야+소)","")</f>
        <v>0</v>
      </c>
      <c r="J890" s="84">
        <v>0</v>
      </c>
      <c r="K890" s="72" t="s">
        <v>264</v>
      </c>
      <c r="L890" s="73">
        <f t="shared" si="61"/>
        <v>0</v>
      </c>
      <c r="M890" s="71">
        <f t="shared" si="61"/>
        <v>0</v>
      </c>
      <c r="N890" s="73">
        <f>IF(AND(J889=0,J890=0),0,INT(CHOOSE(IF(C890&gt;0,C890,$F$5),#REF!,#REF!,#REF!,#REF!,#REF!,#REF!,#REF!)))</f>
        <v>0</v>
      </c>
      <c r="O890" s="74">
        <f t="shared" si="62"/>
        <v>0</v>
      </c>
      <c r="P890" s="73">
        <f>IF(AND(J889=0,J890=0),0,INT(CHOOSE(IF(C890&gt;0,C890,$F$5),#REF!,#REF!,#REF!,#REF!,#REF!,#REF!,#REF!)))</f>
        <v>0</v>
      </c>
      <c r="Q890" s="74">
        <f t="shared" si="63"/>
        <v>0</v>
      </c>
      <c r="R890" s="73">
        <f>IF(AND(J889=0,J890=0),0,INT(CHOOSE(IF(C890&gt;0,C890,$F$5),#REF!,#REF!,#REF!,#REF!,#REF!,#REF!,#REF!)))</f>
        <v>0</v>
      </c>
      <c r="S890" s="74">
        <f t="shared" si="64"/>
        <v>0</v>
      </c>
      <c r="T890" s="74"/>
    </row>
    <row r="891" spans="3:20" ht="20.25" hidden="1" customHeight="1">
      <c r="C891" s="17"/>
      <c r="E891" t="str">
        <f t="shared" si="60"/>
        <v/>
      </c>
      <c r="F891" s="62"/>
      <c r="G891" s="78"/>
      <c r="H891" s="79"/>
      <c r="I891" s="79"/>
      <c r="J891" s="78">
        <v>0</v>
      </c>
      <c r="K891" s="65"/>
      <c r="L891" s="66">
        <f t="shared" si="61"/>
        <v>0</v>
      </c>
      <c r="M891" s="64">
        <f t="shared" si="61"/>
        <v>0</v>
      </c>
      <c r="N891" s="66">
        <f>IF(J891=0,0,N892*$E$3)</f>
        <v>0</v>
      </c>
      <c r="O891" s="67">
        <f t="shared" si="62"/>
        <v>0</v>
      </c>
      <c r="P891" s="66">
        <f>IF(J891=0,0,P892*$E$3)</f>
        <v>0</v>
      </c>
      <c r="Q891" s="67">
        <f t="shared" si="63"/>
        <v>0</v>
      </c>
      <c r="R891" s="66">
        <f>IF(J891=0,0,R892*$E$3)</f>
        <v>0</v>
      </c>
      <c r="S891" s="67">
        <f t="shared" si="64"/>
        <v>0</v>
      </c>
      <c r="T891" s="67"/>
    </row>
    <row r="892" spans="3:20" ht="20.25" hidden="1" customHeight="1">
      <c r="C892" s="76">
        <v>2</v>
      </c>
      <c r="D892" s="68" t="str">
        <f>CHOOSE(IF(C892&gt;0,C892,$F$5),0,"(야)","(지세별)","(지+소)","(누.불)","(야+소)","(원내역)")</f>
        <v>(야)</v>
      </c>
      <c r="E892">
        <f t="shared" si="65"/>
        <v>0</v>
      </c>
      <c r="F892" s="59"/>
      <c r="G892" s="84" t="str">
        <f>G890</f>
        <v>강관도장</v>
      </c>
      <c r="H892" s="85" t="str">
        <f>H890</f>
        <v>D=350mm</v>
      </c>
      <c r="I892" s="85" t="str">
        <f>CHOOSE(IF(C892&gt;0,C892,$F$5),0,"(야간)","(지세별)","(지+소)","(누.불)","(야+소)","")</f>
        <v>(야간)</v>
      </c>
      <c r="J892" s="84">
        <v>0</v>
      </c>
      <c r="K892" s="72" t="s">
        <v>264</v>
      </c>
      <c r="L892" s="73">
        <f t="shared" si="61"/>
        <v>0</v>
      </c>
      <c r="M892" s="71">
        <f t="shared" si="61"/>
        <v>0</v>
      </c>
      <c r="N892" s="73">
        <f>IF(AND(J891=0,J892=0),0,INT(CHOOSE(IF(C892&gt;0,C892,$F$5),#REF!,#REF!,#REF!,#REF!,#REF!,#REF!,#REF!)))</f>
        <v>0</v>
      </c>
      <c r="O892" s="74">
        <f t="shared" si="62"/>
        <v>0</v>
      </c>
      <c r="P892" s="73">
        <f>IF(AND(J891=0,J892=0),0,INT(CHOOSE(IF(C892&gt;0,C892,$F$5),#REF!,#REF!,#REF!,#REF!,#REF!,#REF!,#REF!)))</f>
        <v>0</v>
      </c>
      <c r="Q892" s="74">
        <f t="shared" si="63"/>
        <v>0</v>
      </c>
      <c r="R892" s="73">
        <f>IF(AND(J891=0,J892=0),0,INT(CHOOSE(IF(C892&gt;0,C892,$F$5),#REF!,#REF!,#REF!,#REF!,#REF!,#REF!,#REF!)))</f>
        <v>0</v>
      </c>
      <c r="S892" s="74">
        <f t="shared" si="64"/>
        <v>0</v>
      </c>
      <c r="T892" s="74"/>
    </row>
    <row r="893" spans="3:20" ht="20.25" hidden="1" customHeight="1">
      <c r="C893" s="17"/>
      <c r="E893" t="str">
        <f t="shared" si="60"/>
        <v/>
      </c>
      <c r="F893" s="62"/>
      <c r="G893" s="78"/>
      <c r="H893" s="79"/>
      <c r="I893" s="79"/>
      <c r="J893" s="78">
        <v>0</v>
      </c>
      <c r="K893" s="65"/>
      <c r="L893" s="66">
        <f t="shared" si="61"/>
        <v>0</v>
      </c>
      <c r="M893" s="64">
        <f t="shared" si="61"/>
        <v>0</v>
      </c>
      <c r="N893" s="66">
        <f>IF(J893=0,0,N894*$E$3)</f>
        <v>0</v>
      </c>
      <c r="O893" s="67">
        <f t="shared" si="62"/>
        <v>0</v>
      </c>
      <c r="P893" s="66">
        <f>IF(J893=0,0,P894*$E$3)</f>
        <v>0</v>
      </c>
      <c r="Q893" s="67">
        <f t="shared" si="63"/>
        <v>0</v>
      </c>
      <c r="R893" s="66">
        <f>IF(J893=0,0,R894*$E$3)</f>
        <v>0</v>
      </c>
      <c r="S893" s="67">
        <f t="shared" si="64"/>
        <v>0</v>
      </c>
      <c r="T893" s="67"/>
    </row>
    <row r="894" spans="3:20" ht="20.25" hidden="1" customHeight="1">
      <c r="C894" s="76"/>
      <c r="D894" s="68">
        <f>CHOOSE(IF(C894&gt;0,C894,$F$5),0,"(야)","(지세별)","(지+소)","(누.불)","(야+소)","(원내역)")</f>
        <v>0</v>
      </c>
      <c r="E894">
        <f t="shared" si="65"/>
        <v>0</v>
      </c>
      <c r="F894" s="59"/>
      <c r="G894" s="84" t="str">
        <f>G892</f>
        <v>강관도장</v>
      </c>
      <c r="H894" s="85" t="s">
        <v>254</v>
      </c>
      <c r="I894" s="85">
        <f>CHOOSE(IF(C894&gt;0,C894,$F$5),0,"(야간)","(지세별)","(지+소)","(누.불)","(야+소)","")</f>
        <v>0</v>
      </c>
      <c r="J894" s="84">
        <v>0</v>
      </c>
      <c r="K894" s="72" t="s">
        <v>264</v>
      </c>
      <c r="L894" s="73">
        <f t="shared" si="61"/>
        <v>0</v>
      </c>
      <c r="M894" s="71">
        <f t="shared" si="61"/>
        <v>0</v>
      </c>
      <c r="N894" s="73">
        <f>IF(AND(J893=0,J894=0),0,INT(CHOOSE(IF(C894&gt;0,C894,$F$5),#REF!,#REF!,#REF!,#REF!,#REF!,#REF!,#REF!)))</f>
        <v>0</v>
      </c>
      <c r="O894" s="74">
        <f t="shared" si="62"/>
        <v>0</v>
      </c>
      <c r="P894" s="73">
        <f>IF(AND(J893=0,J894=0),0,INT(CHOOSE(IF(C894&gt;0,C894,$F$5),#REF!,#REF!,#REF!,#REF!,#REF!,#REF!,#REF!)))</f>
        <v>0</v>
      </c>
      <c r="Q894" s="74">
        <f t="shared" si="63"/>
        <v>0</v>
      </c>
      <c r="R894" s="73">
        <f>IF(AND(J893=0,J894=0),0,INT(CHOOSE(IF(C894&gt;0,C894,$F$5),#REF!,#REF!,#REF!,#REF!,#REF!,#REF!,#REF!)))</f>
        <v>0</v>
      </c>
      <c r="S894" s="74">
        <f t="shared" si="64"/>
        <v>0</v>
      </c>
      <c r="T894" s="74"/>
    </row>
    <row r="895" spans="3:20" ht="20.25" hidden="1" customHeight="1">
      <c r="C895" s="17"/>
      <c r="E895" t="str">
        <f t="shared" si="60"/>
        <v/>
      </c>
      <c r="F895" s="62"/>
      <c r="G895" s="78"/>
      <c r="H895" s="79"/>
      <c r="I895" s="79"/>
      <c r="J895" s="78">
        <v>0</v>
      </c>
      <c r="K895" s="65"/>
      <c r="L895" s="66">
        <f t="shared" si="61"/>
        <v>0</v>
      </c>
      <c r="M895" s="64">
        <f t="shared" si="61"/>
        <v>0</v>
      </c>
      <c r="N895" s="66">
        <f>IF(J895=0,0,N896*$E$3)</f>
        <v>0</v>
      </c>
      <c r="O895" s="67">
        <f t="shared" si="62"/>
        <v>0</v>
      </c>
      <c r="P895" s="66">
        <f>IF(J895=0,0,P896*$E$3)</f>
        <v>0</v>
      </c>
      <c r="Q895" s="67">
        <f t="shared" si="63"/>
        <v>0</v>
      </c>
      <c r="R895" s="66">
        <f>IF(J895=0,0,R896*$E$3)</f>
        <v>0</v>
      </c>
      <c r="S895" s="67">
        <f t="shared" si="64"/>
        <v>0</v>
      </c>
      <c r="T895" s="67"/>
    </row>
    <row r="896" spans="3:20" ht="20.25" hidden="1" customHeight="1">
      <c r="C896" s="76">
        <v>2</v>
      </c>
      <c r="D896" s="68" t="str">
        <f>CHOOSE(IF(C896&gt;0,C896,$F$5),0,"(야)","(지세별)","(지+소)","(누.불)","(야+소)","(원내역)")</f>
        <v>(야)</v>
      </c>
      <c r="E896">
        <f t="shared" si="65"/>
        <v>0</v>
      </c>
      <c r="F896" s="59"/>
      <c r="G896" s="84" t="str">
        <f>G894</f>
        <v>강관도장</v>
      </c>
      <c r="H896" s="85" t="s">
        <v>254</v>
      </c>
      <c r="I896" s="85" t="str">
        <f>CHOOSE(IF(C896&gt;0,C896,$F$5),0,"(야간)","(지세별)","(지+소)","(누.불)","(야+소)","")</f>
        <v>(야간)</v>
      </c>
      <c r="J896" s="84">
        <v>0</v>
      </c>
      <c r="K896" s="72" t="s">
        <v>266</v>
      </c>
      <c r="L896" s="73">
        <f t="shared" si="61"/>
        <v>0</v>
      </c>
      <c r="M896" s="71">
        <f t="shared" si="61"/>
        <v>0</v>
      </c>
      <c r="N896" s="73">
        <f>IF(AND(J895=0,J896=0),0,INT(CHOOSE(IF(C896&gt;0,C896,$F$5),#REF!,#REF!,#REF!,#REF!,#REF!,#REF!,#REF!)))</f>
        <v>0</v>
      </c>
      <c r="O896" s="74">
        <f t="shared" si="62"/>
        <v>0</v>
      </c>
      <c r="P896" s="73">
        <f>IF(AND(J895=0,J896=0),0,INT(CHOOSE(IF(C896&gt;0,C896,$F$5),#REF!,#REF!,#REF!,#REF!,#REF!,#REF!,#REF!)))</f>
        <v>0</v>
      </c>
      <c r="Q896" s="74">
        <f t="shared" si="63"/>
        <v>0</v>
      </c>
      <c r="R896" s="73">
        <f>IF(AND(J895=0,J896=0),0,INT(CHOOSE(IF(C896&gt;0,C896,$F$5),#REF!,#REF!,#REF!,#REF!,#REF!,#REF!,#REF!)))</f>
        <v>0</v>
      </c>
      <c r="S896" s="74">
        <f t="shared" si="64"/>
        <v>0</v>
      </c>
      <c r="T896" s="74"/>
    </row>
    <row r="897" spans="3:20" ht="20.25" hidden="1" customHeight="1">
      <c r="C897" s="17"/>
      <c r="E897" t="str">
        <f t="shared" si="60"/>
        <v/>
      </c>
      <c r="F897" s="62"/>
      <c r="G897" s="78"/>
      <c r="H897" s="79"/>
      <c r="I897" s="79"/>
      <c r="J897" s="78">
        <v>0</v>
      </c>
      <c r="K897" s="65"/>
      <c r="L897" s="66">
        <f t="shared" si="61"/>
        <v>0</v>
      </c>
      <c r="M897" s="64">
        <f t="shared" si="61"/>
        <v>0</v>
      </c>
      <c r="N897" s="66">
        <f>IF(J897=0,0,N898*$E$3)</f>
        <v>0</v>
      </c>
      <c r="O897" s="67">
        <f t="shared" si="62"/>
        <v>0</v>
      </c>
      <c r="P897" s="66">
        <f>IF(J897=0,0,P898*$E$3)</f>
        <v>0</v>
      </c>
      <c r="Q897" s="67">
        <f t="shared" si="63"/>
        <v>0</v>
      </c>
      <c r="R897" s="66">
        <f>IF(J897=0,0,R898*$E$3)</f>
        <v>0</v>
      </c>
      <c r="S897" s="67">
        <f t="shared" si="64"/>
        <v>0</v>
      </c>
      <c r="T897" s="67"/>
    </row>
    <row r="898" spans="3:20" ht="20.25" hidden="1" customHeight="1">
      <c r="C898" s="76"/>
      <c r="D898" s="68">
        <f>CHOOSE(IF(C898&gt;0,C898,$F$5),0,"(야)","(지세별)","(지+소)","(누.불)","(야+소)","(원내역)")</f>
        <v>0</v>
      </c>
      <c r="E898">
        <f t="shared" si="65"/>
        <v>0</v>
      </c>
      <c r="F898" s="59"/>
      <c r="G898" s="84" t="str">
        <f>G896</f>
        <v>강관도장</v>
      </c>
      <c r="H898" s="85" t="s">
        <v>255</v>
      </c>
      <c r="I898" s="85">
        <f>CHOOSE(IF(C898&gt;0,C898,$F$5),0,"(야간)","(지세별)","(지+소)","(누.불)","(야+소)","")</f>
        <v>0</v>
      </c>
      <c r="J898" s="84">
        <v>0</v>
      </c>
      <c r="K898" s="72" t="s">
        <v>266</v>
      </c>
      <c r="L898" s="73">
        <f t="shared" si="61"/>
        <v>0</v>
      </c>
      <c r="M898" s="71">
        <f t="shared" si="61"/>
        <v>0</v>
      </c>
      <c r="N898" s="73">
        <f>IF(AND(J897=0,J898=0),0,INT(CHOOSE(IF(C898&gt;0,C898,$F$5),#REF!,#REF!,#REF!,#REF!,#REF!,#REF!,#REF!)))</f>
        <v>0</v>
      </c>
      <c r="O898" s="74">
        <f t="shared" si="62"/>
        <v>0</v>
      </c>
      <c r="P898" s="73">
        <f>IF(AND(J897=0,J898=0),0,INT(CHOOSE(IF(C898&gt;0,C898,$F$5),#REF!,#REF!,#REF!,#REF!,#REF!,#REF!,#REF!)))</f>
        <v>0</v>
      </c>
      <c r="Q898" s="74">
        <f t="shared" si="63"/>
        <v>0</v>
      </c>
      <c r="R898" s="73">
        <f>IF(AND(J897=0,J898=0),0,INT(CHOOSE(IF(C898&gt;0,C898,$F$5),#REF!,#REF!,#REF!,#REF!,#REF!,#REF!,#REF!)))</f>
        <v>0</v>
      </c>
      <c r="S898" s="74">
        <f t="shared" si="64"/>
        <v>0</v>
      </c>
      <c r="T898" s="74"/>
    </row>
    <row r="899" spans="3:20" ht="20.25" hidden="1" customHeight="1">
      <c r="C899" s="17"/>
      <c r="E899" t="str">
        <f t="shared" si="60"/>
        <v/>
      </c>
      <c r="F899" s="62"/>
      <c r="G899" s="78"/>
      <c r="H899" s="79"/>
      <c r="I899" s="79"/>
      <c r="J899" s="78">
        <v>0</v>
      </c>
      <c r="K899" s="65"/>
      <c r="L899" s="66">
        <f t="shared" si="61"/>
        <v>0</v>
      </c>
      <c r="M899" s="64">
        <f t="shared" si="61"/>
        <v>0</v>
      </c>
      <c r="N899" s="66">
        <f>IF(J899=0,0,N900*$E$3)</f>
        <v>0</v>
      </c>
      <c r="O899" s="67">
        <f t="shared" si="62"/>
        <v>0</v>
      </c>
      <c r="P899" s="66">
        <f>IF(J899=0,0,P900*$E$3)</f>
        <v>0</v>
      </c>
      <c r="Q899" s="67">
        <f t="shared" si="63"/>
        <v>0</v>
      </c>
      <c r="R899" s="66">
        <f>IF(J899=0,0,R900*$E$3)</f>
        <v>0</v>
      </c>
      <c r="S899" s="67">
        <f t="shared" si="64"/>
        <v>0</v>
      </c>
      <c r="T899" s="67"/>
    </row>
    <row r="900" spans="3:20" ht="20.25" hidden="1" customHeight="1">
      <c r="C900" s="76">
        <v>2</v>
      </c>
      <c r="D900" s="68" t="str">
        <f>CHOOSE(IF(C900&gt;0,C900,$F$5),0,"(야)","(지세별)","(지+소)","(누.불)","(야+소)","(원내역)")</f>
        <v>(야)</v>
      </c>
      <c r="E900">
        <f t="shared" si="65"/>
        <v>0</v>
      </c>
      <c r="F900" s="59"/>
      <c r="G900" s="84" t="str">
        <f>G898</f>
        <v>강관도장</v>
      </c>
      <c r="H900" s="85" t="s">
        <v>255</v>
      </c>
      <c r="I900" s="85" t="str">
        <f>CHOOSE(IF(C900&gt;0,C900,$F$5),0,"(야간)","(지세별)","(지+소)","(누.불)","(야+소)","")</f>
        <v>(야간)</v>
      </c>
      <c r="J900" s="84">
        <v>0</v>
      </c>
      <c r="K900" s="72" t="s">
        <v>266</v>
      </c>
      <c r="L900" s="73">
        <f t="shared" si="61"/>
        <v>0</v>
      </c>
      <c r="M900" s="71">
        <f t="shared" si="61"/>
        <v>0</v>
      </c>
      <c r="N900" s="73">
        <f>IF(AND(J899=0,J900=0),0,INT(CHOOSE(IF(C900&gt;0,C900,$F$5),#REF!,#REF!,#REF!,#REF!,#REF!,#REF!,#REF!)))</f>
        <v>0</v>
      </c>
      <c r="O900" s="74">
        <f t="shared" si="62"/>
        <v>0</v>
      </c>
      <c r="P900" s="73">
        <f>IF(AND(J899=0,J900=0),0,INT(CHOOSE(IF(C900&gt;0,C900,$F$5),#REF!,#REF!,#REF!,#REF!,#REF!,#REF!,#REF!)))</f>
        <v>0</v>
      </c>
      <c r="Q900" s="74">
        <f t="shared" si="63"/>
        <v>0</v>
      </c>
      <c r="R900" s="73">
        <f>IF(AND(J899=0,J900=0),0,INT(CHOOSE(IF(C900&gt;0,C900,$F$5),#REF!,#REF!,#REF!,#REF!,#REF!,#REF!,#REF!)))</f>
        <v>0</v>
      </c>
      <c r="S900" s="74">
        <f t="shared" si="64"/>
        <v>0</v>
      </c>
      <c r="T900" s="74"/>
    </row>
    <row r="901" spans="3:20" ht="20.25" hidden="1" customHeight="1">
      <c r="C901" s="17"/>
      <c r="E901" t="str">
        <f t="shared" si="60"/>
        <v/>
      </c>
      <c r="F901" s="62"/>
      <c r="G901" s="78"/>
      <c r="H901" s="79"/>
      <c r="I901" s="79"/>
      <c r="J901" s="78">
        <v>0</v>
      </c>
      <c r="K901" s="65"/>
      <c r="L901" s="66">
        <f t="shared" si="61"/>
        <v>0</v>
      </c>
      <c r="M901" s="64">
        <f t="shared" si="61"/>
        <v>0</v>
      </c>
      <c r="N901" s="66">
        <f>IF(J901=0,0,N902*$E$3)</f>
        <v>0</v>
      </c>
      <c r="O901" s="67">
        <f t="shared" si="62"/>
        <v>0</v>
      </c>
      <c r="P901" s="66">
        <f>IF(J901=0,0,P902*$E$3)</f>
        <v>0</v>
      </c>
      <c r="Q901" s="67">
        <f t="shared" si="63"/>
        <v>0</v>
      </c>
      <c r="R901" s="66">
        <f>IF(J901=0,0,R902*$E$3)</f>
        <v>0</v>
      </c>
      <c r="S901" s="67">
        <f t="shared" si="64"/>
        <v>0</v>
      </c>
      <c r="T901" s="67"/>
    </row>
    <row r="902" spans="3:20" ht="20.25" hidden="1" customHeight="1">
      <c r="C902" s="76"/>
      <c r="D902" s="68">
        <f>CHOOSE(IF(C902&gt;0,C902,$F$5),0,"(야)","(지세별)","(지+소)","(누.불)","(야+소)","(원내역)")</f>
        <v>0</v>
      </c>
      <c r="E902">
        <f t="shared" si="65"/>
        <v>0</v>
      </c>
      <c r="F902" s="59"/>
      <c r="G902" s="84" t="str">
        <f>G900</f>
        <v>강관도장</v>
      </c>
      <c r="H902" s="85" t="s">
        <v>256</v>
      </c>
      <c r="I902" s="85">
        <f>CHOOSE(IF(C902&gt;0,C902,$F$5),0,"(야간)","(지세별)","(지+소)","(누.불)","(야+소)","")</f>
        <v>0</v>
      </c>
      <c r="J902" s="84">
        <v>0</v>
      </c>
      <c r="K902" s="72" t="s">
        <v>227</v>
      </c>
      <c r="L902" s="73">
        <f t="shared" si="61"/>
        <v>0</v>
      </c>
      <c r="M902" s="71">
        <f t="shared" si="61"/>
        <v>0</v>
      </c>
      <c r="N902" s="73">
        <f>IF(AND(J901=0,J902=0),0,INT(CHOOSE(IF(C902&gt;0,C902,$F$5),#REF!,#REF!,#REF!,#REF!,#REF!,#REF!,#REF!)))</f>
        <v>0</v>
      </c>
      <c r="O902" s="74">
        <f t="shared" si="62"/>
        <v>0</v>
      </c>
      <c r="P902" s="73">
        <f>IF(AND(J901=0,J902=0),0,INT(CHOOSE(IF(C902&gt;0,C902,$F$5),#REF!,#REF!,#REF!,#REF!,#REF!,#REF!,#REF!)))</f>
        <v>0</v>
      </c>
      <c r="Q902" s="74">
        <f t="shared" si="63"/>
        <v>0</v>
      </c>
      <c r="R902" s="73">
        <f>IF(AND(J901=0,J902=0),0,INT(CHOOSE(IF(C902&gt;0,C902,$F$5),#REF!,#REF!,#REF!,#REF!,#REF!,#REF!,#REF!)))</f>
        <v>0</v>
      </c>
      <c r="S902" s="74">
        <f t="shared" si="64"/>
        <v>0</v>
      </c>
      <c r="T902" s="74"/>
    </row>
    <row r="903" spans="3:20" ht="20.25" hidden="1" customHeight="1">
      <c r="C903" s="17"/>
      <c r="E903" t="str">
        <f t="shared" si="60"/>
        <v/>
      </c>
      <c r="F903" s="62"/>
      <c r="G903" s="78"/>
      <c r="H903" s="79"/>
      <c r="I903" s="79"/>
      <c r="J903" s="78">
        <v>0</v>
      </c>
      <c r="K903" s="65"/>
      <c r="L903" s="66">
        <f t="shared" si="61"/>
        <v>0</v>
      </c>
      <c r="M903" s="64">
        <f t="shared" si="61"/>
        <v>0</v>
      </c>
      <c r="N903" s="66">
        <f>IF(J903=0,0,N904*$E$3)</f>
        <v>0</v>
      </c>
      <c r="O903" s="67">
        <f t="shared" si="62"/>
        <v>0</v>
      </c>
      <c r="P903" s="66">
        <f>IF(J903=0,0,P904*$E$3)</f>
        <v>0</v>
      </c>
      <c r="Q903" s="67">
        <f t="shared" si="63"/>
        <v>0</v>
      </c>
      <c r="R903" s="66">
        <f>IF(J903=0,0,R904*$E$3)</f>
        <v>0</v>
      </c>
      <c r="S903" s="67">
        <f t="shared" si="64"/>
        <v>0</v>
      </c>
      <c r="T903" s="67"/>
    </row>
    <row r="904" spans="3:20" ht="20.25" hidden="1" customHeight="1">
      <c r="C904" s="76">
        <v>2</v>
      </c>
      <c r="D904" s="68" t="str">
        <f>CHOOSE(IF(C904&gt;0,C904,$F$5),0,"(야)","(지세별)","(지+소)","(누.불)","(야+소)","(원내역)")</f>
        <v>(야)</v>
      </c>
      <c r="E904">
        <f t="shared" si="65"/>
        <v>0</v>
      </c>
      <c r="F904" s="59"/>
      <c r="G904" s="84" t="str">
        <f>G902</f>
        <v>강관도장</v>
      </c>
      <c r="H904" s="85" t="str">
        <f>H902</f>
        <v>D=600mm</v>
      </c>
      <c r="I904" s="85" t="str">
        <f>CHOOSE(IF(C904&gt;0,C904,$F$5),0,"(야간)","(지세별)","(지+소)","(누.불)","(야+소)","")</f>
        <v>(야간)</v>
      </c>
      <c r="J904" s="84">
        <v>0</v>
      </c>
      <c r="K904" s="72" t="s">
        <v>227</v>
      </c>
      <c r="L904" s="73">
        <f t="shared" si="61"/>
        <v>0</v>
      </c>
      <c r="M904" s="71">
        <f t="shared" si="61"/>
        <v>0</v>
      </c>
      <c r="N904" s="73">
        <f>IF(AND(J903=0,J904=0),0,INT(CHOOSE(IF(C904&gt;0,C904,$F$5),#REF!,#REF!,#REF!,#REF!,#REF!,#REF!,#REF!)))</f>
        <v>0</v>
      </c>
      <c r="O904" s="74">
        <f t="shared" si="62"/>
        <v>0</v>
      </c>
      <c r="P904" s="73">
        <f>IF(AND(J903=0,J904=0),0,INT(CHOOSE(IF(C904&gt;0,C904,$F$5),#REF!,#REF!,#REF!,#REF!,#REF!,#REF!,#REF!)))</f>
        <v>0</v>
      </c>
      <c r="Q904" s="74">
        <f t="shared" si="63"/>
        <v>0</v>
      </c>
      <c r="R904" s="73">
        <f>IF(AND(J903=0,J904=0),0,INT(CHOOSE(IF(C904&gt;0,C904,$F$5),#REF!,#REF!,#REF!,#REF!,#REF!,#REF!,#REF!)))</f>
        <v>0</v>
      </c>
      <c r="S904" s="74">
        <f t="shared" si="64"/>
        <v>0</v>
      </c>
      <c r="T904" s="74"/>
    </row>
    <row r="905" spans="3:20" ht="20.25" hidden="1" customHeight="1">
      <c r="C905" s="17"/>
      <c r="E905" t="str">
        <f t="shared" ref="E905:E967" si="66">IF(OR(M905&gt;0,M906&gt;0),2,"")</f>
        <v/>
      </c>
      <c r="F905" s="62"/>
      <c r="G905" s="78"/>
      <c r="H905" s="79"/>
      <c r="I905" s="79"/>
      <c r="J905" s="78">
        <v>0</v>
      </c>
      <c r="K905" s="65"/>
      <c r="L905" s="66">
        <f t="shared" ref="L905:M968" si="67">SUM(N905,P905,R905)</f>
        <v>0</v>
      </c>
      <c r="M905" s="64">
        <f t="shared" si="67"/>
        <v>0</v>
      </c>
      <c r="N905" s="66">
        <f>IF(J905=0,0,N906*$E$3)</f>
        <v>0</v>
      </c>
      <c r="O905" s="67">
        <f t="shared" ref="O905:O968" si="68">INT($J905*N905)</f>
        <v>0</v>
      </c>
      <c r="P905" s="66">
        <f>IF(J905=0,0,P906*$E$3)</f>
        <v>0</v>
      </c>
      <c r="Q905" s="67">
        <f t="shared" ref="Q905:Q968" si="69">INT($J905*P905)</f>
        <v>0</v>
      </c>
      <c r="R905" s="66">
        <f>IF(J905=0,0,R906*$E$3)</f>
        <v>0</v>
      </c>
      <c r="S905" s="67">
        <f t="shared" ref="S905:S968" si="70">INT($J905*R905)</f>
        <v>0</v>
      </c>
      <c r="T905" s="67"/>
    </row>
    <row r="906" spans="3:20" ht="20.25" hidden="1" customHeight="1">
      <c r="C906" s="76"/>
      <c r="D906" s="68">
        <f>CHOOSE(IF(C906&gt;0,C906,$F$5),0,"(야)","(지세별)","(지+소)","(누.불)","(야+소)","(원내역)")</f>
        <v>0</v>
      </c>
      <c r="E906">
        <f t="shared" ref="E906:E968" si="71">IF(OR(M905&gt;0,M906&gt;0),1,0)</f>
        <v>0</v>
      </c>
      <c r="F906" s="59"/>
      <c r="G906" s="84" t="str">
        <f>G904</f>
        <v>강관도장</v>
      </c>
      <c r="H906" s="85" t="s">
        <v>257</v>
      </c>
      <c r="I906" s="85">
        <f>CHOOSE(IF(C906&gt;0,C906,$F$5),0,"(야간)","(지세별)","(지+소)","(누.불)","(야+소)","")</f>
        <v>0</v>
      </c>
      <c r="J906" s="84">
        <v>0</v>
      </c>
      <c r="K906" s="72" t="s">
        <v>227</v>
      </c>
      <c r="L906" s="73">
        <f t="shared" si="67"/>
        <v>0</v>
      </c>
      <c r="M906" s="71">
        <f t="shared" si="67"/>
        <v>0</v>
      </c>
      <c r="N906" s="73">
        <f>IF(AND(J905=0,J906=0),0,INT(CHOOSE(IF(C906&gt;0,C906,$F$5),#REF!,#REF!,#REF!,#REF!,#REF!,#REF!,#REF!)))</f>
        <v>0</v>
      </c>
      <c r="O906" s="74">
        <f t="shared" si="68"/>
        <v>0</v>
      </c>
      <c r="P906" s="73">
        <f>IF(AND(J905=0,J906=0),0,INT(CHOOSE(IF(C906&gt;0,C906,$F$5),#REF!,#REF!,#REF!,#REF!,#REF!,#REF!,#REF!)))</f>
        <v>0</v>
      </c>
      <c r="Q906" s="74">
        <f t="shared" si="69"/>
        <v>0</v>
      </c>
      <c r="R906" s="73">
        <f>IF(AND(J905=0,J906=0),0,INT(CHOOSE(IF(C906&gt;0,C906,$F$5),#REF!,#REF!,#REF!,#REF!,#REF!,#REF!,#REF!)))</f>
        <v>0</v>
      </c>
      <c r="S906" s="74">
        <f t="shared" si="70"/>
        <v>0</v>
      </c>
      <c r="T906" s="74"/>
    </row>
    <row r="907" spans="3:20" ht="20.25" hidden="1" customHeight="1">
      <c r="C907" s="17"/>
      <c r="E907" t="str">
        <f t="shared" si="66"/>
        <v/>
      </c>
      <c r="F907" s="62"/>
      <c r="G907" s="78"/>
      <c r="H907" s="79"/>
      <c r="I907" s="79"/>
      <c r="J907" s="78">
        <v>0</v>
      </c>
      <c r="K907" s="65"/>
      <c r="L907" s="66">
        <f t="shared" si="67"/>
        <v>0</v>
      </c>
      <c r="M907" s="64">
        <f t="shared" si="67"/>
        <v>0</v>
      </c>
      <c r="N907" s="66">
        <f>IF(J907=0,0,N908*$E$3)</f>
        <v>0</v>
      </c>
      <c r="O907" s="67">
        <f t="shared" si="68"/>
        <v>0</v>
      </c>
      <c r="P907" s="66">
        <f>IF(J907=0,0,P908*$E$3)</f>
        <v>0</v>
      </c>
      <c r="Q907" s="67">
        <f t="shared" si="69"/>
        <v>0</v>
      </c>
      <c r="R907" s="66">
        <f>IF(J907=0,0,R908*$E$3)</f>
        <v>0</v>
      </c>
      <c r="S907" s="67">
        <f t="shared" si="70"/>
        <v>0</v>
      </c>
      <c r="T907" s="67"/>
    </row>
    <row r="908" spans="3:20" ht="20.25" hidden="1" customHeight="1">
      <c r="C908" s="76">
        <v>2</v>
      </c>
      <c r="D908" s="68" t="str">
        <f>CHOOSE(IF(C908&gt;0,C908,$F$5),0,"(야)","(지세별)","(지+소)","(누.불)","(야+소)","(원내역)")</f>
        <v>(야)</v>
      </c>
      <c r="E908">
        <f t="shared" si="71"/>
        <v>0</v>
      </c>
      <c r="F908" s="59"/>
      <c r="G908" s="84" t="str">
        <f>G906</f>
        <v>강관도장</v>
      </c>
      <c r="H908" s="85" t="str">
        <f>H906</f>
        <v>D=700mm</v>
      </c>
      <c r="I908" s="85" t="str">
        <f>CHOOSE(IF(C908&gt;0,C908,$F$5),0,"(야간)","(지세별)","(지+소)","(누.불)","(야+소)","")</f>
        <v>(야간)</v>
      </c>
      <c r="J908" s="84">
        <v>0</v>
      </c>
      <c r="K908" s="72" t="s">
        <v>227</v>
      </c>
      <c r="L908" s="73">
        <f t="shared" si="67"/>
        <v>0</v>
      </c>
      <c r="M908" s="71">
        <f t="shared" si="67"/>
        <v>0</v>
      </c>
      <c r="N908" s="73">
        <f>IF(AND(J907=0,J908=0),0,INT(CHOOSE(IF(C908&gt;0,C908,$F$5),#REF!,#REF!,#REF!,#REF!,#REF!,#REF!,#REF!)))</f>
        <v>0</v>
      </c>
      <c r="O908" s="74">
        <f t="shared" si="68"/>
        <v>0</v>
      </c>
      <c r="P908" s="73">
        <f>IF(AND(J907=0,J908=0),0,INT(CHOOSE(IF(C908&gt;0,C908,$F$5),#REF!,#REF!,#REF!,#REF!,#REF!,#REF!,#REF!)))</f>
        <v>0</v>
      </c>
      <c r="Q908" s="74">
        <f t="shared" si="69"/>
        <v>0</v>
      </c>
      <c r="R908" s="73">
        <f>IF(AND(J907=0,J908=0),0,INT(CHOOSE(IF(C908&gt;0,C908,$F$5),#REF!,#REF!,#REF!,#REF!,#REF!,#REF!,#REF!)))</f>
        <v>0</v>
      </c>
      <c r="S908" s="74">
        <f t="shared" si="70"/>
        <v>0</v>
      </c>
      <c r="T908" s="74"/>
    </row>
    <row r="909" spans="3:20" ht="20.25" hidden="1" customHeight="1">
      <c r="C909" s="17"/>
      <c r="E909" t="str">
        <f t="shared" si="66"/>
        <v/>
      </c>
      <c r="F909" s="62"/>
      <c r="G909" s="78"/>
      <c r="H909" s="79"/>
      <c r="I909" s="79"/>
      <c r="J909" s="78">
        <v>0</v>
      </c>
      <c r="K909" s="65"/>
      <c r="L909" s="66">
        <f t="shared" si="67"/>
        <v>0</v>
      </c>
      <c r="M909" s="64">
        <f t="shared" si="67"/>
        <v>0</v>
      </c>
      <c r="N909" s="66">
        <f>IF(J909=0,0,N910*$E$3)</f>
        <v>0</v>
      </c>
      <c r="O909" s="67">
        <f t="shared" si="68"/>
        <v>0</v>
      </c>
      <c r="P909" s="66">
        <f>IF(J909=0,0,P910*$E$3)</f>
        <v>0</v>
      </c>
      <c r="Q909" s="67">
        <f t="shared" si="69"/>
        <v>0</v>
      </c>
      <c r="R909" s="66">
        <f>IF(J909=0,0,R910*$E$3)</f>
        <v>0</v>
      </c>
      <c r="S909" s="67">
        <f t="shared" si="70"/>
        <v>0</v>
      </c>
      <c r="T909" s="67"/>
    </row>
    <row r="910" spans="3:20" ht="20.25" hidden="1" customHeight="1">
      <c r="C910" s="76"/>
      <c r="D910" s="68">
        <f>CHOOSE(IF(C910&gt;0,C910,$F$5),0,"(야)","(지세별)","(지+소)","(누.불)","(야+소)","(원내역)")</f>
        <v>0</v>
      </c>
      <c r="E910">
        <f t="shared" si="71"/>
        <v>0</v>
      </c>
      <c r="F910" s="59"/>
      <c r="G910" s="84" t="str">
        <f>G908</f>
        <v>강관도장</v>
      </c>
      <c r="H910" s="85" t="s">
        <v>262</v>
      </c>
      <c r="I910" s="85">
        <f>CHOOSE(IF(C910&gt;0,C910,$F$5),0,"(야간)","(지세별)","(지+소)","(누.불)","(야+소)","")</f>
        <v>0</v>
      </c>
      <c r="J910" s="84">
        <v>0</v>
      </c>
      <c r="K910" s="72" t="s">
        <v>227</v>
      </c>
      <c r="L910" s="73">
        <f t="shared" si="67"/>
        <v>0</v>
      </c>
      <c r="M910" s="71">
        <f t="shared" si="67"/>
        <v>0</v>
      </c>
      <c r="N910" s="73">
        <f>IF(AND(J909=0,J910=0),0,INT(CHOOSE(IF(C910&gt;0,C910,$F$5),#REF!,#REF!,#REF!,#REF!,#REF!,#REF!,#REF!)))</f>
        <v>0</v>
      </c>
      <c r="O910" s="74">
        <f t="shared" si="68"/>
        <v>0</v>
      </c>
      <c r="P910" s="73">
        <f>IF(AND(J909=0,J910=0),0,INT(CHOOSE(IF(C910&gt;0,C910,$F$5),#REF!,#REF!,#REF!,#REF!,#REF!,#REF!,#REF!)))</f>
        <v>0</v>
      </c>
      <c r="Q910" s="74">
        <f t="shared" si="69"/>
        <v>0</v>
      </c>
      <c r="R910" s="73">
        <f>IF(AND(J909=0,J910=0),0,INT(CHOOSE(IF(C910&gt;0,C910,$F$5),#REF!,#REF!,#REF!,#REF!,#REF!,#REF!,#REF!)))</f>
        <v>0</v>
      </c>
      <c r="S910" s="74">
        <f t="shared" si="70"/>
        <v>0</v>
      </c>
      <c r="T910" s="74"/>
    </row>
    <row r="911" spans="3:20" ht="20.25" hidden="1" customHeight="1">
      <c r="C911" s="17"/>
      <c r="E911" t="str">
        <f t="shared" si="66"/>
        <v/>
      </c>
      <c r="F911" s="62"/>
      <c r="G911" s="78"/>
      <c r="H911" s="79"/>
      <c r="I911" s="79"/>
      <c r="J911" s="78">
        <v>0</v>
      </c>
      <c r="K911" s="65"/>
      <c r="L911" s="66">
        <f t="shared" si="67"/>
        <v>0</v>
      </c>
      <c r="M911" s="64">
        <f t="shared" si="67"/>
        <v>0</v>
      </c>
      <c r="N911" s="66">
        <f>IF(J911=0,0,N912*$E$3)</f>
        <v>0</v>
      </c>
      <c r="O911" s="67">
        <f t="shared" si="68"/>
        <v>0</v>
      </c>
      <c r="P911" s="66">
        <f>IF(J911=0,0,P912*$E$3)</f>
        <v>0</v>
      </c>
      <c r="Q911" s="67">
        <f t="shared" si="69"/>
        <v>0</v>
      </c>
      <c r="R911" s="66">
        <f>IF(J911=0,0,R912*$E$3)</f>
        <v>0</v>
      </c>
      <c r="S911" s="67">
        <f t="shared" si="70"/>
        <v>0</v>
      </c>
      <c r="T911" s="67"/>
    </row>
    <row r="912" spans="3:20" ht="20.25" hidden="1" customHeight="1">
      <c r="C912" s="76">
        <v>2</v>
      </c>
      <c r="D912" s="68" t="str">
        <f>CHOOSE(IF(C912&gt;0,C912,$F$5),0,"(야)","(지세별)","(지+소)","(누.불)","(야+소)","(원내역)")</f>
        <v>(야)</v>
      </c>
      <c r="E912">
        <f t="shared" si="71"/>
        <v>0</v>
      </c>
      <c r="F912" s="59"/>
      <c r="G912" s="84" t="str">
        <f>G910</f>
        <v>강관도장</v>
      </c>
      <c r="H912" s="85" t="str">
        <f>H910</f>
        <v>D=800mm</v>
      </c>
      <c r="I912" s="85" t="str">
        <f>CHOOSE(IF(C912&gt;0,C912,$F$5),0,"(야간)","(지세별)","(지+소)","(누.불)","(야+소)","")</f>
        <v>(야간)</v>
      </c>
      <c r="J912" s="84">
        <v>0</v>
      </c>
      <c r="K912" s="72" t="s">
        <v>227</v>
      </c>
      <c r="L912" s="73">
        <f t="shared" si="67"/>
        <v>0</v>
      </c>
      <c r="M912" s="71">
        <f t="shared" si="67"/>
        <v>0</v>
      </c>
      <c r="N912" s="73">
        <f>IF(AND(J911=0,J912=0),0,INT(CHOOSE(IF(C912&gt;0,C912,$F$5),#REF!,#REF!,#REF!,#REF!,#REF!,#REF!,#REF!)))</f>
        <v>0</v>
      </c>
      <c r="O912" s="74">
        <f t="shared" si="68"/>
        <v>0</v>
      </c>
      <c r="P912" s="73">
        <f>IF(AND(J911=0,J912=0),0,INT(CHOOSE(IF(C912&gt;0,C912,$F$5),#REF!,#REF!,#REF!,#REF!,#REF!,#REF!,#REF!)))</f>
        <v>0</v>
      </c>
      <c r="Q912" s="74">
        <f t="shared" si="69"/>
        <v>0</v>
      </c>
      <c r="R912" s="73">
        <f>IF(AND(J911=0,J912=0),0,INT(CHOOSE(IF(C912&gt;0,C912,$F$5),#REF!,#REF!,#REF!,#REF!,#REF!,#REF!,#REF!)))</f>
        <v>0</v>
      </c>
      <c r="S912" s="74">
        <f t="shared" si="70"/>
        <v>0</v>
      </c>
      <c r="T912" s="74"/>
    </row>
    <row r="913" spans="3:20" ht="20.25" hidden="1" customHeight="1">
      <c r="C913" s="17"/>
      <c r="E913" t="str">
        <f t="shared" si="66"/>
        <v/>
      </c>
      <c r="F913" s="62"/>
      <c r="G913" s="78"/>
      <c r="H913" s="79"/>
      <c r="I913" s="79"/>
      <c r="J913" s="78">
        <v>0</v>
      </c>
      <c r="K913" s="65"/>
      <c r="L913" s="66">
        <f t="shared" si="67"/>
        <v>0</v>
      </c>
      <c r="M913" s="64">
        <f t="shared" si="67"/>
        <v>0</v>
      </c>
      <c r="N913" s="66">
        <f>IF(J913=0,0,N914*$E$3)</f>
        <v>0</v>
      </c>
      <c r="O913" s="67">
        <f t="shared" si="68"/>
        <v>0</v>
      </c>
      <c r="P913" s="66">
        <f>IF(J913=0,0,P914*$E$3)</f>
        <v>0</v>
      </c>
      <c r="Q913" s="67">
        <f t="shared" si="69"/>
        <v>0</v>
      </c>
      <c r="R913" s="66">
        <f>IF(J913=0,0,R914*$E$3)</f>
        <v>0</v>
      </c>
      <c r="S913" s="67">
        <f t="shared" si="70"/>
        <v>0</v>
      </c>
      <c r="T913" s="67"/>
    </row>
    <row r="914" spans="3:20" ht="20.25" hidden="1" customHeight="1">
      <c r="C914" s="76"/>
      <c r="D914" s="68">
        <f>CHOOSE(IF(C914&gt;0,C914,$F$5),0,"(야)","(지세별)","(지+소)","(누.불)","(야+소)","(원내역)")</f>
        <v>0</v>
      </c>
      <c r="E914">
        <f t="shared" si="71"/>
        <v>0</v>
      </c>
      <c r="F914" s="59"/>
      <c r="G914" s="84" t="str">
        <f>G912</f>
        <v>강관도장</v>
      </c>
      <c r="H914" s="85" t="s">
        <v>259</v>
      </c>
      <c r="I914" s="85">
        <f>CHOOSE(IF(C914&gt;0,C914,$F$5),0,"(야간)","(지세별)","(지+소)","(누.불)","(야+소)","")</f>
        <v>0</v>
      </c>
      <c r="J914" s="84">
        <v>0</v>
      </c>
      <c r="K914" s="72" t="s">
        <v>227</v>
      </c>
      <c r="L914" s="73">
        <f t="shared" si="67"/>
        <v>0</v>
      </c>
      <c r="M914" s="71">
        <f t="shared" si="67"/>
        <v>0</v>
      </c>
      <c r="N914" s="73">
        <f>IF(AND(J913=0,J914=0),0,INT(CHOOSE(IF(C914&gt;0,C914,$F$5),#REF!,#REF!,#REF!,#REF!,#REF!,#REF!,#REF!)))</f>
        <v>0</v>
      </c>
      <c r="O914" s="74">
        <f t="shared" si="68"/>
        <v>0</v>
      </c>
      <c r="P914" s="73">
        <f>IF(AND(J913=0,J914=0),0,INT(CHOOSE(IF(C914&gt;0,C914,$F$5),#REF!,#REF!,#REF!,#REF!,#REF!,#REF!,#REF!)))</f>
        <v>0</v>
      </c>
      <c r="Q914" s="74">
        <f t="shared" si="69"/>
        <v>0</v>
      </c>
      <c r="R914" s="73">
        <f>IF(AND(J913=0,J914=0),0,INT(CHOOSE(IF(C914&gt;0,C914,$F$5),#REF!,#REF!,#REF!,#REF!,#REF!,#REF!,#REF!)))</f>
        <v>0</v>
      </c>
      <c r="S914" s="74">
        <f t="shared" si="70"/>
        <v>0</v>
      </c>
      <c r="T914" s="74"/>
    </row>
    <row r="915" spans="3:20" ht="20.25" hidden="1" customHeight="1">
      <c r="C915" s="17"/>
      <c r="E915" t="str">
        <f t="shared" si="66"/>
        <v/>
      </c>
      <c r="F915" s="62"/>
      <c r="G915" s="78"/>
      <c r="H915" s="79"/>
      <c r="I915" s="79"/>
      <c r="J915" s="78">
        <v>0</v>
      </c>
      <c r="K915" s="65"/>
      <c r="L915" s="66">
        <f t="shared" si="67"/>
        <v>0</v>
      </c>
      <c r="M915" s="64">
        <f t="shared" si="67"/>
        <v>0</v>
      </c>
      <c r="N915" s="66">
        <f>IF(J915=0,0,N916*$E$3)</f>
        <v>0</v>
      </c>
      <c r="O915" s="67">
        <f t="shared" si="68"/>
        <v>0</v>
      </c>
      <c r="P915" s="66">
        <f>IF(J915=0,0,P916*$E$3)</f>
        <v>0</v>
      </c>
      <c r="Q915" s="67">
        <f t="shared" si="69"/>
        <v>0</v>
      </c>
      <c r="R915" s="66">
        <f>IF(J915=0,0,R916*$E$3)</f>
        <v>0</v>
      </c>
      <c r="S915" s="67">
        <f t="shared" si="70"/>
        <v>0</v>
      </c>
      <c r="T915" s="67"/>
    </row>
    <row r="916" spans="3:20" ht="20.25" hidden="1" customHeight="1">
      <c r="C916" s="76">
        <v>2</v>
      </c>
      <c r="D916" s="68" t="str">
        <f>CHOOSE(IF(C916&gt;0,C916,$F$5),0,"(야)","(지세별)","(지+소)","(누.불)","(야+소)","(원내역)")</f>
        <v>(야)</v>
      </c>
      <c r="E916">
        <f t="shared" si="71"/>
        <v>0</v>
      </c>
      <c r="F916" s="59"/>
      <c r="G916" s="84" t="str">
        <f>G914</f>
        <v>강관도장</v>
      </c>
      <c r="H916" s="85" t="str">
        <f>H914</f>
        <v>D=900mm</v>
      </c>
      <c r="I916" s="85" t="str">
        <f>CHOOSE(IF(C916&gt;0,C916,$F$5),0,"(야간)","(지세별)","(지+소)","(누.불)","(야+소)","")</f>
        <v>(야간)</v>
      </c>
      <c r="J916" s="84">
        <v>0</v>
      </c>
      <c r="K916" s="72" t="s">
        <v>227</v>
      </c>
      <c r="L916" s="73">
        <f t="shared" si="67"/>
        <v>0</v>
      </c>
      <c r="M916" s="71">
        <f t="shared" si="67"/>
        <v>0</v>
      </c>
      <c r="N916" s="73">
        <f>IF(AND(J915=0,J916=0),0,INT(CHOOSE(IF(C916&gt;0,C916,$F$5),#REF!,#REF!,#REF!,#REF!,#REF!,#REF!,#REF!)))</f>
        <v>0</v>
      </c>
      <c r="O916" s="74">
        <f t="shared" si="68"/>
        <v>0</v>
      </c>
      <c r="P916" s="73">
        <f>IF(AND(J915=0,J916=0),0,INT(CHOOSE(IF(C916&gt;0,C916,$F$5),#REF!,#REF!,#REF!,#REF!,#REF!,#REF!,#REF!)))</f>
        <v>0</v>
      </c>
      <c r="Q916" s="74">
        <f t="shared" si="69"/>
        <v>0</v>
      </c>
      <c r="R916" s="73">
        <f>IF(AND(J915=0,J916=0),0,INT(CHOOSE(IF(C916&gt;0,C916,$F$5),#REF!,#REF!,#REF!,#REF!,#REF!,#REF!,#REF!)))</f>
        <v>0</v>
      </c>
      <c r="S916" s="74">
        <f t="shared" si="70"/>
        <v>0</v>
      </c>
      <c r="T916" s="74"/>
    </row>
    <row r="917" spans="3:20" ht="20.25" hidden="1" customHeight="1">
      <c r="C917" s="17"/>
      <c r="E917" t="str">
        <f t="shared" si="66"/>
        <v/>
      </c>
      <c r="F917" s="62"/>
      <c r="G917" s="78"/>
      <c r="H917" s="79"/>
      <c r="I917" s="79"/>
      <c r="J917" s="78">
        <v>0</v>
      </c>
      <c r="K917" s="65"/>
      <c r="L917" s="66">
        <f t="shared" si="67"/>
        <v>0</v>
      </c>
      <c r="M917" s="64">
        <f t="shared" si="67"/>
        <v>0</v>
      </c>
      <c r="N917" s="66">
        <f>IF(J917=0,0,N918*$E$3)</f>
        <v>0</v>
      </c>
      <c r="O917" s="67">
        <f t="shared" si="68"/>
        <v>0</v>
      </c>
      <c r="P917" s="66">
        <f>IF(J917=0,0,P918*$E$3)</f>
        <v>0</v>
      </c>
      <c r="Q917" s="67">
        <f t="shared" si="69"/>
        <v>0</v>
      </c>
      <c r="R917" s="66">
        <f>IF(J917=0,0,R918*$E$3)</f>
        <v>0</v>
      </c>
      <c r="S917" s="67">
        <f t="shared" si="70"/>
        <v>0</v>
      </c>
      <c r="T917" s="67"/>
    </row>
    <row r="918" spans="3:20" ht="20.25" hidden="1" customHeight="1">
      <c r="C918" s="76"/>
      <c r="D918" s="68">
        <f>CHOOSE(IF(C918&gt;0,C918,$F$5),0,"(야)","(지세별)","(지+소)","(누.불)","(야+소)","(원내역)")</f>
        <v>0</v>
      </c>
      <c r="E918">
        <f t="shared" si="71"/>
        <v>0</v>
      </c>
      <c r="F918" s="59"/>
      <c r="G918" s="84" t="str">
        <f>G916</f>
        <v>강관도장</v>
      </c>
      <c r="H918" s="85" t="s">
        <v>260</v>
      </c>
      <c r="I918" s="85">
        <f>CHOOSE(IF(C918&gt;0,C918,$F$5),0,"(야간)","(지세별)","(지+소)","(누.불)","(야+소)","")</f>
        <v>0</v>
      </c>
      <c r="J918" s="84">
        <v>0</v>
      </c>
      <c r="K918" s="72" t="s">
        <v>227</v>
      </c>
      <c r="L918" s="73">
        <f t="shared" si="67"/>
        <v>0</v>
      </c>
      <c r="M918" s="71">
        <f t="shared" si="67"/>
        <v>0</v>
      </c>
      <c r="N918" s="73">
        <f>IF(AND(J917=0,J918=0),0,INT(CHOOSE(IF(C918&gt;0,C918,$F$5),#REF!,#REF!,#REF!,#REF!,#REF!,#REF!,#REF!)))</f>
        <v>0</v>
      </c>
      <c r="O918" s="74">
        <f t="shared" si="68"/>
        <v>0</v>
      </c>
      <c r="P918" s="73">
        <f>IF(AND(J917=0,J918=0),0,INT(CHOOSE(IF(C918&gt;0,C918,$F$5),#REF!,#REF!,#REF!,#REF!,#REF!,#REF!,#REF!)))</f>
        <v>0</v>
      </c>
      <c r="Q918" s="74">
        <f t="shared" si="69"/>
        <v>0</v>
      </c>
      <c r="R918" s="73">
        <f>IF(AND(J917=0,J918=0),0,INT(CHOOSE(IF(C918&gt;0,C918,$F$5),#REF!,#REF!,#REF!,#REF!,#REF!,#REF!,#REF!)))</f>
        <v>0</v>
      </c>
      <c r="S918" s="74">
        <f t="shared" si="70"/>
        <v>0</v>
      </c>
      <c r="T918" s="74"/>
    </row>
    <row r="919" spans="3:20" ht="20.25" hidden="1" customHeight="1">
      <c r="C919" s="17"/>
      <c r="E919" t="str">
        <f t="shared" si="66"/>
        <v/>
      </c>
      <c r="F919" s="62"/>
      <c r="G919" s="78"/>
      <c r="H919" s="79"/>
      <c r="I919" s="79"/>
      <c r="J919" s="78">
        <v>0</v>
      </c>
      <c r="K919" s="65"/>
      <c r="L919" s="66">
        <f t="shared" si="67"/>
        <v>0</v>
      </c>
      <c r="M919" s="64">
        <f t="shared" si="67"/>
        <v>0</v>
      </c>
      <c r="N919" s="66">
        <f>IF(J919=0,0,N920*$E$3)</f>
        <v>0</v>
      </c>
      <c r="O919" s="67">
        <f t="shared" si="68"/>
        <v>0</v>
      </c>
      <c r="P919" s="66">
        <f>IF(J919=0,0,P920*$E$3)</f>
        <v>0</v>
      </c>
      <c r="Q919" s="67">
        <f t="shared" si="69"/>
        <v>0</v>
      </c>
      <c r="R919" s="66">
        <f>IF(J919=0,0,R920*$E$3)</f>
        <v>0</v>
      </c>
      <c r="S919" s="67">
        <f t="shared" si="70"/>
        <v>0</v>
      </c>
      <c r="T919" s="67"/>
    </row>
    <row r="920" spans="3:20" ht="20.25" hidden="1" customHeight="1">
      <c r="C920" s="76">
        <v>2</v>
      </c>
      <c r="D920" s="68" t="str">
        <f>CHOOSE(IF(C920&gt;0,C920,$F$5),0,"(야)","(지세별)","(지+소)","(누.불)","(야+소)","(원내역)")</f>
        <v>(야)</v>
      </c>
      <c r="E920">
        <f t="shared" si="71"/>
        <v>0</v>
      </c>
      <c r="F920" s="59"/>
      <c r="G920" s="84" t="str">
        <f>G918</f>
        <v>강관도장</v>
      </c>
      <c r="H920" s="85" t="str">
        <f>H918</f>
        <v>D=1000mm</v>
      </c>
      <c r="I920" s="85" t="str">
        <f>CHOOSE(IF(C920&gt;0,C920,$F$5),0,"(야간)","(지세별)","(지+소)","(누.불)","(야+소)","")</f>
        <v>(야간)</v>
      </c>
      <c r="J920" s="84">
        <v>0</v>
      </c>
      <c r="K920" s="72" t="s">
        <v>225</v>
      </c>
      <c r="L920" s="73">
        <f t="shared" si="67"/>
        <v>0</v>
      </c>
      <c r="M920" s="71">
        <f t="shared" si="67"/>
        <v>0</v>
      </c>
      <c r="N920" s="73">
        <f>IF(AND(J919=0,J920=0),0,INT(CHOOSE(IF(C920&gt;0,C920,$F$5),#REF!,#REF!,#REF!,#REF!,#REF!,#REF!,#REF!)))</f>
        <v>0</v>
      </c>
      <c r="O920" s="74">
        <f t="shared" si="68"/>
        <v>0</v>
      </c>
      <c r="P920" s="73">
        <f>IF(AND(J919=0,J920=0),0,INT(CHOOSE(IF(C920&gt;0,C920,$F$5),#REF!,#REF!,#REF!,#REF!,#REF!,#REF!,#REF!)))</f>
        <v>0</v>
      </c>
      <c r="Q920" s="74">
        <f t="shared" si="69"/>
        <v>0</v>
      </c>
      <c r="R920" s="73">
        <f>IF(AND(J919=0,J920=0),0,INT(CHOOSE(IF(C920&gt;0,C920,$F$5),#REF!,#REF!,#REF!,#REF!,#REF!,#REF!,#REF!)))</f>
        <v>0</v>
      </c>
      <c r="S920" s="74">
        <f t="shared" si="70"/>
        <v>0</v>
      </c>
      <c r="T920" s="74"/>
    </row>
    <row r="921" spans="3:20" ht="20.25" hidden="1" customHeight="1">
      <c r="C921" s="17"/>
      <c r="E921" t="str">
        <f t="shared" si="66"/>
        <v/>
      </c>
      <c r="F921" s="62"/>
      <c r="G921" s="63"/>
      <c r="H921" s="64"/>
      <c r="I921" s="64"/>
      <c r="J921" s="63">
        <v>0</v>
      </c>
      <c r="K921" s="65"/>
      <c r="L921" s="66">
        <f t="shared" si="67"/>
        <v>0</v>
      </c>
      <c r="M921" s="64">
        <f t="shared" si="67"/>
        <v>0</v>
      </c>
      <c r="N921" s="66">
        <f>IF(J921=0,0,N922*$E$3)</f>
        <v>0</v>
      </c>
      <c r="O921" s="67">
        <f t="shared" si="68"/>
        <v>0</v>
      </c>
      <c r="P921" s="66">
        <f>IF(J921=0,0,P922*$E$3)</f>
        <v>0</v>
      </c>
      <c r="Q921" s="67">
        <f t="shared" si="69"/>
        <v>0</v>
      </c>
      <c r="R921" s="66">
        <f>IF(J921=0,0,R922*$E$3)</f>
        <v>0</v>
      </c>
      <c r="S921" s="67">
        <f t="shared" si="70"/>
        <v>0</v>
      </c>
      <c r="T921" s="67"/>
    </row>
    <row r="922" spans="3:20" ht="20.25" hidden="1" customHeight="1">
      <c r="C922" s="76"/>
      <c r="D922" s="68">
        <f>CHOOSE(IF(C922&gt;0,C922,$F$5),0,"(야)","(지세별)","(지+소)","(누.불)","(야+소)","(원내역)")</f>
        <v>0</v>
      </c>
      <c r="E922">
        <f t="shared" si="71"/>
        <v>0</v>
      </c>
      <c r="F922" s="59"/>
      <c r="G922" s="70" t="s">
        <v>267</v>
      </c>
      <c r="H922" s="71" t="s">
        <v>247</v>
      </c>
      <c r="I922" s="71">
        <f>CHOOSE(IF(C922&gt;0,C922,$F$5),0,"(야간)","(지세별)","(지+소)","(누.불)","(야+소)","")</f>
        <v>0</v>
      </c>
      <c r="J922" s="70">
        <v>0</v>
      </c>
      <c r="K922" s="72" t="s">
        <v>225</v>
      </c>
      <c r="L922" s="73">
        <f t="shared" si="67"/>
        <v>0</v>
      </c>
      <c r="M922" s="71">
        <f t="shared" si="67"/>
        <v>0</v>
      </c>
      <c r="N922" s="73">
        <f>IF(AND(J921=0,J922=0),0,INT(CHOOSE(IF(C922&gt;0,C922,$F$5),#REF!,#REF!,#REF!,#REF!,#REF!,#REF!,#REF!)))</f>
        <v>0</v>
      </c>
      <c r="O922" s="74">
        <f t="shared" si="68"/>
        <v>0</v>
      </c>
      <c r="P922" s="73">
        <f>IF(AND(J921=0,J922=0),0,INT(CHOOSE(IF(C922&gt;0,C922,$F$5),#REF!,#REF!,#REF!,#REF!,#REF!,#REF!,#REF!)))</f>
        <v>0</v>
      </c>
      <c r="Q922" s="74">
        <f t="shared" si="69"/>
        <v>0</v>
      </c>
      <c r="R922" s="73">
        <f>IF(AND(J921=0,J922=0),0,INT(CHOOSE(IF(C922&gt;0,C922,$F$5),#REF!,#REF!,#REF!,#REF!,#REF!,#REF!,#REF!)))</f>
        <v>0</v>
      </c>
      <c r="S922" s="74">
        <f t="shared" si="70"/>
        <v>0</v>
      </c>
      <c r="T922" s="74"/>
    </row>
    <row r="923" spans="3:20" ht="20.25" hidden="1" customHeight="1">
      <c r="C923" s="17"/>
      <c r="E923" t="str">
        <f t="shared" si="66"/>
        <v/>
      </c>
      <c r="F923" s="62"/>
      <c r="G923" s="63"/>
      <c r="H923" s="64"/>
      <c r="I923" s="64"/>
      <c r="J923" s="63">
        <v>0</v>
      </c>
      <c r="K923" s="65"/>
      <c r="L923" s="66">
        <f t="shared" si="67"/>
        <v>0</v>
      </c>
      <c r="M923" s="64">
        <f t="shared" si="67"/>
        <v>0</v>
      </c>
      <c r="N923" s="66">
        <f>IF(J923=0,0,N924*$E$3)</f>
        <v>0</v>
      </c>
      <c r="O923" s="67">
        <f t="shared" si="68"/>
        <v>0</v>
      </c>
      <c r="P923" s="66">
        <f>IF(J923=0,0,P924*$E$3)</f>
        <v>0</v>
      </c>
      <c r="Q923" s="67">
        <f t="shared" si="69"/>
        <v>0</v>
      </c>
      <c r="R923" s="66">
        <f>IF(J923=0,0,R924*$E$3)</f>
        <v>0</v>
      </c>
      <c r="S923" s="67">
        <f t="shared" si="70"/>
        <v>0</v>
      </c>
      <c r="T923" s="67"/>
    </row>
    <row r="924" spans="3:20" ht="20.25" hidden="1" customHeight="1">
      <c r="C924" s="76">
        <v>2</v>
      </c>
      <c r="D924" s="68" t="str">
        <f>CHOOSE(IF(C924&gt;0,C924,$F$5),0,"(야)","(지세별)","(지+소)","(누.불)","(야+소)","(원내역)")</f>
        <v>(야)</v>
      </c>
      <c r="E924">
        <f t="shared" si="71"/>
        <v>0</v>
      </c>
      <c r="F924" s="59"/>
      <c r="G924" s="70" t="s">
        <v>268</v>
      </c>
      <c r="H924" s="71" t="s">
        <v>247</v>
      </c>
      <c r="I924" s="71" t="str">
        <f>CHOOSE(IF(C924&gt;0,C924,$F$5),0,"(야간)","(지세별)","(지+소)","(누.불)","(야+소)","")</f>
        <v>(야간)</v>
      </c>
      <c r="J924" s="70">
        <v>0</v>
      </c>
      <c r="K924" s="72" t="s">
        <v>225</v>
      </c>
      <c r="L924" s="73">
        <f t="shared" si="67"/>
        <v>0</v>
      </c>
      <c r="M924" s="71">
        <f t="shared" si="67"/>
        <v>0</v>
      </c>
      <c r="N924" s="73">
        <f>IF(AND(J923=0,J924=0),0,INT(CHOOSE(IF(C924&gt;0,C924,$F$5),#REF!,#REF!,#REF!,#REF!,#REF!,#REF!,#REF!)))</f>
        <v>0</v>
      </c>
      <c r="O924" s="74">
        <f t="shared" si="68"/>
        <v>0</v>
      </c>
      <c r="P924" s="73">
        <f>IF(AND(J923=0,J924=0),0,INT(CHOOSE(IF(C924&gt;0,C924,$F$5),#REF!,#REF!,#REF!,#REF!,#REF!,#REF!,#REF!)))</f>
        <v>0</v>
      </c>
      <c r="Q924" s="74">
        <f t="shared" si="69"/>
        <v>0</v>
      </c>
      <c r="R924" s="73">
        <f>IF(AND(J923=0,J924=0),0,INT(CHOOSE(IF(C924&gt;0,C924,$F$5),#REF!,#REF!,#REF!,#REF!,#REF!,#REF!,#REF!)))</f>
        <v>0</v>
      </c>
      <c r="S924" s="74">
        <f t="shared" si="70"/>
        <v>0</v>
      </c>
      <c r="T924" s="74"/>
    </row>
    <row r="925" spans="3:20" ht="20.25" hidden="1" customHeight="1">
      <c r="C925" s="17"/>
      <c r="E925" t="str">
        <f t="shared" si="66"/>
        <v/>
      </c>
      <c r="F925" s="62"/>
      <c r="G925" s="63"/>
      <c r="H925" s="64"/>
      <c r="I925" s="64"/>
      <c r="J925" s="63">
        <v>0</v>
      </c>
      <c r="K925" s="65"/>
      <c r="L925" s="66">
        <f t="shared" si="67"/>
        <v>0</v>
      </c>
      <c r="M925" s="64">
        <f t="shared" si="67"/>
        <v>0</v>
      </c>
      <c r="N925" s="66">
        <f>IF(J925=0,0,N926*$E$3)</f>
        <v>0</v>
      </c>
      <c r="O925" s="67">
        <f t="shared" si="68"/>
        <v>0</v>
      </c>
      <c r="P925" s="66">
        <f>IF(J925=0,0,P926*$E$3)</f>
        <v>0</v>
      </c>
      <c r="Q925" s="67">
        <f t="shared" si="69"/>
        <v>0</v>
      </c>
      <c r="R925" s="66">
        <f>IF(J925=0,0,R926*$E$3)</f>
        <v>0</v>
      </c>
      <c r="S925" s="67">
        <f t="shared" si="70"/>
        <v>0</v>
      </c>
      <c r="T925" s="67"/>
    </row>
    <row r="926" spans="3:20" ht="20.25" hidden="1" customHeight="1">
      <c r="C926" s="76"/>
      <c r="D926" s="68">
        <f>CHOOSE(IF(C926&gt;0,C926,$F$5),0,"(야)","(지세별)","(지+소)","(누.불)","(야+소)","(원내역)")</f>
        <v>0</v>
      </c>
      <c r="E926">
        <f t="shared" si="71"/>
        <v>0</v>
      </c>
      <c r="F926" s="59"/>
      <c r="G926" s="70" t="s">
        <v>268</v>
      </c>
      <c r="H926" s="71" t="s">
        <v>248</v>
      </c>
      <c r="I926" s="71">
        <f>CHOOSE(IF(C926&gt;0,C926,$F$5),0,"(야간)","(지세별)","(지+소)","(누.불)","(야+소)","")</f>
        <v>0</v>
      </c>
      <c r="J926" s="70">
        <v>0</v>
      </c>
      <c r="K926" s="72" t="s">
        <v>225</v>
      </c>
      <c r="L926" s="73">
        <f t="shared" si="67"/>
        <v>0</v>
      </c>
      <c r="M926" s="71">
        <f t="shared" si="67"/>
        <v>0</v>
      </c>
      <c r="N926" s="73">
        <f>IF(AND(J925=0,J926=0),0,INT(CHOOSE(IF(C926&gt;0,C926,$F$5),#REF!,#REF!,#REF!,#REF!,#REF!,#REF!,#REF!)))</f>
        <v>0</v>
      </c>
      <c r="O926" s="74">
        <f t="shared" si="68"/>
        <v>0</v>
      </c>
      <c r="P926" s="73">
        <f>IF(AND(J925=0,J926=0),0,INT(CHOOSE(IF(C926&gt;0,C926,$F$5),#REF!,#REF!,#REF!,#REF!,#REF!,#REF!,#REF!)))</f>
        <v>0</v>
      </c>
      <c r="Q926" s="74">
        <f t="shared" si="69"/>
        <v>0</v>
      </c>
      <c r="R926" s="73">
        <f>IF(AND(J925=0,J926=0),0,INT(CHOOSE(IF(C926&gt;0,C926,$F$5),#REF!,#REF!,#REF!,#REF!,#REF!,#REF!,#REF!)))</f>
        <v>0</v>
      </c>
      <c r="S926" s="74">
        <f t="shared" si="70"/>
        <v>0</v>
      </c>
      <c r="T926" s="74"/>
    </row>
    <row r="927" spans="3:20" ht="20.25" hidden="1" customHeight="1">
      <c r="C927" s="17"/>
      <c r="E927" t="str">
        <f t="shared" si="66"/>
        <v/>
      </c>
      <c r="F927" s="62"/>
      <c r="G927" s="63"/>
      <c r="H927" s="64"/>
      <c r="I927" s="64"/>
      <c r="J927" s="63">
        <v>0</v>
      </c>
      <c r="K927" s="65"/>
      <c r="L927" s="66">
        <f t="shared" si="67"/>
        <v>0</v>
      </c>
      <c r="M927" s="64">
        <f t="shared" si="67"/>
        <v>0</v>
      </c>
      <c r="N927" s="66">
        <f>IF(J927=0,0,N928*$E$3)</f>
        <v>0</v>
      </c>
      <c r="O927" s="67">
        <f t="shared" si="68"/>
        <v>0</v>
      </c>
      <c r="P927" s="66">
        <f>IF(J927=0,0,P928*$E$3)</f>
        <v>0</v>
      </c>
      <c r="Q927" s="67">
        <f t="shared" si="69"/>
        <v>0</v>
      </c>
      <c r="R927" s="66">
        <f>IF(J927=0,0,R928*$E$3)</f>
        <v>0</v>
      </c>
      <c r="S927" s="67">
        <f t="shared" si="70"/>
        <v>0</v>
      </c>
      <c r="T927" s="67"/>
    </row>
    <row r="928" spans="3:20" ht="20.25" hidden="1" customHeight="1">
      <c r="C928" s="76">
        <v>2</v>
      </c>
      <c r="D928" s="68" t="str">
        <f>CHOOSE(IF(C928&gt;0,C928,$F$5),0,"(야)","(지세별)","(지+소)","(누.불)","(야+소)","(원내역)")</f>
        <v>(야)</v>
      </c>
      <c r="E928">
        <f t="shared" si="71"/>
        <v>0</v>
      </c>
      <c r="F928" s="59"/>
      <c r="G928" s="70" t="s">
        <v>268</v>
      </c>
      <c r="H928" s="71" t="s">
        <v>248</v>
      </c>
      <c r="I928" s="71" t="str">
        <f>CHOOSE(IF(C928&gt;0,C928,$F$5),0,"(야간)","(지세별)","(지+소)","(누.불)","(야+소)","")</f>
        <v>(야간)</v>
      </c>
      <c r="J928" s="70">
        <v>0</v>
      </c>
      <c r="K928" s="72" t="s">
        <v>225</v>
      </c>
      <c r="L928" s="73">
        <f t="shared" si="67"/>
        <v>0</v>
      </c>
      <c r="M928" s="71">
        <f t="shared" si="67"/>
        <v>0</v>
      </c>
      <c r="N928" s="73">
        <f>IF(AND(J927=0,J928=0),0,INT(CHOOSE(IF(C928&gt;0,C928,$F$5),#REF!,#REF!,#REF!,#REF!,#REF!,#REF!,#REF!)))</f>
        <v>0</v>
      </c>
      <c r="O928" s="74">
        <f t="shared" si="68"/>
        <v>0</v>
      </c>
      <c r="P928" s="73">
        <f>IF(AND(J927=0,J928=0),0,INT(CHOOSE(IF(C928&gt;0,C928,$F$5),#REF!,#REF!,#REF!,#REF!,#REF!,#REF!,#REF!)))</f>
        <v>0</v>
      </c>
      <c r="Q928" s="74">
        <f t="shared" si="69"/>
        <v>0</v>
      </c>
      <c r="R928" s="73">
        <f>IF(AND(J927=0,J928=0),0,INT(CHOOSE(IF(C928&gt;0,C928,$F$5),#REF!,#REF!,#REF!,#REF!,#REF!,#REF!,#REF!)))</f>
        <v>0</v>
      </c>
      <c r="S928" s="74">
        <f t="shared" si="70"/>
        <v>0</v>
      </c>
      <c r="T928" s="74"/>
    </row>
    <row r="929" spans="3:20" ht="20.25" hidden="1" customHeight="1">
      <c r="C929" s="17"/>
      <c r="E929" t="str">
        <f t="shared" si="66"/>
        <v/>
      </c>
      <c r="F929" s="62"/>
      <c r="G929" s="63"/>
      <c r="H929" s="64"/>
      <c r="I929" s="64"/>
      <c r="J929" s="63">
        <v>0</v>
      </c>
      <c r="K929" s="65"/>
      <c r="L929" s="66">
        <f t="shared" si="67"/>
        <v>0</v>
      </c>
      <c r="M929" s="64">
        <f t="shared" si="67"/>
        <v>0</v>
      </c>
      <c r="N929" s="66">
        <f>IF(J929=0,0,N930*$E$3)</f>
        <v>0</v>
      </c>
      <c r="O929" s="67">
        <f t="shared" si="68"/>
        <v>0</v>
      </c>
      <c r="P929" s="66">
        <f>IF(J929=0,0,P930*$E$3)</f>
        <v>0</v>
      </c>
      <c r="Q929" s="67">
        <f t="shared" si="69"/>
        <v>0</v>
      </c>
      <c r="R929" s="66">
        <f>IF(J929=0,0,R930*$E$3)</f>
        <v>0</v>
      </c>
      <c r="S929" s="67">
        <f t="shared" si="70"/>
        <v>0</v>
      </c>
      <c r="T929" s="67"/>
    </row>
    <row r="930" spans="3:20" ht="20.25" hidden="1" customHeight="1">
      <c r="C930" s="76"/>
      <c r="D930" s="68">
        <f>CHOOSE(IF(C930&gt;0,C930,$F$5),0,"(야)","(지세별)","(지+소)","(누.불)","(야+소)","(원내역)")</f>
        <v>0</v>
      </c>
      <c r="E930">
        <f t="shared" si="71"/>
        <v>0</v>
      </c>
      <c r="F930" s="59"/>
      <c r="G930" s="70" t="s">
        <v>268</v>
      </c>
      <c r="H930" s="71" t="s">
        <v>249</v>
      </c>
      <c r="I930" s="71">
        <f>CHOOSE(IF(C930&gt;0,C930,$F$5),0,"(야간)","(지세별)","(지+소)","(누.불)","(야+소)","")</f>
        <v>0</v>
      </c>
      <c r="J930" s="70">
        <v>0</v>
      </c>
      <c r="K930" s="72" t="s">
        <v>225</v>
      </c>
      <c r="L930" s="73">
        <f t="shared" si="67"/>
        <v>0</v>
      </c>
      <c r="M930" s="71">
        <f t="shared" si="67"/>
        <v>0</v>
      </c>
      <c r="N930" s="73">
        <f>IF(AND(J929=0,J930=0),0,INT(CHOOSE(IF(C930&gt;0,C930,$F$5),#REF!,#REF!,#REF!,#REF!,#REF!,#REF!,#REF!)))</f>
        <v>0</v>
      </c>
      <c r="O930" s="74">
        <f t="shared" si="68"/>
        <v>0</v>
      </c>
      <c r="P930" s="73">
        <f>IF(AND(J929=0,J930=0),0,INT(CHOOSE(IF(C930&gt;0,C930,$F$5),#REF!,#REF!,#REF!,#REF!,#REF!,#REF!,#REF!)))</f>
        <v>0</v>
      </c>
      <c r="Q930" s="74">
        <f t="shared" si="69"/>
        <v>0</v>
      </c>
      <c r="R930" s="73">
        <f>IF(AND(J929=0,J930=0),0,INT(CHOOSE(IF(C930&gt;0,C930,$F$5),#REF!,#REF!,#REF!,#REF!,#REF!,#REF!,#REF!)))</f>
        <v>0</v>
      </c>
      <c r="S930" s="74">
        <f t="shared" si="70"/>
        <v>0</v>
      </c>
      <c r="T930" s="74"/>
    </row>
    <row r="931" spans="3:20" ht="20.25" hidden="1" customHeight="1">
      <c r="C931" s="17"/>
      <c r="E931" t="str">
        <f t="shared" si="66"/>
        <v/>
      </c>
      <c r="F931" s="62"/>
      <c r="G931" s="63"/>
      <c r="H931" s="64"/>
      <c r="I931" s="64"/>
      <c r="J931" s="63">
        <v>0</v>
      </c>
      <c r="K931" s="65"/>
      <c r="L931" s="66">
        <f t="shared" si="67"/>
        <v>0</v>
      </c>
      <c r="M931" s="64">
        <f t="shared" si="67"/>
        <v>0</v>
      </c>
      <c r="N931" s="66">
        <f>IF(J931=0,0,N932*$E$3)</f>
        <v>0</v>
      </c>
      <c r="O931" s="67">
        <f t="shared" si="68"/>
        <v>0</v>
      </c>
      <c r="P931" s="66">
        <f>IF(J931=0,0,P932*$E$3)</f>
        <v>0</v>
      </c>
      <c r="Q931" s="67">
        <f t="shared" si="69"/>
        <v>0</v>
      </c>
      <c r="R931" s="66">
        <f>IF(J931=0,0,R932*$E$3)</f>
        <v>0</v>
      </c>
      <c r="S931" s="67">
        <f t="shared" si="70"/>
        <v>0</v>
      </c>
      <c r="T931" s="67"/>
    </row>
    <row r="932" spans="3:20" ht="20.25" hidden="1" customHeight="1">
      <c r="C932" s="76">
        <v>2</v>
      </c>
      <c r="D932" s="68" t="str">
        <f>CHOOSE(IF(C932&gt;0,C932,$F$5),0,"(야)","(지세별)","(지+소)","(누.불)","(야+소)","(원내역)")</f>
        <v>(야)</v>
      </c>
      <c r="E932">
        <f t="shared" si="71"/>
        <v>0</v>
      </c>
      <c r="F932" s="59"/>
      <c r="G932" s="70" t="s">
        <v>268</v>
      </c>
      <c r="H932" s="71" t="s">
        <v>249</v>
      </c>
      <c r="I932" s="71" t="str">
        <f>CHOOSE(IF(C932&gt;0,C932,$F$5),0,"(야간)","(지세별)","(지+소)","(누.불)","(야+소)","")</f>
        <v>(야간)</v>
      </c>
      <c r="J932" s="70">
        <v>0</v>
      </c>
      <c r="K932" s="72" t="s">
        <v>227</v>
      </c>
      <c r="L932" s="73">
        <f t="shared" si="67"/>
        <v>0</v>
      </c>
      <c r="M932" s="71">
        <f t="shared" si="67"/>
        <v>0</v>
      </c>
      <c r="N932" s="73">
        <f>IF(AND(J931=0,J932=0),0,INT(CHOOSE(IF(C932&gt;0,C932,$F$5),#REF!,#REF!,#REF!,#REF!,#REF!,#REF!,#REF!)))</f>
        <v>0</v>
      </c>
      <c r="O932" s="74">
        <f t="shared" si="68"/>
        <v>0</v>
      </c>
      <c r="P932" s="73">
        <f>IF(AND(J931=0,J932=0),0,INT(CHOOSE(IF(C932&gt;0,C932,$F$5),#REF!,#REF!,#REF!,#REF!,#REF!,#REF!,#REF!)))</f>
        <v>0</v>
      </c>
      <c r="Q932" s="74">
        <f t="shared" si="69"/>
        <v>0</v>
      </c>
      <c r="R932" s="73">
        <f>IF(AND(J931=0,J932=0),0,INT(CHOOSE(IF(C932&gt;0,C932,$F$5),#REF!,#REF!,#REF!,#REF!,#REF!,#REF!,#REF!)))</f>
        <v>0</v>
      </c>
      <c r="S932" s="74">
        <f t="shared" si="70"/>
        <v>0</v>
      </c>
      <c r="T932" s="74"/>
    </row>
    <row r="933" spans="3:20" ht="20.25" hidden="1" customHeight="1">
      <c r="C933" s="17"/>
      <c r="E933" t="str">
        <f t="shared" si="66"/>
        <v/>
      </c>
      <c r="F933" s="62"/>
      <c r="G933" s="63"/>
      <c r="H933" s="64"/>
      <c r="I933" s="64"/>
      <c r="J933" s="63">
        <v>0</v>
      </c>
      <c r="K933" s="65"/>
      <c r="L933" s="66">
        <f t="shared" si="67"/>
        <v>0</v>
      </c>
      <c r="M933" s="64">
        <f t="shared" si="67"/>
        <v>0</v>
      </c>
      <c r="N933" s="66">
        <f>IF(J933=0,0,N934*$E$3)</f>
        <v>0</v>
      </c>
      <c r="O933" s="67">
        <f t="shared" si="68"/>
        <v>0</v>
      </c>
      <c r="P933" s="66">
        <f>IF(J933=0,0,P934*$E$3)</f>
        <v>0</v>
      </c>
      <c r="Q933" s="67">
        <f t="shared" si="69"/>
        <v>0</v>
      </c>
      <c r="R933" s="66">
        <f>IF(J933=0,0,R934*$E$3)</f>
        <v>0</v>
      </c>
      <c r="S933" s="67">
        <f t="shared" si="70"/>
        <v>0</v>
      </c>
      <c r="T933" s="67"/>
    </row>
    <row r="934" spans="3:20" ht="20.25" hidden="1" customHeight="1">
      <c r="C934" s="76"/>
      <c r="D934" s="68">
        <f>CHOOSE(IF(C934&gt;0,C934,$F$5),0,"(야)","(지세별)","(지+소)","(누.불)","(야+소)","(원내역)")</f>
        <v>0</v>
      </c>
      <c r="E934">
        <f t="shared" si="71"/>
        <v>0</v>
      </c>
      <c r="F934" s="59"/>
      <c r="G934" s="70" t="s">
        <v>268</v>
      </c>
      <c r="H934" s="71" t="s">
        <v>250</v>
      </c>
      <c r="I934" s="71">
        <f>CHOOSE(IF(C934&gt;0,C934,$F$5),0,"(야간)","(지세별)","(지+소)","(누.불)","(야+소)","")</f>
        <v>0</v>
      </c>
      <c r="J934" s="70">
        <v>0</v>
      </c>
      <c r="K934" s="72" t="s">
        <v>227</v>
      </c>
      <c r="L934" s="73">
        <f t="shared" si="67"/>
        <v>0</v>
      </c>
      <c r="M934" s="71">
        <f t="shared" si="67"/>
        <v>0</v>
      </c>
      <c r="N934" s="73">
        <f>IF(AND(J933=0,J934=0),0,INT(CHOOSE(IF(C934&gt;0,C934,$F$5),#REF!,#REF!,#REF!,#REF!,#REF!,#REF!,#REF!)))</f>
        <v>0</v>
      </c>
      <c r="O934" s="74">
        <f t="shared" si="68"/>
        <v>0</v>
      </c>
      <c r="P934" s="73">
        <f>IF(AND(J933=0,J934=0),0,INT(CHOOSE(IF(C934&gt;0,C934,$F$5),#REF!,#REF!,#REF!,#REF!,#REF!,#REF!,#REF!)))</f>
        <v>0</v>
      </c>
      <c r="Q934" s="74">
        <f t="shared" si="69"/>
        <v>0</v>
      </c>
      <c r="R934" s="73">
        <f>IF(AND(J933=0,J934=0),0,INT(CHOOSE(IF(C934&gt;0,C934,$F$5),#REF!,#REF!,#REF!,#REF!,#REF!,#REF!,#REF!)))</f>
        <v>0</v>
      </c>
      <c r="S934" s="74">
        <f t="shared" si="70"/>
        <v>0</v>
      </c>
      <c r="T934" s="74"/>
    </row>
    <row r="935" spans="3:20" ht="20.25" hidden="1" customHeight="1">
      <c r="C935" s="17"/>
      <c r="E935" t="str">
        <f t="shared" si="66"/>
        <v/>
      </c>
      <c r="F935" s="62"/>
      <c r="G935" s="63"/>
      <c r="H935" s="64"/>
      <c r="I935" s="64"/>
      <c r="J935" s="63">
        <v>0</v>
      </c>
      <c r="K935" s="65"/>
      <c r="L935" s="66">
        <f t="shared" si="67"/>
        <v>0</v>
      </c>
      <c r="M935" s="64">
        <f t="shared" si="67"/>
        <v>0</v>
      </c>
      <c r="N935" s="66">
        <f>IF(J935=0,0,N936*$E$3)</f>
        <v>0</v>
      </c>
      <c r="O935" s="67">
        <f t="shared" si="68"/>
        <v>0</v>
      </c>
      <c r="P935" s="66">
        <f>IF(J935=0,0,P936*$E$3)</f>
        <v>0</v>
      </c>
      <c r="Q935" s="67">
        <f t="shared" si="69"/>
        <v>0</v>
      </c>
      <c r="R935" s="66">
        <f>IF(J935=0,0,R936*$E$3)</f>
        <v>0</v>
      </c>
      <c r="S935" s="67">
        <f t="shared" si="70"/>
        <v>0</v>
      </c>
      <c r="T935" s="67"/>
    </row>
    <row r="936" spans="3:20" ht="20.25" hidden="1" customHeight="1">
      <c r="C936" s="76">
        <v>2</v>
      </c>
      <c r="D936" s="68" t="str">
        <f>CHOOSE(IF(C936&gt;0,C936,$F$5),0,"(야)","(지세별)","(지+소)","(누.불)","(야+소)","(원내역)")</f>
        <v>(야)</v>
      </c>
      <c r="E936">
        <f t="shared" si="71"/>
        <v>0</v>
      </c>
      <c r="F936" s="59"/>
      <c r="G936" s="70" t="s">
        <v>268</v>
      </c>
      <c r="H936" s="71" t="s">
        <v>250</v>
      </c>
      <c r="I936" s="71" t="str">
        <f>CHOOSE(IF(C936&gt;0,C936,$F$5),0,"(야간)","(지세별)","(지+소)","(누.불)","(야+소)","")</f>
        <v>(야간)</v>
      </c>
      <c r="J936" s="70">
        <v>0</v>
      </c>
      <c r="K936" s="72" t="s">
        <v>227</v>
      </c>
      <c r="L936" s="73">
        <f t="shared" si="67"/>
        <v>0</v>
      </c>
      <c r="M936" s="71">
        <f t="shared" si="67"/>
        <v>0</v>
      </c>
      <c r="N936" s="73">
        <f>IF(AND(J935=0,J936=0),0,INT(CHOOSE(IF(C936&gt;0,C936,$F$5),#REF!,#REF!,#REF!,#REF!,#REF!,#REF!,#REF!)))</f>
        <v>0</v>
      </c>
      <c r="O936" s="74">
        <f t="shared" si="68"/>
        <v>0</v>
      </c>
      <c r="P936" s="73">
        <f>IF(AND(J935=0,J936=0),0,INT(CHOOSE(IF(C936&gt;0,C936,$F$5),#REF!,#REF!,#REF!,#REF!,#REF!,#REF!,#REF!)))</f>
        <v>0</v>
      </c>
      <c r="Q936" s="74">
        <f t="shared" si="69"/>
        <v>0</v>
      </c>
      <c r="R936" s="73">
        <f>IF(AND(J935=0,J936=0),0,INT(CHOOSE(IF(C936&gt;0,C936,$F$5),#REF!,#REF!,#REF!,#REF!,#REF!,#REF!,#REF!)))</f>
        <v>0</v>
      </c>
      <c r="S936" s="74">
        <f t="shared" si="70"/>
        <v>0</v>
      </c>
      <c r="T936" s="74"/>
    </row>
    <row r="937" spans="3:20" ht="20.25" hidden="1" customHeight="1">
      <c r="C937" s="17"/>
      <c r="E937" t="str">
        <f t="shared" si="66"/>
        <v/>
      </c>
      <c r="F937" s="62"/>
      <c r="G937" s="63"/>
      <c r="H937" s="64"/>
      <c r="I937" s="64"/>
      <c r="J937" s="63">
        <v>0</v>
      </c>
      <c r="K937" s="65"/>
      <c r="L937" s="66">
        <f t="shared" si="67"/>
        <v>0</v>
      </c>
      <c r="M937" s="64">
        <f t="shared" si="67"/>
        <v>0</v>
      </c>
      <c r="N937" s="66">
        <f>IF(J937=0,0,N938*$E$3)</f>
        <v>0</v>
      </c>
      <c r="O937" s="67">
        <f t="shared" si="68"/>
        <v>0</v>
      </c>
      <c r="P937" s="66">
        <f>IF(J937=0,0,P938*$E$3)</f>
        <v>0</v>
      </c>
      <c r="Q937" s="67">
        <f t="shared" si="69"/>
        <v>0</v>
      </c>
      <c r="R937" s="66">
        <f>IF(J937=0,0,R938*$E$3)</f>
        <v>0</v>
      </c>
      <c r="S937" s="67">
        <f t="shared" si="70"/>
        <v>0</v>
      </c>
      <c r="T937" s="67"/>
    </row>
    <row r="938" spans="3:20" ht="20.25" hidden="1" customHeight="1">
      <c r="C938" s="76"/>
      <c r="D938" s="68">
        <f>CHOOSE(IF(C938&gt;0,C938,$F$5),0,"(야)","(지세별)","(지+소)","(누.불)","(야+소)","(원내역)")</f>
        <v>0</v>
      </c>
      <c r="E938">
        <f t="shared" si="71"/>
        <v>0</v>
      </c>
      <c r="F938" s="59"/>
      <c r="G938" s="70" t="s">
        <v>268</v>
      </c>
      <c r="H938" s="71" t="s">
        <v>251</v>
      </c>
      <c r="I938" s="71">
        <f>CHOOSE(IF(C938&gt;0,C938,$F$5),0,"(야간)","(지세별)","(지+소)","(누.불)","(야+소)","")</f>
        <v>0</v>
      </c>
      <c r="J938" s="70">
        <v>0</v>
      </c>
      <c r="K938" s="72" t="s">
        <v>227</v>
      </c>
      <c r="L938" s="73">
        <f t="shared" si="67"/>
        <v>0</v>
      </c>
      <c r="M938" s="71">
        <f t="shared" si="67"/>
        <v>0</v>
      </c>
      <c r="N938" s="73">
        <f>IF(AND(J937=0,J938=0),0,INT(CHOOSE(IF(C938&gt;0,C938,$F$5),#REF!,#REF!,#REF!,#REF!,#REF!,#REF!,#REF!)))</f>
        <v>0</v>
      </c>
      <c r="O938" s="74">
        <f t="shared" si="68"/>
        <v>0</v>
      </c>
      <c r="P938" s="73">
        <f>IF(AND(J937=0,J938=0),0,INT(CHOOSE(IF(C938&gt;0,C938,$F$5),#REF!,#REF!,#REF!,#REF!,#REF!,#REF!,#REF!)))</f>
        <v>0</v>
      </c>
      <c r="Q938" s="74">
        <f t="shared" si="69"/>
        <v>0</v>
      </c>
      <c r="R938" s="73">
        <f>IF(AND(J937=0,J938=0),0,INT(CHOOSE(IF(C938&gt;0,C938,$F$5),#REF!,#REF!,#REF!,#REF!,#REF!,#REF!,#REF!)))</f>
        <v>0</v>
      </c>
      <c r="S938" s="74">
        <f t="shared" si="70"/>
        <v>0</v>
      </c>
      <c r="T938" s="74"/>
    </row>
    <row r="939" spans="3:20" ht="20.25" hidden="1" customHeight="1">
      <c r="C939" s="17"/>
      <c r="E939" t="str">
        <f t="shared" si="66"/>
        <v/>
      </c>
      <c r="F939" s="62"/>
      <c r="G939" s="63"/>
      <c r="H939" s="64"/>
      <c r="I939" s="64"/>
      <c r="J939" s="63">
        <v>0</v>
      </c>
      <c r="K939" s="65"/>
      <c r="L939" s="66">
        <f t="shared" si="67"/>
        <v>0</v>
      </c>
      <c r="M939" s="64">
        <f t="shared" si="67"/>
        <v>0</v>
      </c>
      <c r="N939" s="66">
        <f>IF(J939=0,0,N940*$E$3)</f>
        <v>0</v>
      </c>
      <c r="O939" s="67">
        <f t="shared" si="68"/>
        <v>0</v>
      </c>
      <c r="P939" s="66">
        <f>IF(J939=0,0,P940*$E$3)</f>
        <v>0</v>
      </c>
      <c r="Q939" s="67">
        <f t="shared" si="69"/>
        <v>0</v>
      </c>
      <c r="R939" s="66">
        <f>IF(J939=0,0,R940*$E$3)</f>
        <v>0</v>
      </c>
      <c r="S939" s="67">
        <f t="shared" si="70"/>
        <v>0</v>
      </c>
      <c r="T939" s="67"/>
    </row>
    <row r="940" spans="3:20" ht="20.25" hidden="1" customHeight="1">
      <c r="C940" s="76">
        <v>2</v>
      </c>
      <c r="D940" s="68" t="str">
        <f>CHOOSE(IF(C940&gt;0,C940,$F$5),0,"(야)","(지세별)","(지+소)","(누.불)","(야+소)","(원내역)")</f>
        <v>(야)</v>
      </c>
      <c r="E940">
        <f t="shared" si="71"/>
        <v>0</v>
      </c>
      <c r="F940" s="59"/>
      <c r="G940" s="70" t="s">
        <v>268</v>
      </c>
      <c r="H940" s="71" t="s">
        <v>251</v>
      </c>
      <c r="I940" s="71" t="str">
        <f>CHOOSE(IF(C940&gt;0,C940,$F$5),0,"(야간)","(지세별)","(지+소)","(누.불)","(야+소)","")</f>
        <v>(야간)</v>
      </c>
      <c r="J940" s="70">
        <v>0</v>
      </c>
      <c r="K940" s="72" t="s">
        <v>227</v>
      </c>
      <c r="L940" s="73">
        <f t="shared" si="67"/>
        <v>0</v>
      </c>
      <c r="M940" s="71">
        <f t="shared" si="67"/>
        <v>0</v>
      </c>
      <c r="N940" s="73">
        <f>IF(AND(J939=0,J940=0),0,INT(CHOOSE(IF(C940&gt;0,C940,$F$5),#REF!,#REF!,#REF!,#REF!,#REF!,#REF!,#REF!)))</f>
        <v>0</v>
      </c>
      <c r="O940" s="74">
        <f t="shared" si="68"/>
        <v>0</v>
      </c>
      <c r="P940" s="73">
        <f>IF(AND(J939=0,J940=0),0,INT(CHOOSE(IF(C940&gt;0,C940,$F$5),#REF!,#REF!,#REF!,#REF!,#REF!,#REF!,#REF!)))</f>
        <v>0</v>
      </c>
      <c r="Q940" s="74">
        <f t="shared" si="69"/>
        <v>0</v>
      </c>
      <c r="R940" s="73">
        <f>IF(AND(J939=0,J940=0),0,INT(CHOOSE(IF(C940&gt;0,C940,$F$5),#REF!,#REF!,#REF!,#REF!,#REF!,#REF!,#REF!)))</f>
        <v>0</v>
      </c>
      <c r="S940" s="74">
        <f t="shared" si="70"/>
        <v>0</v>
      </c>
      <c r="T940" s="74"/>
    </row>
    <row r="941" spans="3:20" ht="20.25" hidden="1" customHeight="1">
      <c r="C941" s="17"/>
      <c r="E941" t="str">
        <f t="shared" si="66"/>
        <v/>
      </c>
      <c r="F941" s="62"/>
      <c r="G941" s="63"/>
      <c r="H941" s="64"/>
      <c r="I941" s="64"/>
      <c r="J941" s="63">
        <v>0</v>
      </c>
      <c r="K941" s="65"/>
      <c r="L941" s="66">
        <f t="shared" si="67"/>
        <v>0</v>
      </c>
      <c r="M941" s="64">
        <f t="shared" si="67"/>
        <v>0</v>
      </c>
      <c r="N941" s="66">
        <f>IF(J941=0,0,N942*$E$3)</f>
        <v>0</v>
      </c>
      <c r="O941" s="67">
        <f t="shared" si="68"/>
        <v>0</v>
      </c>
      <c r="P941" s="66">
        <f>IF(J941=0,0,P942*$E$3)</f>
        <v>0</v>
      </c>
      <c r="Q941" s="67">
        <f t="shared" si="69"/>
        <v>0</v>
      </c>
      <c r="R941" s="66">
        <f>IF(J941=0,0,R942*$E$3)</f>
        <v>0</v>
      </c>
      <c r="S941" s="67">
        <f t="shared" si="70"/>
        <v>0</v>
      </c>
      <c r="T941" s="67"/>
    </row>
    <row r="942" spans="3:20" ht="20.25" hidden="1" customHeight="1">
      <c r="C942" s="76"/>
      <c r="D942" s="68">
        <f>CHOOSE(IF(C942&gt;0,C942,$F$5),0,"(야)","(지세별)","(지+소)","(누.불)","(야+소)","(원내역)")</f>
        <v>0</v>
      </c>
      <c r="E942">
        <f t="shared" si="71"/>
        <v>0</v>
      </c>
      <c r="F942" s="59"/>
      <c r="G942" s="70" t="s">
        <v>268</v>
      </c>
      <c r="H942" s="71" t="s">
        <v>252</v>
      </c>
      <c r="I942" s="71">
        <f>CHOOSE(IF(C942&gt;0,C942,$F$5),0,"(야간)","(지세별)","(지+소)","(누.불)","(야+소)","")</f>
        <v>0</v>
      </c>
      <c r="J942" s="70">
        <v>0</v>
      </c>
      <c r="K942" s="72" t="s">
        <v>227</v>
      </c>
      <c r="L942" s="73">
        <f t="shared" si="67"/>
        <v>0</v>
      </c>
      <c r="M942" s="71">
        <f t="shared" si="67"/>
        <v>0</v>
      </c>
      <c r="N942" s="73">
        <f>IF(AND(J941=0,J942=0),0,INT(CHOOSE(IF(C942&gt;0,C942,$F$5),#REF!,#REF!,#REF!,#REF!,#REF!,#REF!,#REF!)))</f>
        <v>0</v>
      </c>
      <c r="O942" s="74">
        <f t="shared" si="68"/>
        <v>0</v>
      </c>
      <c r="P942" s="73">
        <f>IF(AND(J941=0,J942=0),0,INT(CHOOSE(IF(C942&gt;0,C942,$F$5),#REF!,#REF!,#REF!,#REF!,#REF!,#REF!,#REF!)))</f>
        <v>0</v>
      </c>
      <c r="Q942" s="74">
        <f t="shared" si="69"/>
        <v>0</v>
      </c>
      <c r="R942" s="73">
        <f>IF(AND(J941=0,J942=0),0,INT(CHOOSE(IF(C942&gt;0,C942,$F$5),#REF!,#REF!,#REF!,#REF!,#REF!,#REF!,#REF!)))</f>
        <v>0</v>
      </c>
      <c r="S942" s="74">
        <f t="shared" si="70"/>
        <v>0</v>
      </c>
      <c r="T942" s="74"/>
    </row>
    <row r="943" spans="3:20" ht="20.25" hidden="1" customHeight="1">
      <c r="C943" s="17"/>
      <c r="E943" t="str">
        <f t="shared" si="66"/>
        <v/>
      </c>
      <c r="F943" s="62"/>
      <c r="G943" s="63"/>
      <c r="H943" s="64"/>
      <c r="I943" s="64"/>
      <c r="J943" s="63">
        <v>0</v>
      </c>
      <c r="K943" s="65"/>
      <c r="L943" s="66">
        <f t="shared" si="67"/>
        <v>0</v>
      </c>
      <c r="M943" s="64">
        <f t="shared" si="67"/>
        <v>0</v>
      </c>
      <c r="N943" s="66">
        <f>IF(J943=0,0,N944*$E$3)</f>
        <v>0</v>
      </c>
      <c r="O943" s="67">
        <f t="shared" si="68"/>
        <v>0</v>
      </c>
      <c r="P943" s="66">
        <f>IF(J943=0,0,P944*$E$3)</f>
        <v>0</v>
      </c>
      <c r="Q943" s="67">
        <f t="shared" si="69"/>
        <v>0</v>
      </c>
      <c r="R943" s="66">
        <f>IF(J943=0,0,R944*$E$3)</f>
        <v>0</v>
      </c>
      <c r="S943" s="67">
        <f t="shared" si="70"/>
        <v>0</v>
      </c>
      <c r="T943" s="67"/>
    </row>
    <row r="944" spans="3:20" ht="20.25" hidden="1" customHeight="1">
      <c r="C944" s="76">
        <v>2</v>
      </c>
      <c r="D944" s="68" t="str">
        <f>CHOOSE(IF(C944&gt;0,C944,$F$5),0,"(야)","(지세별)","(지+소)","(누.불)","(야+소)","(원내역)")</f>
        <v>(야)</v>
      </c>
      <c r="E944">
        <f t="shared" si="71"/>
        <v>0</v>
      </c>
      <c r="F944" s="59"/>
      <c r="G944" s="70" t="s">
        <v>268</v>
      </c>
      <c r="H944" s="71" t="s">
        <v>252</v>
      </c>
      <c r="I944" s="71" t="str">
        <f>CHOOSE(IF(C944&gt;0,C944,$F$5),0,"(야간)","(지세별)","(지+소)","(누.불)","(야+소)","")</f>
        <v>(야간)</v>
      </c>
      <c r="J944" s="70">
        <v>0</v>
      </c>
      <c r="K944" s="72" t="s">
        <v>227</v>
      </c>
      <c r="L944" s="73">
        <f t="shared" si="67"/>
        <v>0</v>
      </c>
      <c r="M944" s="71">
        <f t="shared" si="67"/>
        <v>0</v>
      </c>
      <c r="N944" s="73">
        <f>IF(AND(J943=0,J944=0),0,INT(CHOOSE(IF(C944&gt;0,C944,$F$5),#REF!,#REF!,#REF!,#REF!,#REF!,#REF!,#REF!)))</f>
        <v>0</v>
      </c>
      <c r="O944" s="74">
        <f t="shared" si="68"/>
        <v>0</v>
      </c>
      <c r="P944" s="73">
        <f>IF(AND(J943=0,J944=0),0,INT(CHOOSE(IF(C944&gt;0,C944,$F$5),#REF!,#REF!,#REF!,#REF!,#REF!,#REF!,#REF!)))</f>
        <v>0</v>
      </c>
      <c r="Q944" s="74">
        <f t="shared" si="69"/>
        <v>0</v>
      </c>
      <c r="R944" s="73">
        <f>IF(AND(J943=0,J944=0),0,INT(CHOOSE(IF(C944&gt;0,C944,$F$5),#REF!,#REF!,#REF!,#REF!,#REF!,#REF!,#REF!)))</f>
        <v>0</v>
      </c>
      <c r="S944" s="74">
        <f t="shared" si="70"/>
        <v>0</v>
      </c>
      <c r="T944" s="74"/>
    </row>
    <row r="945" spans="3:20" ht="20.25" hidden="1" customHeight="1">
      <c r="C945" s="17"/>
      <c r="E945" t="str">
        <f t="shared" si="66"/>
        <v/>
      </c>
      <c r="F945" s="62"/>
      <c r="G945" s="78"/>
      <c r="H945" s="79"/>
      <c r="I945" s="79"/>
      <c r="J945" s="78">
        <v>0</v>
      </c>
      <c r="K945" s="65"/>
      <c r="L945" s="66">
        <f t="shared" si="67"/>
        <v>0</v>
      </c>
      <c r="M945" s="64">
        <f t="shared" si="67"/>
        <v>0</v>
      </c>
      <c r="N945" s="66">
        <f>IF(J945=0,0,N946*$E$3)</f>
        <v>0</v>
      </c>
      <c r="O945" s="67">
        <f t="shared" si="68"/>
        <v>0</v>
      </c>
      <c r="P945" s="66">
        <f>IF(J945=0,0,P946*$E$3)</f>
        <v>0</v>
      </c>
      <c r="Q945" s="67">
        <f t="shared" si="69"/>
        <v>0</v>
      </c>
      <c r="R945" s="66">
        <f>IF(J945=0,0,R946*$E$3)</f>
        <v>0</v>
      </c>
      <c r="S945" s="67">
        <f t="shared" si="70"/>
        <v>0</v>
      </c>
      <c r="T945" s="67"/>
    </row>
    <row r="946" spans="3:20" ht="20.25" hidden="1" customHeight="1">
      <c r="C946" s="76"/>
      <c r="D946" s="68">
        <f>CHOOSE(IF(C946&gt;0,C946,$F$5),0,"(야)","(지세별)","(지+소)","(누.불)","(야+소)","(원내역)")</f>
        <v>0</v>
      </c>
      <c r="E946">
        <f t="shared" si="71"/>
        <v>0</v>
      </c>
      <c r="F946" s="59"/>
      <c r="G946" s="84" t="s">
        <v>268</v>
      </c>
      <c r="H946" s="85" t="s">
        <v>253</v>
      </c>
      <c r="I946" s="85">
        <f>CHOOSE(IF(C946&gt;0,C946,$F$5),0,"(야간)","(지세별)","(지+소)","(누.불)","(야+소)","")</f>
        <v>0</v>
      </c>
      <c r="J946" s="84">
        <v>0</v>
      </c>
      <c r="K946" s="72" t="s">
        <v>227</v>
      </c>
      <c r="L946" s="73">
        <f t="shared" si="67"/>
        <v>0</v>
      </c>
      <c r="M946" s="71">
        <f t="shared" si="67"/>
        <v>0</v>
      </c>
      <c r="N946" s="73">
        <f>IF(AND(J945=0,J946=0),0,INT(CHOOSE(IF(C946&gt;0,C946,$F$5),#REF!,#REF!,#REF!,#REF!,#REF!,#REF!,#REF!)))</f>
        <v>0</v>
      </c>
      <c r="O946" s="74">
        <f t="shared" si="68"/>
        <v>0</v>
      </c>
      <c r="P946" s="73">
        <f>IF(AND(J945=0,J946=0),0,INT(CHOOSE(IF(C946&gt;0,C946,$F$5),#REF!,#REF!,#REF!,#REF!,#REF!,#REF!,#REF!)))</f>
        <v>0</v>
      </c>
      <c r="Q946" s="74">
        <f t="shared" si="69"/>
        <v>0</v>
      </c>
      <c r="R946" s="73">
        <f>IF(AND(J945=0,J946=0),0,INT(CHOOSE(IF(C946&gt;0,C946,$F$5),#REF!,#REF!,#REF!,#REF!,#REF!,#REF!,#REF!)))</f>
        <v>0</v>
      </c>
      <c r="S946" s="74">
        <f t="shared" si="70"/>
        <v>0</v>
      </c>
      <c r="T946" s="74"/>
    </row>
    <row r="947" spans="3:20" ht="20.25" hidden="1" customHeight="1">
      <c r="C947" s="17"/>
      <c r="E947" t="str">
        <f t="shared" si="66"/>
        <v/>
      </c>
      <c r="F947" s="62"/>
      <c r="G947" s="78"/>
      <c r="H947" s="79"/>
      <c r="I947" s="79"/>
      <c r="J947" s="78">
        <v>0</v>
      </c>
      <c r="K947" s="65"/>
      <c r="L947" s="66">
        <f t="shared" si="67"/>
        <v>0</v>
      </c>
      <c r="M947" s="64">
        <f t="shared" si="67"/>
        <v>0</v>
      </c>
      <c r="N947" s="66">
        <f>IF(J947=0,0,N948*$E$3)</f>
        <v>0</v>
      </c>
      <c r="O947" s="67">
        <f t="shared" si="68"/>
        <v>0</v>
      </c>
      <c r="P947" s="66">
        <f>IF(J947=0,0,P948*$E$3)</f>
        <v>0</v>
      </c>
      <c r="Q947" s="67">
        <f t="shared" si="69"/>
        <v>0</v>
      </c>
      <c r="R947" s="66">
        <f>IF(J947=0,0,R948*$E$3)</f>
        <v>0</v>
      </c>
      <c r="S947" s="67">
        <f t="shared" si="70"/>
        <v>0</v>
      </c>
      <c r="T947" s="67"/>
    </row>
    <row r="948" spans="3:20" ht="20.25" hidden="1" customHeight="1">
      <c r="C948" s="76">
        <v>2</v>
      </c>
      <c r="D948" s="68" t="str">
        <f>CHOOSE(IF(C948&gt;0,C948,$F$5),0,"(야)","(지세별)","(지+소)","(누.불)","(야+소)","(원내역)")</f>
        <v>(야)</v>
      </c>
      <c r="E948">
        <f t="shared" si="71"/>
        <v>0</v>
      </c>
      <c r="F948" s="59"/>
      <c r="G948" s="84" t="s">
        <v>268</v>
      </c>
      <c r="H948" s="85" t="str">
        <f>H946</f>
        <v>D=350mm</v>
      </c>
      <c r="I948" s="85" t="str">
        <f>CHOOSE(IF(C948&gt;0,C948,$F$5),0,"(야간)","(지세별)","(지+소)","(누.불)","(야+소)","")</f>
        <v>(야간)</v>
      </c>
      <c r="J948" s="84">
        <v>0</v>
      </c>
      <c r="K948" s="72" t="s">
        <v>227</v>
      </c>
      <c r="L948" s="73">
        <f t="shared" si="67"/>
        <v>0</v>
      </c>
      <c r="M948" s="71">
        <f t="shared" si="67"/>
        <v>0</v>
      </c>
      <c r="N948" s="73">
        <f>IF(AND(J947=0,J948=0),0,INT(CHOOSE(IF(C948&gt;0,C948,$F$5),#REF!,#REF!,#REF!,#REF!,#REF!,#REF!,#REF!)))</f>
        <v>0</v>
      </c>
      <c r="O948" s="74">
        <f t="shared" si="68"/>
        <v>0</v>
      </c>
      <c r="P948" s="73">
        <f>IF(AND(J947=0,J948=0),0,INT(CHOOSE(IF(C948&gt;0,C948,$F$5),#REF!,#REF!,#REF!,#REF!,#REF!,#REF!,#REF!)))</f>
        <v>0</v>
      </c>
      <c r="Q948" s="74">
        <f t="shared" si="69"/>
        <v>0</v>
      </c>
      <c r="R948" s="73">
        <f>IF(AND(J947=0,J948=0),0,INT(CHOOSE(IF(C948&gt;0,C948,$F$5),#REF!,#REF!,#REF!,#REF!,#REF!,#REF!,#REF!)))</f>
        <v>0</v>
      </c>
      <c r="S948" s="74">
        <f t="shared" si="70"/>
        <v>0</v>
      </c>
      <c r="T948" s="74"/>
    </row>
    <row r="949" spans="3:20" ht="20.25" hidden="1" customHeight="1">
      <c r="C949" s="17"/>
      <c r="E949" t="str">
        <f t="shared" si="66"/>
        <v/>
      </c>
      <c r="F949" s="62"/>
      <c r="G949" s="78"/>
      <c r="H949" s="79"/>
      <c r="I949" s="79"/>
      <c r="J949" s="78">
        <v>0</v>
      </c>
      <c r="K949" s="65"/>
      <c r="L949" s="66">
        <f t="shared" si="67"/>
        <v>0</v>
      </c>
      <c r="M949" s="64">
        <f t="shared" si="67"/>
        <v>0</v>
      </c>
      <c r="N949" s="66">
        <f>IF(J949=0,0,N950*$E$3)</f>
        <v>0</v>
      </c>
      <c r="O949" s="67">
        <f t="shared" si="68"/>
        <v>0</v>
      </c>
      <c r="P949" s="66">
        <f>IF(J949=0,0,P950*$E$3)</f>
        <v>0</v>
      </c>
      <c r="Q949" s="67">
        <f t="shared" si="69"/>
        <v>0</v>
      </c>
      <c r="R949" s="66">
        <f>IF(J949=0,0,R950*$E$3)</f>
        <v>0</v>
      </c>
      <c r="S949" s="67">
        <f t="shared" si="70"/>
        <v>0</v>
      </c>
      <c r="T949" s="67"/>
    </row>
    <row r="950" spans="3:20" ht="20.25" hidden="1" customHeight="1">
      <c r="C950" s="76"/>
      <c r="D950" s="68">
        <f>CHOOSE(IF(C950&gt;0,C950,$F$5),0,"(야)","(지세별)","(지+소)","(누.불)","(야+소)","(원내역)")</f>
        <v>0</v>
      </c>
      <c r="E950">
        <f t="shared" si="71"/>
        <v>0</v>
      </c>
      <c r="F950" s="59"/>
      <c r="G950" s="84" t="s">
        <v>268</v>
      </c>
      <c r="H950" s="85" t="s">
        <v>254</v>
      </c>
      <c r="I950" s="85">
        <f>CHOOSE(IF(C950&gt;0,C950,$F$5),0,"(야간)","(지세별)","(지+소)","(누.불)","(야+소)","")</f>
        <v>0</v>
      </c>
      <c r="J950" s="84">
        <v>0</v>
      </c>
      <c r="K950" s="72" t="s">
        <v>227</v>
      </c>
      <c r="L950" s="73">
        <f t="shared" si="67"/>
        <v>0</v>
      </c>
      <c r="M950" s="71">
        <f t="shared" si="67"/>
        <v>0</v>
      </c>
      <c r="N950" s="73">
        <f>IF(AND(J949=0,J950=0),0,INT(CHOOSE(IF(C950&gt;0,C950,$F$5),#REF!,#REF!,#REF!,#REF!,#REF!,#REF!,#REF!)))</f>
        <v>0</v>
      </c>
      <c r="O950" s="74">
        <f t="shared" si="68"/>
        <v>0</v>
      </c>
      <c r="P950" s="73">
        <f>IF(AND(J949=0,J950=0),0,INT(CHOOSE(IF(C950&gt;0,C950,$F$5),#REF!,#REF!,#REF!,#REF!,#REF!,#REF!,#REF!)))</f>
        <v>0</v>
      </c>
      <c r="Q950" s="74">
        <f t="shared" si="69"/>
        <v>0</v>
      </c>
      <c r="R950" s="73">
        <f>IF(AND(J949=0,J950=0),0,INT(CHOOSE(IF(C950&gt;0,C950,$F$5),#REF!,#REF!,#REF!,#REF!,#REF!,#REF!,#REF!)))</f>
        <v>0</v>
      </c>
      <c r="S950" s="74">
        <f t="shared" si="70"/>
        <v>0</v>
      </c>
      <c r="T950" s="74"/>
    </row>
    <row r="951" spans="3:20" ht="20.25" hidden="1" customHeight="1">
      <c r="C951" s="17"/>
      <c r="E951" t="str">
        <f t="shared" si="66"/>
        <v/>
      </c>
      <c r="F951" s="62"/>
      <c r="G951" s="78"/>
      <c r="H951" s="79"/>
      <c r="I951" s="79"/>
      <c r="J951" s="78">
        <v>0</v>
      </c>
      <c r="K951" s="65"/>
      <c r="L951" s="66">
        <f t="shared" si="67"/>
        <v>0</v>
      </c>
      <c r="M951" s="64">
        <f t="shared" si="67"/>
        <v>0</v>
      </c>
      <c r="N951" s="66">
        <f>IF(J951=0,0,N952*$E$3)</f>
        <v>0</v>
      </c>
      <c r="O951" s="67">
        <f t="shared" si="68"/>
        <v>0</v>
      </c>
      <c r="P951" s="66">
        <f>IF(J951=0,0,P952*$E$3)</f>
        <v>0</v>
      </c>
      <c r="Q951" s="67">
        <f t="shared" si="69"/>
        <v>0</v>
      </c>
      <c r="R951" s="66">
        <f>IF(J951=0,0,R952*$E$3)</f>
        <v>0</v>
      </c>
      <c r="S951" s="67">
        <f t="shared" si="70"/>
        <v>0</v>
      </c>
      <c r="T951" s="67"/>
    </row>
    <row r="952" spans="3:20" ht="20.25" hidden="1" customHeight="1">
      <c r="C952" s="76">
        <v>2</v>
      </c>
      <c r="D952" s="68" t="str">
        <f>CHOOSE(IF(C952&gt;0,C952,$F$5),0,"(야)","(지세별)","(지+소)","(누.불)","(야+소)","(원내역)")</f>
        <v>(야)</v>
      </c>
      <c r="E952">
        <f t="shared" si="71"/>
        <v>0</v>
      </c>
      <c r="F952" s="59"/>
      <c r="G952" s="84" t="s">
        <v>268</v>
      </c>
      <c r="H952" s="85" t="s">
        <v>254</v>
      </c>
      <c r="I952" s="85" t="str">
        <f>CHOOSE(IF(C952&gt;0,C952,$F$5),0,"(야간)","(지세별)","(지+소)","(누.불)","(야+소)","")</f>
        <v>(야간)</v>
      </c>
      <c r="J952" s="84">
        <v>0</v>
      </c>
      <c r="K952" s="72" t="s">
        <v>227</v>
      </c>
      <c r="L952" s="73">
        <f t="shared" si="67"/>
        <v>0</v>
      </c>
      <c r="M952" s="71">
        <f t="shared" si="67"/>
        <v>0</v>
      </c>
      <c r="N952" s="73">
        <f>IF(AND(J951=0,J952=0),0,INT(CHOOSE(IF(C952&gt;0,C952,$F$5),#REF!,#REF!,#REF!,#REF!,#REF!,#REF!,#REF!)))</f>
        <v>0</v>
      </c>
      <c r="O952" s="74">
        <f t="shared" si="68"/>
        <v>0</v>
      </c>
      <c r="P952" s="73">
        <f>IF(AND(J951=0,J952=0),0,INT(CHOOSE(IF(C952&gt;0,C952,$F$5),#REF!,#REF!,#REF!,#REF!,#REF!,#REF!,#REF!)))</f>
        <v>0</v>
      </c>
      <c r="Q952" s="74">
        <f t="shared" si="69"/>
        <v>0</v>
      </c>
      <c r="R952" s="73">
        <f>IF(AND(J951=0,J952=0),0,INT(CHOOSE(IF(C952&gt;0,C952,$F$5),#REF!,#REF!,#REF!,#REF!,#REF!,#REF!,#REF!)))</f>
        <v>0</v>
      </c>
      <c r="S952" s="74">
        <f t="shared" si="70"/>
        <v>0</v>
      </c>
      <c r="T952" s="74"/>
    </row>
    <row r="953" spans="3:20" ht="20.25" hidden="1" customHeight="1">
      <c r="C953" s="17"/>
      <c r="E953" t="str">
        <f t="shared" si="66"/>
        <v/>
      </c>
      <c r="F953" s="62"/>
      <c r="G953" s="78"/>
      <c r="H953" s="79"/>
      <c r="I953" s="79"/>
      <c r="J953" s="78">
        <v>0</v>
      </c>
      <c r="K953" s="65"/>
      <c r="L953" s="66">
        <f t="shared" si="67"/>
        <v>0</v>
      </c>
      <c r="M953" s="64">
        <f t="shared" si="67"/>
        <v>0</v>
      </c>
      <c r="N953" s="66">
        <f>IF(J953=0,0,N954*$E$3)</f>
        <v>0</v>
      </c>
      <c r="O953" s="67">
        <f t="shared" si="68"/>
        <v>0</v>
      </c>
      <c r="P953" s="66">
        <f>IF(J953=0,0,P954*$E$3)</f>
        <v>0</v>
      </c>
      <c r="Q953" s="67">
        <f t="shared" si="69"/>
        <v>0</v>
      </c>
      <c r="R953" s="66">
        <f>IF(J953=0,0,R954*$E$3)</f>
        <v>0</v>
      </c>
      <c r="S953" s="67">
        <f t="shared" si="70"/>
        <v>0</v>
      </c>
      <c r="T953" s="67"/>
    </row>
    <row r="954" spans="3:20" ht="20.25" hidden="1" customHeight="1">
      <c r="C954" s="76"/>
      <c r="D954" s="68">
        <f>CHOOSE(IF(C954&gt;0,C954,$F$5),0,"(야)","(지세별)","(지+소)","(누.불)","(야+소)","(원내역)")</f>
        <v>0</v>
      </c>
      <c r="E954">
        <f t="shared" si="71"/>
        <v>0</v>
      </c>
      <c r="F954" s="59"/>
      <c r="G954" s="84" t="s">
        <v>268</v>
      </c>
      <c r="H954" s="85" t="s">
        <v>255</v>
      </c>
      <c r="I954" s="85">
        <f>CHOOSE(IF(C954&gt;0,C954,$F$5),0,"(야간)","(지세별)","(지+소)","(누.불)","(야+소)","")</f>
        <v>0</v>
      </c>
      <c r="J954" s="84">
        <v>0</v>
      </c>
      <c r="K954" s="72" t="s">
        <v>227</v>
      </c>
      <c r="L954" s="73">
        <f t="shared" si="67"/>
        <v>0</v>
      </c>
      <c r="M954" s="71">
        <f t="shared" si="67"/>
        <v>0</v>
      </c>
      <c r="N954" s="73">
        <f>IF(AND(J953=0,J954=0),0,INT(CHOOSE(IF(C954&gt;0,C954,$F$5),#REF!,#REF!,#REF!,#REF!,#REF!,#REF!,#REF!)))</f>
        <v>0</v>
      </c>
      <c r="O954" s="74">
        <f t="shared" si="68"/>
        <v>0</v>
      </c>
      <c r="P954" s="73">
        <f>IF(AND(J953=0,J954=0),0,INT(CHOOSE(IF(C954&gt;0,C954,$F$5),#REF!,#REF!,#REF!,#REF!,#REF!,#REF!,#REF!)))</f>
        <v>0</v>
      </c>
      <c r="Q954" s="74">
        <f t="shared" si="69"/>
        <v>0</v>
      </c>
      <c r="R954" s="73">
        <f>IF(AND(J953=0,J954=0),0,INT(CHOOSE(IF(C954&gt;0,C954,$F$5),#REF!,#REF!,#REF!,#REF!,#REF!,#REF!,#REF!)))</f>
        <v>0</v>
      </c>
      <c r="S954" s="74">
        <f t="shared" si="70"/>
        <v>0</v>
      </c>
      <c r="T954" s="74"/>
    </row>
    <row r="955" spans="3:20" ht="20.25" hidden="1" customHeight="1">
      <c r="C955" s="17"/>
      <c r="E955" t="str">
        <f t="shared" si="66"/>
        <v/>
      </c>
      <c r="F955" s="62"/>
      <c r="G955" s="78"/>
      <c r="H955" s="79"/>
      <c r="I955" s="79"/>
      <c r="J955" s="78">
        <v>0</v>
      </c>
      <c r="K955" s="65"/>
      <c r="L955" s="66">
        <f t="shared" si="67"/>
        <v>0</v>
      </c>
      <c r="M955" s="64">
        <f t="shared" si="67"/>
        <v>0</v>
      </c>
      <c r="N955" s="66">
        <f>IF(J955=0,0,N956*$E$3)</f>
        <v>0</v>
      </c>
      <c r="O955" s="67">
        <f t="shared" si="68"/>
        <v>0</v>
      </c>
      <c r="P955" s="66">
        <f>IF(J955=0,0,P956*$E$3)</f>
        <v>0</v>
      </c>
      <c r="Q955" s="67">
        <f t="shared" si="69"/>
        <v>0</v>
      </c>
      <c r="R955" s="66">
        <f>IF(J955=0,0,R956*$E$3)</f>
        <v>0</v>
      </c>
      <c r="S955" s="67">
        <f t="shared" si="70"/>
        <v>0</v>
      </c>
      <c r="T955" s="67"/>
    </row>
    <row r="956" spans="3:20" ht="20.25" hidden="1" customHeight="1">
      <c r="C956" s="76">
        <v>2</v>
      </c>
      <c r="D956" s="68" t="str">
        <f>CHOOSE(IF(C956&gt;0,C956,$F$5),0,"(야)","(지세별)","(지+소)","(누.불)","(야+소)","(원내역)")</f>
        <v>(야)</v>
      </c>
      <c r="E956">
        <f t="shared" si="71"/>
        <v>0</v>
      </c>
      <c r="F956" s="59"/>
      <c r="G956" s="84" t="s">
        <v>268</v>
      </c>
      <c r="H956" s="85" t="s">
        <v>255</v>
      </c>
      <c r="I956" s="85" t="str">
        <f>CHOOSE(IF(C956&gt;0,C956,$F$5),0,"(야간)","(지세별)","(지+소)","(누.불)","(야+소)","")</f>
        <v>(야간)</v>
      </c>
      <c r="J956" s="84">
        <v>0</v>
      </c>
      <c r="K956" s="72" t="s">
        <v>227</v>
      </c>
      <c r="L956" s="73">
        <f t="shared" si="67"/>
        <v>0</v>
      </c>
      <c r="M956" s="71">
        <f t="shared" si="67"/>
        <v>0</v>
      </c>
      <c r="N956" s="73">
        <f>IF(AND(J955=0,J956=0),0,INT(CHOOSE(IF(C956&gt;0,C956,$F$5),#REF!,#REF!,#REF!,#REF!,#REF!,#REF!,#REF!)))</f>
        <v>0</v>
      </c>
      <c r="O956" s="74">
        <f t="shared" si="68"/>
        <v>0</v>
      </c>
      <c r="P956" s="73">
        <f>IF(AND(J955=0,J956=0),0,INT(CHOOSE(IF(C956&gt;0,C956,$F$5),#REF!,#REF!,#REF!,#REF!,#REF!,#REF!,#REF!)))</f>
        <v>0</v>
      </c>
      <c r="Q956" s="74">
        <f t="shared" si="69"/>
        <v>0</v>
      </c>
      <c r="R956" s="73">
        <f>IF(AND(J955=0,J956=0),0,INT(CHOOSE(IF(C956&gt;0,C956,$F$5),#REF!,#REF!,#REF!,#REF!,#REF!,#REF!,#REF!)))</f>
        <v>0</v>
      </c>
      <c r="S956" s="74">
        <f t="shared" si="70"/>
        <v>0</v>
      </c>
      <c r="T956" s="74"/>
    </row>
    <row r="957" spans="3:20" ht="20.25" hidden="1" customHeight="1">
      <c r="C957" s="17"/>
      <c r="E957" t="str">
        <f t="shared" si="66"/>
        <v/>
      </c>
      <c r="F957" s="62"/>
      <c r="G957" s="78"/>
      <c r="H957" s="79"/>
      <c r="I957" s="79"/>
      <c r="J957" s="78">
        <v>0</v>
      </c>
      <c r="K957" s="65"/>
      <c r="L957" s="66">
        <f t="shared" si="67"/>
        <v>0</v>
      </c>
      <c r="M957" s="64">
        <f t="shared" si="67"/>
        <v>0</v>
      </c>
      <c r="N957" s="66">
        <f>IF(J957=0,0,N958*$E$3)</f>
        <v>0</v>
      </c>
      <c r="O957" s="67">
        <f t="shared" si="68"/>
        <v>0</v>
      </c>
      <c r="P957" s="66">
        <f>IF(J957=0,0,P958*$E$3)</f>
        <v>0</v>
      </c>
      <c r="Q957" s="67">
        <f t="shared" si="69"/>
        <v>0</v>
      </c>
      <c r="R957" s="66">
        <f>IF(J957=0,0,R958*$E$3)</f>
        <v>0</v>
      </c>
      <c r="S957" s="67">
        <f t="shared" si="70"/>
        <v>0</v>
      </c>
      <c r="T957" s="67"/>
    </row>
    <row r="958" spans="3:20" ht="20.25" hidden="1" customHeight="1">
      <c r="C958" s="76"/>
      <c r="D958" s="68">
        <f>CHOOSE(IF(C958&gt;0,C958,$F$5),0,"(야)","(지세별)","(지+소)","(누.불)","(야+소)","(원내역)")</f>
        <v>0</v>
      </c>
      <c r="E958">
        <f t="shared" si="71"/>
        <v>0</v>
      </c>
      <c r="F958" s="59"/>
      <c r="G958" s="84" t="s">
        <v>268</v>
      </c>
      <c r="H958" s="85" t="s">
        <v>256</v>
      </c>
      <c r="I958" s="85">
        <f>CHOOSE(IF(C958&gt;0,C958,$F$5),0,"(야간)","(지세별)","(지+소)","(누.불)","(야+소)","")</f>
        <v>0</v>
      </c>
      <c r="J958" s="84">
        <v>0</v>
      </c>
      <c r="K958" s="72" t="s">
        <v>227</v>
      </c>
      <c r="L958" s="73">
        <f t="shared" si="67"/>
        <v>0</v>
      </c>
      <c r="M958" s="71">
        <f t="shared" si="67"/>
        <v>0</v>
      </c>
      <c r="N958" s="73">
        <f>IF(AND(J957=0,J958=0),0,INT(CHOOSE(IF(C958&gt;0,C958,$F$5),#REF!,#REF!,#REF!,#REF!,#REF!,#REF!,#REF!)))</f>
        <v>0</v>
      </c>
      <c r="O958" s="74">
        <f t="shared" si="68"/>
        <v>0</v>
      </c>
      <c r="P958" s="73">
        <f>IF(AND(J957=0,J958=0),0,INT(CHOOSE(IF(C958&gt;0,C958,$F$5),#REF!,#REF!,#REF!,#REF!,#REF!,#REF!,#REF!)))</f>
        <v>0</v>
      </c>
      <c r="Q958" s="74">
        <f t="shared" si="69"/>
        <v>0</v>
      </c>
      <c r="R958" s="73">
        <f>IF(AND(J957=0,J958=0),0,INT(CHOOSE(IF(C958&gt;0,C958,$F$5),#REF!,#REF!,#REF!,#REF!,#REF!,#REF!,#REF!)))</f>
        <v>0</v>
      </c>
      <c r="S958" s="74">
        <f t="shared" si="70"/>
        <v>0</v>
      </c>
      <c r="T958" s="74"/>
    </row>
    <row r="959" spans="3:20" ht="20.25" hidden="1" customHeight="1">
      <c r="C959" s="17"/>
      <c r="E959" t="str">
        <f t="shared" si="66"/>
        <v/>
      </c>
      <c r="F959" s="62"/>
      <c r="G959" s="78"/>
      <c r="H959" s="79"/>
      <c r="I959" s="79"/>
      <c r="J959" s="78">
        <v>0</v>
      </c>
      <c r="K959" s="65"/>
      <c r="L959" s="66">
        <f t="shared" si="67"/>
        <v>0</v>
      </c>
      <c r="M959" s="64">
        <f t="shared" si="67"/>
        <v>0</v>
      </c>
      <c r="N959" s="66">
        <f>IF(J959=0,0,N960*$E$3)</f>
        <v>0</v>
      </c>
      <c r="O959" s="67">
        <f t="shared" si="68"/>
        <v>0</v>
      </c>
      <c r="P959" s="66">
        <f>IF(J959=0,0,P960*$E$3)</f>
        <v>0</v>
      </c>
      <c r="Q959" s="67">
        <f t="shared" si="69"/>
        <v>0</v>
      </c>
      <c r="R959" s="66">
        <f>IF(J959=0,0,R960*$E$3)</f>
        <v>0</v>
      </c>
      <c r="S959" s="67">
        <f t="shared" si="70"/>
        <v>0</v>
      </c>
      <c r="T959" s="67"/>
    </row>
    <row r="960" spans="3:20" ht="20.25" hidden="1" customHeight="1">
      <c r="C960" s="76">
        <v>2</v>
      </c>
      <c r="D960" s="68" t="str">
        <f>CHOOSE(IF(C960&gt;0,C960,$F$5),0,"(야)","(지세별)","(지+소)","(누.불)","(야+소)","(원내역)")</f>
        <v>(야)</v>
      </c>
      <c r="E960">
        <f t="shared" si="71"/>
        <v>0</v>
      </c>
      <c r="F960" s="59"/>
      <c r="G960" s="84" t="s">
        <v>268</v>
      </c>
      <c r="H960" s="85" t="str">
        <f>H958</f>
        <v>D=600mm</v>
      </c>
      <c r="I960" s="85" t="str">
        <f>CHOOSE(IF(C960&gt;0,C960,$F$5),0,"(야간)","(지세별)","(지+소)","(누.불)","(야+소)","")</f>
        <v>(야간)</v>
      </c>
      <c r="J960" s="84">
        <v>0</v>
      </c>
      <c r="K960" s="72" t="s">
        <v>227</v>
      </c>
      <c r="L960" s="73">
        <f t="shared" si="67"/>
        <v>0</v>
      </c>
      <c r="M960" s="71">
        <f t="shared" si="67"/>
        <v>0</v>
      </c>
      <c r="N960" s="73">
        <f>IF(AND(J959=0,J960=0),0,INT(CHOOSE(IF(C960&gt;0,C960,$F$5),#REF!,#REF!,#REF!,#REF!,#REF!,#REF!,#REF!)))</f>
        <v>0</v>
      </c>
      <c r="O960" s="74">
        <f t="shared" si="68"/>
        <v>0</v>
      </c>
      <c r="P960" s="73">
        <f>IF(AND(J959=0,J960=0),0,INT(CHOOSE(IF(C960&gt;0,C960,$F$5),#REF!,#REF!,#REF!,#REF!,#REF!,#REF!,#REF!)))</f>
        <v>0</v>
      </c>
      <c r="Q960" s="74">
        <f t="shared" si="69"/>
        <v>0</v>
      </c>
      <c r="R960" s="73">
        <f>IF(AND(J959=0,J960=0),0,INT(CHOOSE(IF(C960&gt;0,C960,$F$5),#REF!,#REF!,#REF!,#REF!,#REF!,#REF!,#REF!)))</f>
        <v>0</v>
      </c>
      <c r="S960" s="74">
        <f t="shared" si="70"/>
        <v>0</v>
      </c>
      <c r="T960" s="74"/>
    </row>
    <row r="961" spans="3:20" ht="20.25" hidden="1" customHeight="1">
      <c r="C961" s="17"/>
      <c r="E961" t="str">
        <f t="shared" si="66"/>
        <v/>
      </c>
      <c r="F961" s="62"/>
      <c r="G961" s="78"/>
      <c r="H961" s="79"/>
      <c r="I961" s="79"/>
      <c r="J961" s="78">
        <v>0</v>
      </c>
      <c r="K961" s="65"/>
      <c r="L961" s="66">
        <f t="shared" si="67"/>
        <v>0</v>
      </c>
      <c r="M961" s="64">
        <f t="shared" si="67"/>
        <v>0</v>
      </c>
      <c r="N961" s="66">
        <f>IF(J961=0,0,N962*$E$3)</f>
        <v>0</v>
      </c>
      <c r="O961" s="67">
        <f t="shared" si="68"/>
        <v>0</v>
      </c>
      <c r="P961" s="66">
        <f>IF(J961=0,0,P962*$E$3)</f>
        <v>0</v>
      </c>
      <c r="Q961" s="67">
        <f t="shared" si="69"/>
        <v>0</v>
      </c>
      <c r="R961" s="66">
        <f>IF(J961=0,0,R962*$E$3)</f>
        <v>0</v>
      </c>
      <c r="S961" s="67">
        <f t="shared" si="70"/>
        <v>0</v>
      </c>
      <c r="T961" s="67"/>
    </row>
    <row r="962" spans="3:20" ht="20.25" hidden="1" customHeight="1">
      <c r="C962" s="76"/>
      <c r="D962" s="68">
        <f>CHOOSE(IF(C962&gt;0,C962,$F$5),0,"(야)","(지세별)","(지+소)","(누.불)","(야+소)","(원내역)")</f>
        <v>0</v>
      </c>
      <c r="E962">
        <f t="shared" si="71"/>
        <v>0</v>
      </c>
      <c r="F962" s="59"/>
      <c r="G962" s="84" t="s">
        <v>268</v>
      </c>
      <c r="H962" s="85" t="s">
        <v>257</v>
      </c>
      <c r="I962" s="85">
        <f>CHOOSE(IF(C962&gt;0,C962,$F$5),0,"(야간)","(지세별)","(지+소)","(누.불)","(야+소)","")</f>
        <v>0</v>
      </c>
      <c r="J962" s="84">
        <v>0</v>
      </c>
      <c r="K962" s="72" t="s">
        <v>227</v>
      </c>
      <c r="L962" s="73">
        <f t="shared" si="67"/>
        <v>0</v>
      </c>
      <c r="M962" s="71">
        <f t="shared" si="67"/>
        <v>0</v>
      </c>
      <c r="N962" s="73">
        <f>IF(AND(J961=0,J962=0),0,INT(CHOOSE(IF(C962&gt;0,C962,$F$5),#REF!,#REF!,#REF!,#REF!,#REF!,#REF!,#REF!)))</f>
        <v>0</v>
      </c>
      <c r="O962" s="74">
        <f t="shared" si="68"/>
        <v>0</v>
      </c>
      <c r="P962" s="73">
        <f>IF(AND(J961=0,J962=0),0,INT(CHOOSE(IF(C962&gt;0,C962,$F$5),#REF!,#REF!,#REF!,#REF!,#REF!,#REF!,#REF!)))</f>
        <v>0</v>
      </c>
      <c r="Q962" s="74">
        <f t="shared" si="69"/>
        <v>0</v>
      </c>
      <c r="R962" s="73">
        <f>IF(AND(J961=0,J962=0),0,INT(CHOOSE(IF(C962&gt;0,C962,$F$5),#REF!,#REF!,#REF!,#REF!,#REF!,#REF!,#REF!)))</f>
        <v>0</v>
      </c>
      <c r="S962" s="74">
        <f t="shared" si="70"/>
        <v>0</v>
      </c>
      <c r="T962" s="74"/>
    </row>
    <row r="963" spans="3:20" ht="20.25" hidden="1" customHeight="1">
      <c r="C963" s="17"/>
      <c r="E963" t="str">
        <f t="shared" si="66"/>
        <v/>
      </c>
      <c r="F963" s="62"/>
      <c r="G963" s="78"/>
      <c r="H963" s="79"/>
      <c r="I963" s="79"/>
      <c r="J963" s="78">
        <v>0</v>
      </c>
      <c r="K963" s="65"/>
      <c r="L963" s="66">
        <f t="shared" si="67"/>
        <v>0</v>
      </c>
      <c r="M963" s="64">
        <f t="shared" si="67"/>
        <v>0</v>
      </c>
      <c r="N963" s="66">
        <f>IF(J963=0,0,N964*$E$3)</f>
        <v>0</v>
      </c>
      <c r="O963" s="67">
        <f t="shared" si="68"/>
        <v>0</v>
      </c>
      <c r="P963" s="66">
        <f>IF(J963=0,0,P964*$E$3)</f>
        <v>0</v>
      </c>
      <c r="Q963" s="67">
        <f t="shared" si="69"/>
        <v>0</v>
      </c>
      <c r="R963" s="66">
        <f>IF(J963=0,0,R964*$E$3)</f>
        <v>0</v>
      </c>
      <c r="S963" s="67">
        <f t="shared" si="70"/>
        <v>0</v>
      </c>
      <c r="T963" s="67"/>
    </row>
    <row r="964" spans="3:20" ht="20.25" hidden="1" customHeight="1">
      <c r="C964" s="76">
        <v>2</v>
      </c>
      <c r="D964" s="68" t="str">
        <f>CHOOSE(IF(C964&gt;0,C964,$F$5),0,"(야)","(지세별)","(지+소)","(누.불)","(야+소)","(원내역)")</f>
        <v>(야)</v>
      </c>
      <c r="E964">
        <f t="shared" si="71"/>
        <v>0</v>
      </c>
      <c r="F964" s="59"/>
      <c r="G964" s="84" t="s">
        <v>268</v>
      </c>
      <c r="H964" s="85" t="str">
        <f>H962</f>
        <v>D=700mm</v>
      </c>
      <c r="I964" s="85" t="str">
        <f>CHOOSE(IF(C964&gt;0,C964,$F$5),0,"(야간)","(지세별)","(지+소)","(누.불)","(야+소)","")</f>
        <v>(야간)</v>
      </c>
      <c r="J964" s="84">
        <v>0</v>
      </c>
      <c r="K964" s="72" t="s">
        <v>227</v>
      </c>
      <c r="L964" s="73">
        <f t="shared" si="67"/>
        <v>0</v>
      </c>
      <c r="M964" s="71">
        <f t="shared" si="67"/>
        <v>0</v>
      </c>
      <c r="N964" s="73">
        <f>IF(AND(J963=0,J964=0),0,INT(CHOOSE(IF(C964&gt;0,C964,$F$5),#REF!,#REF!,#REF!,#REF!,#REF!,#REF!,#REF!)))</f>
        <v>0</v>
      </c>
      <c r="O964" s="74">
        <f t="shared" si="68"/>
        <v>0</v>
      </c>
      <c r="P964" s="73">
        <f>IF(AND(J963=0,J964=0),0,INT(CHOOSE(IF(C964&gt;0,C964,$F$5),#REF!,#REF!,#REF!,#REF!,#REF!,#REF!,#REF!)))</f>
        <v>0</v>
      </c>
      <c r="Q964" s="74">
        <f t="shared" si="69"/>
        <v>0</v>
      </c>
      <c r="R964" s="73">
        <f>IF(AND(J963=0,J964=0),0,INT(CHOOSE(IF(C964&gt;0,C964,$F$5),#REF!,#REF!,#REF!,#REF!,#REF!,#REF!,#REF!)))</f>
        <v>0</v>
      </c>
      <c r="S964" s="74">
        <f t="shared" si="70"/>
        <v>0</v>
      </c>
      <c r="T964" s="74"/>
    </row>
    <row r="965" spans="3:20" ht="20.25" hidden="1" customHeight="1">
      <c r="C965" s="17"/>
      <c r="E965" t="str">
        <f t="shared" si="66"/>
        <v/>
      </c>
      <c r="F965" s="62"/>
      <c r="G965" s="78"/>
      <c r="H965" s="79"/>
      <c r="I965" s="79"/>
      <c r="J965" s="78">
        <v>0</v>
      </c>
      <c r="K965" s="65"/>
      <c r="L965" s="66">
        <f t="shared" si="67"/>
        <v>0</v>
      </c>
      <c r="M965" s="64">
        <f t="shared" si="67"/>
        <v>0</v>
      </c>
      <c r="N965" s="66">
        <f>IF(J965=0,0,N966*$E$3)</f>
        <v>0</v>
      </c>
      <c r="O965" s="67">
        <f t="shared" si="68"/>
        <v>0</v>
      </c>
      <c r="P965" s="66">
        <f>IF(J965=0,0,P966*$E$3)</f>
        <v>0</v>
      </c>
      <c r="Q965" s="67">
        <f t="shared" si="69"/>
        <v>0</v>
      </c>
      <c r="R965" s="66">
        <f>IF(J965=0,0,R966*$E$3)</f>
        <v>0</v>
      </c>
      <c r="S965" s="67">
        <f t="shared" si="70"/>
        <v>0</v>
      </c>
      <c r="T965" s="67"/>
    </row>
    <row r="966" spans="3:20" ht="20.25" hidden="1" customHeight="1">
      <c r="C966" s="76"/>
      <c r="D966" s="68">
        <f>CHOOSE(IF(C966&gt;0,C966,$F$5),0,"(야)","(지세별)","(지+소)","(누.불)","(야+소)","(원내역)")</f>
        <v>0</v>
      </c>
      <c r="E966">
        <f t="shared" si="71"/>
        <v>0</v>
      </c>
      <c r="F966" s="59"/>
      <c r="G966" s="84" t="s">
        <v>268</v>
      </c>
      <c r="H966" s="85" t="s">
        <v>262</v>
      </c>
      <c r="I966" s="85">
        <f>CHOOSE(IF(C966&gt;0,C966,$F$5),0,"(야간)","(지세별)","(지+소)","(누.불)","(야+소)","")</f>
        <v>0</v>
      </c>
      <c r="J966" s="84">
        <v>0</v>
      </c>
      <c r="K966" s="72" t="s">
        <v>227</v>
      </c>
      <c r="L966" s="73">
        <f t="shared" si="67"/>
        <v>0</v>
      </c>
      <c r="M966" s="71">
        <f t="shared" si="67"/>
        <v>0</v>
      </c>
      <c r="N966" s="73">
        <f>IF(AND(J965=0,J966=0),0,INT(CHOOSE(IF(C966&gt;0,C966,$F$5),#REF!,#REF!,#REF!,#REF!,#REF!,#REF!,#REF!)))</f>
        <v>0</v>
      </c>
      <c r="O966" s="74">
        <f t="shared" si="68"/>
        <v>0</v>
      </c>
      <c r="P966" s="73">
        <f>IF(AND(J965=0,J966=0),0,INT(CHOOSE(IF(C966&gt;0,C966,$F$5),#REF!,#REF!,#REF!,#REF!,#REF!,#REF!,#REF!)))</f>
        <v>0</v>
      </c>
      <c r="Q966" s="74">
        <f t="shared" si="69"/>
        <v>0</v>
      </c>
      <c r="R966" s="73">
        <f>IF(AND(J965=0,J966=0),0,INT(CHOOSE(IF(C966&gt;0,C966,$F$5),#REF!,#REF!,#REF!,#REF!,#REF!,#REF!,#REF!)))</f>
        <v>0</v>
      </c>
      <c r="S966" s="74">
        <f t="shared" si="70"/>
        <v>0</v>
      </c>
      <c r="T966" s="74"/>
    </row>
    <row r="967" spans="3:20" ht="20.25" hidden="1" customHeight="1">
      <c r="C967" s="17"/>
      <c r="E967" t="str">
        <f t="shared" si="66"/>
        <v/>
      </c>
      <c r="F967" s="62"/>
      <c r="G967" s="78"/>
      <c r="H967" s="79"/>
      <c r="I967" s="79"/>
      <c r="J967" s="78">
        <v>0</v>
      </c>
      <c r="K967" s="65"/>
      <c r="L967" s="66">
        <f t="shared" si="67"/>
        <v>0</v>
      </c>
      <c r="M967" s="64">
        <f t="shared" si="67"/>
        <v>0</v>
      </c>
      <c r="N967" s="66">
        <f>IF(J967=0,0,N968*$E$3)</f>
        <v>0</v>
      </c>
      <c r="O967" s="67">
        <f t="shared" si="68"/>
        <v>0</v>
      </c>
      <c r="P967" s="66">
        <f>IF(J967=0,0,P968*$E$3)</f>
        <v>0</v>
      </c>
      <c r="Q967" s="67">
        <f t="shared" si="69"/>
        <v>0</v>
      </c>
      <c r="R967" s="66">
        <f>IF(J967=0,0,R968*$E$3)</f>
        <v>0</v>
      </c>
      <c r="S967" s="67">
        <f t="shared" si="70"/>
        <v>0</v>
      </c>
      <c r="T967" s="67"/>
    </row>
    <row r="968" spans="3:20" ht="20.25" hidden="1" customHeight="1">
      <c r="C968" s="76">
        <v>2</v>
      </c>
      <c r="D968" s="68" t="str">
        <f>CHOOSE(IF(C968&gt;0,C968,$F$5),0,"(야)","(지세별)","(지+소)","(누.불)","(야+소)","(원내역)")</f>
        <v>(야)</v>
      </c>
      <c r="E968">
        <f t="shared" si="71"/>
        <v>0</v>
      </c>
      <c r="F968" s="59"/>
      <c r="G968" s="84" t="s">
        <v>268</v>
      </c>
      <c r="H968" s="85" t="str">
        <f>H966</f>
        <v>D=800mm</v>
      </c>
      <c r="I968" s="85" t="str">
        <f>CHOOSE(IF(C968&gt;0,C968,$F$5),0,"(야간)","(지세별)","(지+소)","(누.불)","(야+소)","")</f>
        <v>(야간)</v>
      </c>
      <c r="J968" s="84">
        <v>0</v>
      </c>
      <c r="K968" s="72" t="s">
        <v>227</v>
      </c>
      <c r="L968" s="73">
        <f t="shared" si="67"/>
        <v>0</v>
      </c>
      <c r="M968" s="71">
        <f t="shared" si="67"/>
        <v>0</v>
      </c>
      <c r="N968" s="73">
        <f>IF(AND(J967=0,J968=0),0,INT(CHOOSE(IF(C968&gt;0,C968,$F$5),#REF!,#REF!,#REF!,#REF!,#REF!,#REF!,#REF!)))</f>
        <v>0</v>
      </c>
      <c r="O968" s="74">
        <f t="shared" si="68"/>
        <v>0</v>
      </c>
      <c r="P968" s="73">
        <f>IF(AND(J967=0,J968=0),0,INT(CHOOSE(IF(C968&gt;0,C968,$F$5),#REF!,#REF!,#REF!,#REF!,#REF!,#REF!,#REF!)))</f>
        <v>0</v>
      </c>
      <c r="Q968" s="74">
        <f t="shared" si="69"/>
        <v>0</v>
      </c>
      <c r="R968" s="73">
        <f>IF(AND(J967=0,J968=0),0,INT(CHOOSE(IF(C968&gt;0,C968,$F$5),#REF!,#REF!,#REF!,#REF!,#REF!,#REF!,#REF!)))</f>
        <v>0</v>
      </c>
      <c r="S968" s="74">
        <f t="shared" si="70"/>
        <v>0</v>
      </c>
      <c r="T968" s="74"/>
    </row>
    <row r="969" spans="3:20" ht="20.25" hidden="1" customHeight="1">
      <c r="C969" s="17"/>
      <c r="E969" t="str">
        <f t="shared" ref="E969:E1031" si="72">IF(OR(M969&gt;0,M970&gt;0),2,"")</f>
        <v/>
      </c>
      <c r="F969" s="62"/>
      <c r="G969" s="78"/>
      <c r="H969" s="79"/>
      <c r="I969" s="79"/>
      <c r="J969" s="78">
        <v>0</v>
      </c>
      <c r="K969" s="65"/>
      <c r="L969" s="66">
        <f t="shared" ref="L969:M1032" si="73">SUM(N969,P969,R969)</f>
        <v>0</v>
      </c>
      <c r="M969" s="64">
        <f t="shared" si="73"/>
        <v>0</v>
      </c>
      <c r="N969" s="66">
        <f>IF(J969=0,0,N970*$E$3)</f>
        <v>0</v>
      </c>
      <c r="O969" s="67">
        <f t="shared" ref="O969:O1032" si="74">INT($J969*N969)</f>
        <v>0</v>
      </c>
      <c r="P969" s="66">
        <f>IF(J969=0,0,P970*$E$3)</f>
        <v>0</v>
      </c>
      <c r="Q969" s="67">
        <f t="shared" ref="Q969:Q1032" si="75">INT($J969*P969)</f>
        <v>0</v>
      </c>
      <c r="R969" s="66">
        <f>IF(J969=0,0,R970*$E$3)</f>
        <v>0</v>
      </c>
      <c r="S969" s="67">
        <f t="shared" ref="S969:S1032" si="76">INT($J969*R969)</f>
        <v>0</v>
      </c>
      <c r="T969" s="67"/>
    </row>
    <row r="970" spans="3:20" ht="20.25" hidden="1" customHeight="1">
      <c r="C970" s="76"/>
      <c r="D970" s="68">
        <f>CHOOSE(IF(C970&gt;0,C970,$F$5),0,"(야)","(지세별)","(지+소)","(누.불)","(야+소)","(원내역)")</f>
        <v>0</v>
      </c>
      <c r="E970">
        <f t="shared" ref="E970:E1032" si="77">IF(OR(M969&gt;0,M970&gt;0),1,0)</f>
        <v>0</v>
      </c>
      <c r="F970" s="59"/>
      <c r="G970" s="84" t="s">
        <v>268</v>
      </c>
      <c r="H970" s="85" t="s">
        <v>259</v>
      </c>
      <c r="I970" s="85">
        <f>CHOOSE(IF(C970&gt;0,C970,$F$5),0,"(야간)","(지세별)","(지+소)","(누.불)","(야+소)","")</f>
        <v>0</v>
      </c>
      <c r="J970" s="84">
        <v>0</v>
      </c>
      <c r="K970" s="72" t="s">
        <v>227</v>
      </c>
      <c r="L970" s="73">
        <f t="shared" si="73"/>
        <v>0</v>
      </c>
      <c r="M970" s="71">
        <f t="shared" si="73"/>
        <v>0</v>
      </c>
      <c r="N970" s="73">
        <f>IF(AND(J969=0,J970=0),0,INT(CHOOSE(IF(C970&gt;0,C970,$F$5),#REF!,#REF!,#REF!,#REF!,#REF!,#REF!,#REF!)))</f>
        <v>0</v>
      </c>
      <c r="O970" s="74">
        <f t="shared" si="74"/>
        <v>0</v>
      </c>
      <c r="P970" s="73">
        <f>IF(AND(J969=0,J970=0),0,INT(CHOOSE(IF(C970&gt;0,C970,$F$5),#REF!,#REF!,#REF!,#REF!,#REF!,#REF!,#REF!)))</f>
        <v>0</v>
      </c>
      <c r="Q970" s="74">
        <f t="shared" si="75"/>
        <v>0</v>
      </c>
      <c r="R970" s="73">
        <f>IF(AND(J969=0,J970=0),0,INT(CHOOSE(IF(C970&gt;0,C970,$F$5),#REF!,#REF!,#REF!,#REF!,#REF!,#REF!,#REF!)))</f>
        <v>0</v>
      </c>
      <c r="S970" s="74">
        <f t="shared" si="76"/>
        <v>0</v>
      </c>
      <c r="T970" s="74"/>
    </row>
    <row r="971" spans="3:20" ht="20.25" hidden="1" customHeight="1">
      <c r="C971" s="17"/>
      <c r="E971" t="str">
        <f t="shared" si="72"/>
        <v/>
      </c>
      <c r="F971" s="62"/>
      <c r="G971" s="78"/>
      <c r="H971" s="79"/>
      <c r="I971" s="79"/>
      <c r="J971" s="78">
        <v>0</v>
      </c>
      <c r="K971" s="65"/>
      <c r="L971" s="66">
        <f t="shared" si="73"/>
        <v>0</v>
      </c>
      <c r="M971" s="64">
        <f t="shared" si="73"/>
        <v>0</v>
      </c>
      <c r="N971" s="66">
        <f>IF(J971=0,0,N972*$E$3)</f>
        <v>0</v>
      </c>
      <c r="O971" s="67">
        <f t="shared" si="74"/>
        <v>0</v>
      </c>
      <c r="P971" s="66">
        <f>IF(J971=0,0,P972*$E$3)</f>
        <v>0</v>
      </c>
      <c r="Q971" s="67">
        <f t="shared" si="75"/>
        <v>0</v>
      </c>
      <c r="R971" s="66">
        <f>IF(J971=0,0,R972*$E$3)</f>
        <v>0</v>
      </c>
      <c r="S971" s="67">
        <f t="shared" si="76"/>
        <v>0</v>
      </c>
      <c r="T971" s="67"/>
    </row>
    <row r="972" spans="3:20" ht="20.25" hidden="1" customHeight="1">
      <c r="C972" s="76">
        <v>2</v>
      </c>
      <c r="D972" s="68" t="str">
        <f>CHOOSE(IF(C972&gt;0,C972,$F$5),0,"(야)","(지세별)","(지+소)","(누.불)","(야+소)","(원내역)")</f>
        <v>(야)</v>
      </c>
      <c r="E972">
        <f t="shared" si="77"/>
        <v>0</v>
      </c>
      <c r="F972" s="59"/>
      <c r="G972" s="84" t="s">
        <v>268</v>
      </c>
      <c r="H972" s="85" t="str">
        <f>H970</f>
        <v>D=900mm</v>
      </c>
      <c r="I972" s="85" t="str">
        <f>CHOOSE(IF(C972&gt;0,C972,$F$5),0,"(야간)","(지세별)","(지+소)","(누.불)","(야+소)","")</f>
        <v>(야간)</v>
      </c>
      <c r="J972" s="84">
        <v>0</v>
      </c>
      <c r="K972" s="72" t="s">
        <v>227</v>
      </c>
      <c r="L972" s="73">
        <f t="shared" si="73"/>
        <v>0</v>
      </c>
      <c r="M972" s="71">
        <f t="shared" si="73"/>
        <v>0</v>
      </c>
      <c r="N972" s="73">
        <f>IF(AND(J971=0,J972=0),0,INT(CHOOSE(IF(C972&gt;0,C972,$F$5),#REF!,#REF!,#REF!,#REF!,#REF!,#REF!,#REF!)))</f>
        <v>0</v>
      </c>
      <c r="O972" s="74">
        <f t="shared" si="74"/>
        <v>0</v>
      </c>
      <c r="P972" s="73">
        <f>IF(AND(J971=0,J972=0),0,INT(CHOOSE(IF(C972&gt;0,C972,$F$5),#REF!,#REF!,#REF!,#REF!,#REF!,#REF!,#REF!)))</f>
        <v>0</v>
      </c>
      <c r="Q972" s="74">
        <f t="shared" si="75"/>
        <v>0</v>
      </c>
      <c r="R972" s="73">
        <f>IF(AND(J971=0,J972=0),0,INT(CHOOSE(IF(C972&gt;0,C972,$F$5),#REF!,#REF!,#REF!,#REF!,#REF!,#REF!,#REF!)))</f>
        <v>0</v>
      </c>
      <c r="S972" s="74">
        <f t="shared" si="76"/>
        <v>0</v>
      </c>
      <c r="T972" s="74"/>
    </row>
    <row r="973" spans="3:20" ht="20.25" hidden="1" customHeight="1">
      <c r="C973" s="17"/>
      <c r="E973" t="str">
        <f t="shared" si="72"/>
        <v/>
      </c>
      <c r="F973" s="62"/>
      <c r="G973" s="78"/>
      <c r="H973" s="79"/>
      <c r="I973" s="79"/>
      <c r="J973" s="78">
        <v>0</v>
      </c>
      <c r="K973" s="65"/>
      <c r="L973" s="66">
        <f t="shared" si="73"/>
        <v>0</v>
      </c>
      <c r="M973" s="64">
        <f t="shared" si="73"/>
        <v>0</v>
      </c>
      <c r="N973" s="66">
        <f>IF(J973=0,0,N974*$E$3)</f>
        <v>0</v>
      </c>
      <c r="O973" s="67">
        <f t="shared" si="74"/>
        <v>0</v>
      </c>
      <c r="P973" s="66">
        <f>IF(J973=0,0,P974*$E$3)</f>
        <v>0</v>
      </c>
      <c r="Q973" s="67">
        <f t="shared" si="75"/>
        <v>0</v>
      </c>
      <c r="R973" s="66">
        <f>IF(J973=0,0,R974*$E$3)</f>
        <v>0</v>
      </c>
      <c r="S973" s="67">
        <f t="shared" si="76"/>
        <v>0</v>
      </c>
      <c r="T973" s="67"/>
    </row>
    <row r="974" spans="3:20" ht="20.25" hidden="1" customHeight="1">
      <c r="C974" s="76"/>
      <c r="D974" s="68">
        <f>CHOOSE(IF(C974&gt;0,C974,$F$5),0,"(야)","(지세별)","(지+소)","(누.불)","(야+소)","(원내역)")</f>
        <v>0</v>
      </c>
      <c r="E974">
        <f t="shared" si="77"/>
        <v>0</v>
      </c>
      <c r="F974" s="59"/>
      <c r="G974" s="84" t="s">
        <v>268</v>
      </c>
      <c r="H974" s="85" t="s">
        <v>269</v>
      </c>
      <c r="I974" s="85">
        <f>CHOOSE(IF(C974&gt;0,C974,$F$5),0,"(야간)","(지세별)","(지+소)","(누.불)","(야+소)","")</f>
        <v>0</v>
      </c>
      <c r="J974" s="84">
        <v>0</v>
      </c>
      <c r="K974" s="72" t="s">
        <v>225</v>
      </c>
      <c r="L974" s="73">
        <f t="shared" si="73"/>
        <v>0</v>
      </c>
      <c r="M974" s="71">
        <f t="shared" si="73"/>
        <v>0</v>
      </c>
      <c r="N974" s="73">
        <f>IF(AND(J973=0,J974=0),0,INT(CHOOSE(IF(C974&gt;0,C974,$F$5),#REF!,#REF!,#REF!,#REF!,#REF!,#REF!,#REF!)))</f>
        <v>0</v>
      </c>
      <c r="O974" s="74">
        <f t="shared" si="74"/>
        <v>0</v>
      </c>
      <c r="P974" s="73">
        <f>IF(AND(J973=0,J974=0),0,INT(CHOOSE(IF(C974&gt;0,C974,$F$5),#REF!,#REF!,#REF!,#REF!,#REF!,#REF!,#REF!)))</f>
        <v>0</v>
      </c>
      <c r="Q974" s="74">
        <f t="shared" si="75"/>
        <v>0</v>
      </c>
      <c r="R974" s="73">
        <f>IF(AND(J973=0,J974=0),0,INT(CHOOSE(IF(C974&gt;0,C974,$F$5),#REF!,#REF!,#REF!,#REF!,#REF!,#REF!,#REF!)))</f>
        <v>0</v>
      </c>
      <c r="S974" s="74">
        <f t="shared" si="76"/>
        <v>0</v>
      </c>
      <c r="T974" s="74"/>
    </row>
    <row r="975" spans="3:20" ht="20.25" hidden="1" customHeight="1">
      <c r="C975" s="17"/>
      <c r="E975" t="str">
        <f t="shared" si="72"/>
        <v/>
      </c>
      <c r="F975" s="62"/>
      <c r="G975" s="78"/>
      <c r="H975" s="79"/>
      <c r="I975" s="79"/>
      <c r="J975" s="78">
        <v>0</v>
      </c>
      <c r="K975" s="65"/>
      <c r="L975" s="66">
        <f t="shared" si="73"/>
        <v>0</v>
      </c>
      <c r="M975" s="64">
        <f t="shared" si="73"/>
        <v>0</v>
      </c>
      <c r="N975" s="66">
        <f>IF(J975=0,0,N976*$E$3)</f>
        <v>0</v>
      </c>
      <c r="O975" s="67">
        <f t="shared" si="74"/>
        <v>0</v>
      </c>
      <c r="P975" s="66">
        <f>IF(J975=0,0,P976*$E$3)</f>
        <v>0</v>
      </c>
      <c r="Q975" s="67">
        <f t="shared" si="75"/>
        <v>0</v>
      </c>
      <c r="R975" s="66">
        <f>IF(J975=0,0,R976*$E$3)</f>
        <v>0</v>
      </c>
      <c r="S975" s="67">
        <f t="shared" si="76"/>
        <v>0</v>
      </c>
      <c r="T975" s="67"/>
    </row>
    <row r="976" spans="3:20" ht="20.25" hidden="1" customHeight="1">
      <c r="C976" s="76">
        <v>2</v>
      </c>
      <c r="D976" s="68" t="str">
        <f>CHOOSE(IF(C976&gt;0,C976,$F$5),0,"(야)","(지세별)","(지+소)","(누.불)","(야+소)","(원내역)")</f>
        <v>(야)</v>
      </c>
      <c r="E976">
        <f t="shared" si="77"/>
        <v>0</v>
      </c>
      <c r="F976" s="59"/>
      <c r="G976" s="84" t="s">
        <v>268</v>
      </c>
      <c r="H976" s="85" t="str">
        <f>H974</f>
        <v>D=1000mm</v>
      </c>
      <c r="I976" s="85" t="str">
        <f>CHOOSE(IF(C976&gt;0,C976,$F$5),0,"(야간)","(지세별)","(지+소)","(누.불)","(야+소)","")</f>
        <v>(야간)</v>
      </c>
      <c r="J976" s="84">
        <v>0</v>
      </c>
      <c r="K976" s="72" t="s">
        <v>225</v>
      </c>
      <c r="L976" s="73">
        <f t="shared" si="73"/>
        <v>0</v>
      </c>
      <c r="M976" s="71">
        <f t="shared" si="73"/>
        <v>0</v>
      </c>
      <c r="N976" s="73">
        <f>IF(AND(J975=0,J976=0),0,INT(CHOOSE(IF(C976&gt;0,C976,$F$5),#REF!,#REF!,#REF!,#REF!,#REF!,#REF!,#REF!)))</f>
        <v>0</v>
      </c>
      <c r="O976" s="74">
        <f t="shared" si="74"/>
        <v>0</v>
      </c>
      <c r="P976" s="73">
        <f>IF(AND(J975=0,J976=0),0,INT(CHOOSE(IF(C976&gt;0,C976,$F$5),#REF!,#REF!,#REF!,#REF!,#REF!,#REF!,#REF!)))</f>
        <v>0</v>
      </c>
      <c r="Q976" s="74">
        <f t="shared" si="75"/>
        <v>0</v>
      </c>
      <c r="R976" s="73">
        <f>IF(AND(J975=0,J976=0),0,INT(CHOOSE(IF(C976&gt;0,C976,$F$5),#REF!,#REF!,#REF!,#REF!,#REF!,#REF!,#REF!)))</f>
        <v>0</v>
      </c>
      <c r="S976" s="74">
        <f t="shared" si="76"/>
        <v>0</v>
      </c>
      <c r="T976" s="74"/>
    </row>
    <row r="977" spans="3:20" ht="20.25" hidden="1" customHeight="1">
      <c r="C977" s="17"/>
      <c r="E977" t="str">
        <f t="shared" si="72"/>
        <v/>
      </c>
      <c r="F977" s="62"/>
      <c r="G977" s="78"/>
      <c r="H977" s="79"/>
      <c r="I977" s="79"/>
      <c r="J977" s="78">
        <v>0</v>
      </c>
      <c r="K977" s="65"/>
      <c r="L977" s="66">
        <f t="shared" si="73"/>
        <v>0</v>
      </c>
      <c r="M977" s="64">
        <f t="shared" si="73"/>
        <v>0</v>
      </c>
      <c r="N977" s="66">
        <f>IF(J977=0,0,N978*$E$3)</f>
        <v>0</v>
      </c>
      <c r="O977" s="67">
        <f t="shared" si="74"/>
        <v>0</v>
      </c>
      <c r="P977" s="66">
        <f>IF(J977=0,0,P978*$E$3)</f>
        <v>0</v>
      </c>
      <c r="Q977" s="67">
        <f t="shared" si="75"/>
        <v>0</v>
      </c>
      <c r="R977" s="66">
        <f>IF(J977=0,0,R978*$E$3)</f>
        <v>0</v>
      </c>
      <c r="S977" s="67">
        <f t="shared" si="76"/>
        <v>0</v>
      </c>
      <c r="T977" s="67"/>
    </row>
    <row r="978" spans="3:20" ht="20.25" hidden="1" customHeight="1">
      <c r="C978" s="76"/>
      <c r="D978" s="68">
        <f>CHOOSE(IF(C978&gt;0,C978,$F$5),0,"(야)","(지세별)","(지+소)","(누.불)","(야+소)","(원내역)")</f>
        <v>0</v>
      </c>
      <c r="E978">
        <f t="shared" si="77"/>
        <v>0</v>
      </c>
      <c r="F978" s="59"/>
      <c r="G978" s="84" t="s">
        <v>270</v>
      </c>
      <c r="H978" s="85" t="s">
        <v>247</v>
      </c>
      <c r="I978" s="85">
        <f>CHOOSE(IF(C978&gt;0,C978,$F$5),0,"(야간)","(지세별)","(지+소)","(누.불)","(야+소)","")</f>
        <v>0</v>
      </c>
      <c r="J978" s="84">
        <v>0</v>
      </c>
      <c r="K978" s="72" t="s">
        <v>225</v>
      </c>
      <c r="L978" s="73">
        <f t="shared" si="73"/>
        <v>0</v>
      </c>
      <c r="M978" s="71">
        <f t="shared" si="73"/>
        <v>0</v>
      </c>
      <c r="N978" s="73">
        <f>IF(AND(J977=0,J978=0),0,INT(CHOOSE(IF(C978&gt;0,C978,$F$5),#REF!,#REF!,#REF!,#REF!,#REF!,#REF!,#REF!)))</f>
        <v>0</v>
      </c>
      <c r="O978" s="74">
        <f t="shared" si="74"/>
        <v>0</v>
      </c>
      <c r="P978" s="73">
        <f>IF(AND(J977=0,J978=0),0,INT(CHOOSE(IF(C978&gt;0,C978,$F$5),#REF!,#REF!,#REF!,#REF!,#REF!,#REF!,#REF!)))</f>
        <v>0</v>
      </c>
      <c r="Q978" s="74">
        <f t="shared" si="75"/>
        <v>0</v>
      </c>
      <c r="R978" s="73">
        <f>IF(AND(J977=0,J978=0),0,INT(CHOOSE(IF(C978&gt;0,C978,$F$5),#REF!,#REF!,#REF!,#REF!,#REF!,#REF!,#REF!)))</f>
        <v>0</v>
      </c>
      <c r="S978" s="74">
        <f t="shared" si="76"/>
        <v>0</v>
      </c>
      <c r="T978" s="74"/>
    </row>
    <row r="979" spans="3:20" ht="20.25" hidden="1" customHeight="1">
      <c r="C979" s="17"/>
      <c r="E979" t="str">
        <f t="shared" si="72"/>
        <v/>
      </c>
      <c r="F979" s="62"/>
      <c r="G979" s="78"/>
      <c r="H979" s="79"/>
      <c r="I979" s="79"/>
      <c r="J979" s="78">
        <v>0</v>
      </c>
      <c r="K979" s="65"/>
      <c r="L979" s="66">
        <f t="shared" si="73"/>
        <v>0</v>
      </c>
      <c r="M979" s="64">
        <f t="shared" si="73"/>
        <v>0</v>
      </c>
      <c r="N979" s="66">
        <f>IF(J979=0,0,N980*$E$3)</f>
        <v>0</v>
      </c>
      <c r="O979" s="67">
        <f t="shared" si="74"/>
        <v>0</v>
      </c>
      <c r="P979" s="66">
        <f>IF(J979=0,0,P980*$E$3)</f>
        <v>0</v>
      </c>
      <c r="Q979" s="67">
        <f t="shared" si="75"/>
        <v>0</v>
      </c>
      <c r="R979" s="66">
        <f>IF(J979=0,0,R980*$E$3)</f>
        <v>0</v>
      </c>
      <c r="S979" s="67">
        <f t="shared" si="76"/>
        <v>0</v>
      </c>
      <c r="T979" s="67"/>
    </row>
    <row r="980" spans="3:20" ht="20.25" hidden="1" customHeight="1">
      <c r="C980" s="76">
        <v>2</v>
      </c>
      <c r="D980" s="68" t="str">
        <f>CHOOSE(IF(C980&gt;0,C980,$F$5),0,"(야)","(지세별)","(지+소)","(누.불)","(야+소)","(원내역)")</f>
        <v>(야)</v>
      </c>
      <c r="E980">
        <f t="shared" si="77"/>
        <v>0</v>
      </c>
      <c r="F980" s="59"/>
      <c r="G980" s="84" t="str">
        <f>G978</f>
        <v>강관철거</v>
      </c>
      <c r="H980" s="85" t="s">
        <v>247</v>
      </c>
      <c r="I980" s="85" t="str">
        <f>CHOOSE(IF(C980&gt;0,C980,$F$5),0,"(야간)","(지세별)","(지+소)","(누.불)","(야+소)","")</f>
        <v>(야간)</v>
      </c>
      <c r="J980" s="84">
        <v>0</v>
      </c>
      <c r="K980" s="72" t="s">
        <v>225</v>
      </c>
      <c r="L980" s="73">
        <f t="shared" si="73"/>
        <v>0</v>
      </c>
      <c r="M980" s="71">
        <f t="shared" si="73"/>
        <v>0</v>
      </c>
      <c r="N980" s="73">
        <f>IF(AND(J979=0,J980=0),0,INT(CHOOSE(IF(C980&gt;0,C980,$F$5),#REF!,#REF!,#REF!,#REF!,#REF!,#REF!,#REF!)))</f>
        <v>0</v>
      </c>
      <c r="O980" s="74">
        <f t="shared" si="74"/>
        <v>0</v>
      </c>
      <c r="P980" s="73">
        <f>IF(AND(J979=0,J980=0),0,INT(CHOOSE(IF(C980&gt;0,C980,$F$5),#REF!,#REF!,#REF!,#REF!,#REF!,#REF!,#REF!)))</f>
        <v>0</v>
      </c>
      <c r="Q980" s="74">
        <f t="shared" si="75"/>
        <v>0</v>
      </c>
      <c r="R980" s="73">
        <f>IF(AND(J979=0,J980=0),0,INT(CHOOSE(IF(C980&gt;0,C980,$F$5),#REF!,#REF!,#REF!,#REF!,#REF!,#REF!,#REF!)))</f>
        <v>0</v>
      </c>
      <c r="S980" s="74">
        <f t="shared" si="76"/>
        <v>0</v>
      </c>
      <c r="T980" s="74"/>
    </row>
    <row r="981" spans="3:20" ht="20.25" hidden="1" customHeight="1">
      <c r="C981" s="17"/>
      <c r="E981" t="str">
        <f t="shared" si="72"/>
        <v/>
      </c>
      <c r="F981" s="62"/>
      <c r="G981" s="78"/>
      <c r="H981" s="79"/>
      <c r="I981" s="79"/>
      <c r="J981" s="78">
        <v>0</v>
      </c>
      <c r="K981" s="65"/>
      <c r="L981" s="66">
        <f t="shared" si="73"/>
        <v>0</v>
      </c>
      <c r="M981" s="64">
        <f t="shared" si="73"/>
        <v>0</v>
      </c>
      <c r="N981" s="66">
        <f>IF(J981=0,0,N982*$E$3)</f>
        <v>0</v>
      </c>
      <c r="O981" s="67">
        <f t="shared" si="74"/>
        <v>0</v>
      </c>
      <c r="P981" s="66">
        <f>IF(J981=0,0,P982*$E$3)</f>
        <v>0</v>
      </c>
      <c r="Q981" s="67">
        <f t="shared" si="75"/>
        <v>0</v>
      </c>
      <c r="R981" s="66">
        <f>IF(J981=0,0,R982*$E$3)</f>
        <v>0</v>
      </c>
      <c r="S981" s="67">
        <f t="shared" si="76"/>
        <v>0</v>
      </c>
      <c r="T981" s="67"/>
    </row>
    <row r="982" spans="3:20" ht="20.25" hidden="1" customHeight="1">
      <c r="C982" s="76"/>
      <c r="D982" s="68">
        <f>CHOOSE(IF(C982&gt;0,C982,$F$5),0,"(야)","(지세별)","(지+소)","(누.불)","(야+소)","(원내역)")</f>
        <v>0</v>
      </c>
      <c r="E982">
        <f t="shared" si="77"/>
        <v>0</v>
      </c>
      <c r="F982" s="59"/>
      <c r="G982" s="84" t="str">
        <f>G980</f>
        <v>강관철거</v>
      </c>
      <c r="H982" s="85" t="s">
        <v>248</v>
      </c>
      <c r="I982" s="85">
        <f>CHOOSE(IF(C982&gt;0,C982,$F$5),0,"(야간)","(지세별)","(지+소)","(누.불)","(야+소)","")</f>
        <v>0</v>
      </c>
      <c r="J982" s="84">
        <v>0</v>
      </c>
      <c r="K982" s="72" t="s">
        <v>227</v>
      </c>
      <c r="L982" s="73">
        <f t="shared" si="73"/>
        <v>0</v>
      </c>
      <c r="M982" s="71">
        <f t="shared" si="73"/>
        <v>0</v>
      </c>
      <c r="N982" s="73">
        <f>IF(AND(J981=0,J982=0),0,INT(CHOOSE(IF(C982&gt;0,C982,$F$5),#REF!,#REF!,#REF!,#REF!,#REF!,#REF!,#REF!)))</f>
        <v>0</v>
      </c>
      <c r="O982" s="74">
        <f t="shared" si="74"/>
        <v>0</v>
      </c>
      <c r="P982" s="73">
        <f>IF(AND(J981=0,J982=0),0,INT(CHOOSE(IF(C982&gt;0,C982,$F$5),#REF!,#REF!,#REF!,#REF!,#REF!,#REF!,#REF!)))</f>
        <v>0</v>
      </c>
      <c r="Q982" s="74">
        <f t="shared" si="75"/>
        <v>0</v>
      </c>
      <c r="R982" s="73">
        <f>IF(AND(J981=0,J982=0),0,INT(CHOOSE(IF(C982&gt;0,C982,$F$5),#REF!,#REF!,#REF!,#REF!,#REF!,#REF!,#REF!)))</f>
        <v>0</v>
      </c>
      <c r="S982" s="74">
        <f t="shared" si="76"/>
        <v>0</v>
      </c>
      <c r="T982" s="74"/>
    </row>
    <row r="983" spans="3:20" ht="20.25" hidden="1" customHeight="1">
      <c r="C983" s="17"/>
      <c r="E983" t="str">
        <f t="shared" si="72"/>
        <v/>
      </c>
      <c r="F983" s="62"/>
      <c r="G983" s="78"/>
      <c r="H983" s="79"/>
      <c r="I983" s="79"/>
      <c r="J983" s="78">
        <v>0</v>
      </c>
      <c r="K983" s="65"/>
      <c r="L983" s="66">
        <f t="shared" si="73"/>
        <v>0</v>
      </c>
      <c r="M983" s="64">
        <f t="shared" si="73"/>
        <v>0</v>
      </c>
      <c r="N983" s="66">
        <f>IF(J983=0,0,N984*$E$3)</f>
        <v>0</v>
      </c>
      <c r="O983" s="67">
        <f t="shared" si="74"/>
        <v>0</v>
      </c>
      <c r="P983" s="66">
        <f>IF(J983=0,0,P984*$E$3)</f>
        <v>0</v>
      </c>
      <c r="Q983" s="67">
        <f t="shared" si="75"/>
        <v>0</v>
      </c>
      <c r="R983" s="66">
        <f>IF(J983=0,0,R984*$E$3)</f>
        <v>0</v>
      </c>
      <c r="S983" s="67">
        <f t="shared" si="76"/>
        <v>0</v>
      </c>
      <c r="T983" s="67"/>
    </row>
    <row r="984" spans="3:20" ht="20.25" hidden="1" customHeight="1">
      <c r="C984" s="76">
        <v>2</v>
      </c>
      <c r="D984" s="68" t="str">
        <f>CHOOSE(IF(C984&gt;0,C984,$F$5),0,"(야)","(지세별)","(지+소)","(누.불)","(야+소)","(원내역)")</f>
        <v>(야)</v>
      </c>
      <c r="E984">
        <f t="shared" si="77"/>
        <v>0</v>
      </c>
      <c r="F984" s="59"/>
      <c r="G984" s="84" t="str">
        <f>G982</f>
        <v>강관철거</v>
      </c>
      <c r="H984" s="85" t="s">
        <v>248</v>
      </c>
      <c r="I984" s="85" t="str">
        <f>CHOOSE(IF(C984&gt;0,C984,$F$5),0,"(야간)","(지세별)","(지+소)","(누.불)","(야+소)","")</f>
        <v>(야간)</v>
      </c>
      <c r="J984" s="84">
        <v>0</v>
      </c>
      <c r="K984" s="72" t="s">
        <v>227</v>
      </c>
      <c r="L984" s="73">
        <f t="shared" si="73"/>
        <v>0</v>
      </c>
      <c r="M984" s="71">
        <f t="shared" si="73"/>
        <v>0</v>
      </c>
      <c r="N984" s="73">
        <f>IF(AND(J983=0,J984=0),0,INT(CHOOSE(IF(C984&gt;0,C984,$F$5),#REF!,#REF!,#REF!,#REF!,#REF!,#REF!,#REF!)))</f>
        <v>0</v>
      </c>
      <c r="O984" s="74">
        <f t="shared" si="74"/>
        <v>0</v>
      </c>
      <c r="P984" s="73">
        <f>IF(AND(J983=0,J984=0),0,INT(CHOOSE(IF(C984&gt;0,C984,$F$5),#REF!,#REF!,#REF!,#REF!,#REF!,#REF!,#REF!)))</f>
        <v>0</v>
      </c>
      <c r="Q984" s="74">
        <f t="shared" si="75"/>
        <v>0</v>
      </c>
      <c r="R984" s="73">
        <f>IF(AND(J983=0,J984=0),0,INT(CHOOSE(IF(C984&gt;0,C984,$F$5),#REF!,#REF!,#REF!,#REF!,#REF!,#REF!,#REF!)))</f>
        <v>0</v>
      </c>
      <c r="S984" s="74">
        <f t="shared" si="76"/>
        <v>0</v>
      </c>
      <c r="T984" s="74"/>
    </row>
    <row r="985" spans="3:20" ht="20.25" hidden="1" customHeight="1">
      <c r="C985" s="17"/>
      <c r="E985" t="str">
        <f t="shared" si="72"/>
        <v/>
      </c>
      <c r="F985" s="62"/>
      <c r="G985" s="78"/>
      <c r="H985" s="79"/>
      <c r="I985" s="79"/>
      <c r="J985" s="78">
        <v>0</v>
      </c>
      <c r="K985" s="65"/>
      <c r="L985" s="66">
        <f t="shared" si="73"/>
        <v>0</v>
      </c>
      <c r="M985" s="64">
        <f t="shared" si="73"/>
        <v>0</v>
      </c>
      <c r="N985" s="66">
        <f>IF(J985=0,0,N986*$E$3)</f>
        <v>0</v>
      </c>
      <c r="O985" s="67">
        <f t="shared" si="74"/>
        <v>0</v>
      </c>
      <c r="P985" s="66">
        <f>IF(J985=0,0,P986*$E$3)</f>
        <v>0</v>
      </c>
      <c r="Q985" s="67">
        <f t="shared" si="75"/>
        <v>0</v>
      </c>
      <c r="R985" s="66">
        <f>IF(J985=0,0,R986*$E$3)</f>
        <v>0</v>
      </c>
      <c r="S985" s="67">
        <f t="shared" si="76"/>
        <v>0</v>
      </c>
      <c r="T985" s="67"/>
    </row>
    <row r="986" spans="3:20" ht="20.25" hidden="1" customHeight="1">
      <c r="C986" s="76"/>
      <c r="D986" s="68">
        <f>CHOOSE(IF(C986&gt;0,C986,$F$5),0,"(야)","(지세별)","(지+소)","(누.불)","(야+소)","(원내역)")</f>
        <v>0</v>
      </c>
      <c r="E986">
        <f t="shared" si="77"/>
        <v>0</v>
      </c>
      <c r="F986" s="59"/>
      <c r="G986" s="84" t="str">
        <f>G984</f>
        <v>강관철거</v>
      </c>
      <c r="H986" s="85" t="s">
        <v>249</v>
      </c>
      <c r="I986" s="85">
        <f>CHOOSE(IF(C986&gt;0,C986,$F$5),0,"(야간)","(지세별)","(지+소)","(누.불)","(야+소)","")</f>
        <v>0</v>
      </c>
      <c r="J986" s="84">
        <v>0</v>
      </c>
      <c r="K986" s="72" t="s">
        <v>227</v>
      </c>
      <c r="L986" s="73">
        <f t="shared" si="73"/>
        <v>0</v>
      </c>
      <c r="M986" s="71">
        <f t="shared" si="73"/>
        <v>0</v>
      </c>
      <c r="N986" s="73">
        <f>IF(AND(J985=0,J986=0),0,INT(CHOOSE(IF(C986&gt;0,C986,$F$5),#REF!,#REF!,#REF!,#REF!,#REF!,#REF!,#REF!)))</f>
        <v>0</v>
      </c>
      <c r="O986" s="74">
        <f t="shared" si="74"/>
        <v>0</v>
      </c>
      <c r="P986" s="73">
        <f>IF(AND(J985=0,J986=0),0,INT(CHOOSE(IF(C986&gt;0,C986,$F$5),#REF!,#REF!,#REF!,#REF!,#REF!,#REF!,#REF!)))</f>
        <v>0</v>
      </c>
      <c r="Q986" s="74">
        <f t="shared" si="75"/>
        <v>0</v>
      </c>
      <c r="R986" s="73">
        <f>IF(AND(J985=0,J986=0),0,INT(CHOOSE(IF(C986&gt;0,C986,$F$5),#REF!,#REF!,#REF!,#REF!,#REF!,#REF!,#REF!)))</f>
        <v>0</v>
      </c>
      <c r="S986" s="74">
        <f t="shared" si="76"/>
        <v>0</v>
      </c>
      <c r="T986" s="74"/>
    </row>
    <row r="987" spans="3:20" ht="20.25" hidden="1" customHeight="1">
      <c r="C987" s="17"/>
      <c r="E987" t="str">
        <f t="shared" si="72"/>
        <v/>
      </c>
      <c r="F987" s="62"/>
      <c r="G987" s="78"/>
      <c r="H987" s="79"/>
      <c r="I987" s="79"/>
      <c r="J987" s="78">
        <v>0</v>
      </c>
      <c r="K987" s="65"/>
      <c r="L987" s="66">
        <f t="shared" si="73"/>
        <v>0</v>
      </c>
      <c r="M987" s="64">
        <f t="shared" si="73"/>
        <v>0</v>
      </c>
      <c r="N987" s="66">
        <f>IF(J987=0,0,N988*$E$3)</f>
        <v>0</v>
      </c>
      <c r="O987" s="67">
        <f t="shared" si="74"/>
        <v>0</v>
      </c>
      <c r="P987" s="66">
        <f>IF(J987=0,0,P988*$E$3)</f>
        <v>0</v>
      </c>
      <c r="Q987" s="67">
        <f t="shared" si="75"/>
        <v>0</v>
      </c>
      <c r="R987" s="66">
        <f>IF(J987=0,0,R988*$E$3)</f>
        <v>0</v>
      </c>
      <c r="S987" s="67">
        <f t="shared" si="76"/>
        <v>0</v>
      </c>
      <c r="T987" s="67"/>
    </row>
    <row r="988" spans="3:20" ht="20.25" hidden="1" customHeight="1">
      <c r="C988" s="76">
        <v>2</v>
      </c>
      <c r="D988" s="68" t="str">
        <f>CHOOSE(IF(C988&gt;0,C988,$F$5),0,"(야)","(지세별)","(지+소)","(누.불)","(야+소)","(원내역)")</f>
        <v>(야)</v>
      </c>
      <c r="E988">
        <f t="shared" si="77"/>
        <v>0</v>
      </c>
      <c r="F988" s="59"/>
      <c r="G988" s="84" t="str">
        <f>G986</f>
        <v>강관철거</v>
      </c>
      <c r="H988" s="85" t="s">
        <v>249</v>
      </c>
      <c r="I988" s="85" t="str">
        <f>CHOOSE(IF(C988&gt;0,C988,$F$5),0,"(야간)","(지세별)","(지+소)","(누.불)","(야+소)","")</f>
        <v>(야간)</v>
      </c>
      <c r="J988" s="84">
        <v>0</v>
      </c>
      <c r="K988" s="72" t="s">
        <v>271</v>
      </c>
      <c r="L988" s="73">
        <f t="shared" si="73"/>
        <v>0</v>
      </c>
      <c r="M988" s="71">
        <f t="shared" si="73"/>
        <v>0</v>
      </c>
      <c r="N988" s="73">
        <f>IF(AND(J987=0,J988=0),0,INT(CHOOSE(IF(C988&gt;0,C988,$F$5),#REF!,#REF!,#REF!,#REF!,#REF!,#REF!,#REF!)))</f>
        <v>0</v>
      </c>
      <c r="O988" s="74">
        <f t="shared" si="74"/>
        <v>0</v>
      </c>
      <c r="P988" s="73">
        <f>IF(AND(J987=0,J988=0),0,INT(CHOOSE(IF(C988&gt;0,C988,$F$5),#REF!,#REF!,#REF!,#REF!,#REF!,#REF!,#REF!)))</f>
        <v>0</v>
      </c>
      <c r="Q988" s="74">
        <f t="shared" si="75"/>
        <v>0</v>
      </c>
      <c r="R988" s="73">
        <f>IF(AND(J987=0,J988=0),0,INT(CHOOSE(IF(C988&gt;0,C988,$F$5),#REF!,#REF!,#REF!,#REF!,#REF!,#REF!,#REF!)))</f>
        <v>0</v>
      </c>
      <c r="S988" s="74">
        <f t="shared" si="76"/>
        <v>0</v>
      </c>
      <c r="T988" s="74"/>
    </row>
    <row r="989" spans="3:20" ht="20.25" hidden="1" customHeight="1">
      <c r="C989" s="17"/>
      <c r="E989" t="str">
        <f t="shared" si="72"/>
        <v/>
      </c>
      <c r="F989" s="62"/>
      <c r="G989" s="78"/>
      <c r="H989" s="79"/>
      <c r="I989" s="79"/>
      <c r="J989" s="78">
        <v>0</v>
      </c>
      <c r="K989" s="65"/>
      <c r="L989" s="66">
        <f t="shared" si="73"/>
        <v>0</v>
      </c>
      <c r="M989" s="64">
        <f t="shared" si="73"/>
        <v>0</v>
      </c>
      <c r="N989" s="66">
        <f>IF(J989=0,0,N990*$E$3)</f>
        <v>0</v>
      </c>
      <c r="O989" s="67">
        <f t="shared" si="74"/>
        <v>0</v>
      </c>
      <c r="P989" s="66">
        <f>IF(J989=0,0,P990*$E$3)</f>
        <v>0</v>
      </c>
      <c r="Q989" s="67">
        <f t="shared" si="75"/>
        <v>0</v>
      </c>
      <c r="R989" s="66">
        <f>IF(J989=0,0,R990*$E$3)</f>
        <v>0</v>
      </c>
      <c r="S989" s="67">
        <f t="shared" si="76"/>
        <v>0</v>
      </c>
      <c r="T989" s="67"/>
    </row>
    <row r="990" spans="3:20" ht="20.25" hidden="1" customHeight="1">
      <c r="C990" s="76"/>
      <c r="D990" s="68">
        <f>CHOOSE(IF(C990&gt;0,C990,$F$5),0,"(야)","(지세별)","(지+소)","(누.불)","(야+소)","(원내역)")</f>
        <v>0</v>
      </c>
      <c r="E990">
        <f t="shared" si="77"/>
        <v>0</v>
      </c>
      <c r="F990" s="59"/>
      <c r="G990" s="84" t="str">
        <f>G988</f>
        <v>강관철거</v>
      </c>
      <c r="H990" s="85" t="s">
        <v>250</v>
      </c>
      <c r="I990" s="85">
        <f>CHOOSE(IF(C990&gt;0,C990,$F$5),0,"(야간)","(지세별)","(지+소)","(누.불)","(야+소)","")</f>
        <v>0</v>
      </c>
      <c r="J990" s="84">
        <v>0</v>
      </c>
      <c r="K990" s="72" t="s">
        <v>272</v>
      </c>
      <c r="L990" s="73">
        <f t="shared" si="73"/>
        <v>0</v>
      </c>
      <c r="M990" s="71">
        <f t="shared" si="73"/>
        <v>0</v>
      </c>
      <c r="N990" s="73">
        <f>IF(AND(J989=0,J990=0),0,INT(CHOOSE(IF(C990&gt;0,C990,$F$5),#REF!,#REF!,#REF!,#REF!,#REF!,#REF!,#REF!)))</f>
        <v>0</v>
      </c>
      <c r="O990" s="74">
        <f t="shared" si="74"/>
        <v>0</v>
      </c>
      <c r="P990" s="73">
        <f>IF(AND(J989=0,J990=0),0,INT(CHOOSE(IF(C990&gt;0,C990,$F$5),#REF!,#REF!,#REF!,#REF!,#REF!,#REF!,#REF!)))</f>
        <v>0</v>
      </c>
      <c r="Q990" s="74">
        <f t="shared" si="75"/>
        <v>0</v>
      </c>
      <c r="R990" s="73">
        <f>IF(AND(J989=0,J990=0),0,INT(CHOOSE(IF(C990&gt;0,C990,$F$5),#REF!,#REF!,#REF!,#REF!,#REF!,#REF!,#REF!)))</f>
        <v>0</v>
      </c>
      <c r="S990" s="74">
        <f t="shared" si="76"/>
        <v>0</v>
      </c>
      <c r="T990" s="74"/>
    </row>
    <row r="991" spans="3:20" ht="20.25" hidden="1" customHeight="1">
      <c r="C991" s="17"/>
      <c r="E991" t="str">
        <f t="shared" si="72"/>
        <v/>
      </c>
      <c r="F991" s="62"/>
      <c r="G991" s="78"/>
      <c r="H991" s="79"/>
      <c r="I991" s="79"/>
      <c r="J991" s="78">
        <v>0</v>
      </c>
      <c r="K991" s="65"/>
      <c r="L991" s="66">
        <f t="shared" si="73"/>
        <v>0</v>
      </c>
      <c r="M991" s="64">
        <f t="shared" si="73"/>
        <v>0</v>
      </c>
      <c r="N991" s="66">
        <f>IF(J991=0,0,N992*$E$3)</f>
        <v>0</v>
      </c>
      <c r="O991" s="67">
        <f t="shared" si="74"/>
        <v>0</v>
      </c>
      <c r="P991" s="66">
        <f>IF(J991=0,0,P992*$E$3)</f>
        <v>0</v>
      </c>
      <c r="Q991" s="67">
        <f t="shared" si="75"/>
        <v>0</v>
      </c>
      <c r="R991" s="66">
        <f>IF(J991=0,0,R992*$E$3)</f>
        <v>0</v>
      </c>
      <c r="S991" s="67">
        <f t="shared" si="76"/>
        <v>0</v>
      </c>
      <c r="T991" s="67"/>
    </row>
    <row r="992" spans="3:20" ht="20.25" hidden="1" customHeight="1">
      <c r="C992" s="76">
        <v>2</v>
      </c>
      <c r="D992" s="68" t="str">
        <f>CHOOSE(IF(C992&gt;0,C992,$F$5),0,"(야)","(지세별)","(지+소)","(누.불)","(야+소)","(원내역)")</f>
        <v>(야)</v>
      </c>
      <c r="E992">
        <f t="shared" si="77"/>
        <v>0</v>
      </c>
      <c r="F992" s="59"/>
      <c r="G992" s="84" t="str">
        <f>G990</f>
        <v>강관철거</v>
      </c>
      <c r="H992" s="85" t="s">
        <v>250</v>
      </c>
      <c r="I992" s="85" t="str">
        <f>CHOOSE(IF(C992&gt;0,C992,$F$5),0,"(야간)","(지세별)","(지+소)","(누.불)","(야+소)","")</f>
        <v>(야간)</v>
      </c>
      <c r="J992" s="84">
        <v>0</v>
      </c>
      <c r="K992" s="72" t="s">
        <v>273</v>
      </c>
      <c r="L992" s="73">
        <f t="shared" si="73"/>
        <v>0</v>
      </c>
      <c r="M992" s="71">
        <f t="shared" si="73"/>
        <v>0</v>
      </c>
      <c r="N992" s="73">
        <f>IF(AND(J991=0,J992=0),0,INT(CHOOSE(IF(C992&gt;0,C992,$F$5),#REF!,#REF!,#REF!,#REF!,#REF!,#REF!,#REF!)))</f>
        <v>0</v>
      </c>
      <c r="O992" s="74">
        <f t="shared" si="74"/>
        <v>0</v>
      </c>
      <c r="P992" s="73">
        <f>IF(AND(J991=0,J992=0),0,INT(CHOOSE(IF(C992&gt;0,C992,$F$5),#REF!,#REF!,#REF!,#REF!,#REF!,#REF!,#REF!)))</f>
        <v>0</v>
      </c>
      <c r="Q992" s="74">
        <f t="shared" si="75"/>
        <v>0</v>
      </c>
      <c r="R992" s="73">
        <f>IF(AND(J991=0,J992=0),0,INT(CHOOSE(IF(C992&gt;0,C992,$F$5),#REF!,#REF!,#REF!,#REF!,#REF!,#REF!,#REF!)))</f>
        <v>0</v>
      </c>
      <c r="S992" s="74">
        <f t="shared" si="76"/>
        <v>0</v>
      </c>
      <c r="T992" s="74"/>
    </row>
    <row r="993" spans="3:20" ht="20.25" hidden="1" customHeight="1">
      <c r="C993" s="17"/>
      <c r="E993" t="str">
        <f t="shared" si="72"/>
        <v/>
      </c>
      <c r="F993" s="62"/>
      <c r="G993" s="78"/>
      <c r="H993" s="79"/>
      <c r="I993" s="79"/>
      <c r="J993" s="78">
        <v>0</v>
      </c>
      <c r="K993" s="65"/>
      <c r="L993" s="66">
        <f t="shared" si="73"/>
        <v>0</v>
      </c>
      <c r="M993" s="64">
        <f t="shared" si="73"/>
        <v>0</v>
      </c>
      <c r="N993" s="66">
        <f>IF(J993=0,0,N994*$E$3)</f>
        <v>0</v>
      </c>
      <c r="O993" s="67">
        <f t="shared" si="74"/>
        <v>0</v>
      </c>
      <c r="P993" s="66">
        <f>IF(J993=0,0,P994*$E$3)</f>
        <v>0</v>
      </c>
      <c r="Q993" s="67">
        <f t="shared" si="75"/>
        <v>0</v>
      </c>
      <c r="R993" s="66">
        <f>IF(J993=0,0,R994*$E$3)</f>
        <v>0</v>
      </c>
      <c r="S993" s="67">
        <f t="shared" si="76"/>
        <v>0</v>
      </c>
      <c r="T993" s="67"/>
    </row>
    <row r="994" spans="3:20" ht="20.25" hidden="1" customHeight="1">
      <c r="C994" s="76"/>
      <c r="D994" s="68">
        <f>CHOOSE(IF(C994&gt;0,C994,$F$5),0,"(야)","(지세별)","(지+소)","(누.불)","(야+소)","(원내역)")</f>
        <v>0</v>
      </c>
      <c r="E994">
        <f t="shared" si="77"/>
        <v>0</v>
      </c>
      <c r="F994" s="59"/>
      <c r="G994" s="84" t="str">
        <f>G992</f>
        <v>강관철거</v>
      </c>
      <c r="H994" s="85" t="s">
        <v>251</v>
      </c>
      <c r="I994" s="85">
        <f>CHOOSE(IF(C994&gt;0,C994,$F$5),0,"(야간)","(지세별)","(지+소)","(누.불)","(야+소)","")</f>
        <v>0</v>
      </c>
      <c r="J994" s="84">
        <v>0</v>
      </c>
      <c r="K994" s="72" t="s">
        <v>227</v>
      </c>
      <c r="L994" s="73">
        <f t="shared" si="73"/>
        <v>0</v>
      </c>
      <c r="M994" s="71">
        <f t="shared" si="73"/>
        <v>0</v>
      </c>
      <c r="N994" s="73">
        <f>IF(AND(J993=0,J994=0),0,INT(CHOOSE(IF(C994&gt;0,C994,$F$5),#REF!,#REF!,#REF!,#REF!,#REF!,#REF!,#REF!)))</f>
        <v>0</v>
      </c>
      <c r="O994" s="74">
        <f t="shared" si="74"/>
        <v>0</v>
      </c>
      <c r="P994" s="73">
        <f>IF(AND(J993=0,J994=0),0,INT(CHOOSE(IF(C994&gt;0,C994,$F$5),#REF!,#REF!,#REF!,#REF!,#REF!,#REF!,#REF!)))</f>
        <v>0</v>
      </c>
      <c r="Q994" s="74">
        <f t="shared" si="75"/>
        <v>0</v>
      </c>
      <c r="R994" s="73">
        <f>IF(AND(J993=0,J994=0),0,INT(CHOOSE(IF(C994&gt;0,C994,$F$5),#REF!,#REF!,#REF!,#REF!,#REF!,#REF!,#REF!)))</f>
        <v>0</v>
      </c>
      <c r="S994" s="74">
        <f t="shared" si="76"/>
        <v>0</v>
      </c>
      <c r="T994" s="74"/>
    </row>
    <row r="995" spans="3:20" ht="20.25" hidden="1" customHeight="1">
      <c r="C995" s="17"/>
      <c r="E995" t="str">
        <f t="shared" si="72"/>
        <v/>
      </c>
      <c r="F995" s="62"/>
      <c r="G995" s="78"/>
      <c r="H995" s="79"/>
      <c r="I995" s="79"/>
      <c r="J995" s="78">
        <v>0</v>
      </c>
      <c r="K995" s="65"/>
      <c r="L995" s="66">
        <f t="shared" si="73"/>
        <v>0</v>
      </c>
      <c r="M995" s="64">
        <f t="shared" si="73"/>
        <v>0</v>
      </c>
      <c r="N995" s="66">
        <f>IF(J995=0,0,N996*$E$3)</f>
        <v>0</v>
      </c>
      <c r="O995" s="67">
        <f t="shared" si="74"/>
        <v>0</v>
      </c>
      <c r="P995" s="66">
        <f>IF(J995=0,0,P996*$E$3)</f>
        <v>0</v>
      </c>
      <c r="Q995" s="67">
        <f t="shared" si="75"/>
        <v>0</v>
      </c>
      <c r="R995" s="66">
        <f>IF(J995=0,0,R996*$E$3)</f>
        <v>0</v>
      </c>
      <c r="S995" s="67">
        <f t="shared" si="76"/>
        <v>0</v>
      </c>
      <c r="T995" s="67"/>
    </row>
    <row r="996" spans="3:20" ht="20.25" hidden="1" customHeight="1">
      <c r="C996" s="76">
        <v>2</v>
      </c>
      <c r="D996" s="68" t="str">
        <f>CHOOSE(IF(C996&gt;0,C996,$F$5),0,"(야)","(지세별)","(지+소)","(누.불)","(야+소)","(원내역)")</f>
        <v>(야)</v>
      </c>
      <c r="E996">
        <f t="shared" si="77"/>
        <v>0</v>
      </c>
      <c r="F996" s="59"/>
      <c r="G996" s="84" t="str">
        <f>G994</f>
        <v>강관철거</v>
      </c>
      <c r="H996" s="85" t="s">
        <v>251</v>
      </c>
      <c r="I996" s="85" t="str">
        <f>CHOOSE(IF(C996&gt;0,C996,$F$5),0,"(야간)","(지세별)","(지+소)","(누.불)","(야+소)","")</f>
        <v>(야간)</v>
      </c>
      <c r="J996" s="84">
        <v>0</v>
      </c>
      <c r="K996" s="72" t="s">
        <v>227</v>
      </c>
      <c r="L996" s="73">
        <f t="shared" si="73"/>
        <v>0</v>
      </c>
      <c r="M996" s="71">
        <f t="shared" si="73"/>
        <v>0</v>
      </c>
      <c r="N996" s="73">
        <f>IF(AND(J995=0,J996=0),0,INT(CHOOSE(IF(C996&gt;0,C996,$F$5),#REF!,#REF!,#REF!,#REF!,#REF!,#REF!,#REF!)))</f>
        <v>0</v>
      </c>
      <c r="O996" s="74">
        <f t="shared" si="74"/>
        <v>0</v>
      </c>
      <c r="P996" s="73">
        <f>IF(AND(J995=0,J996=0),0,INT(CHOOSE(IF(C996&gt;0,C996,$F$5),#REF!,#REF!,#REF!,#REF!,#REF!,#REF!,#REF!)))</f>
        <v>0</v>
      </c>
      <c r="Q996" s="74">
        <f t="shared" si="75"/>
        <v>0</v>
      </c>
      <c r="R996" s="73">
        <f>IF(AND(J995=0,J996=0),0,INT(CHOOSE(IF(C996&gt;0,C996,$F$5),#REF!,#REF!,#REF!,#REF!,#REF!,#REF!,#REF!)))</f>
        <v>0</v>
      </c>
      <c r="S996" s="74">
        <f t="shared" si="76"/>
        <v>0</v>
      </c>
      <c r="T996" s="74"/>
    </row>
    <row r="997" spans="3:20" ht="20.25" hidden="1" customHeight="1">
      <c r="C997" s="17"/>
      <c r="E997" t="str">
        <f t="shared" si="72"/>
        <v/>
      </c>
      <c r="F997" s="62"/>
      <c r="G997" s="78"/>
      <c r="H997" s="79"/>
      <c r="I997" s="79"/>
      <c r="J997" s="78">
        <v>0</v>
      </c>
      <c r="K997" s="65"/>
      <c r="L997" s="66">
        <f t="shared" si="73"/>
        <v>0</v>
      </c>
      <c r="M997" s="64">
        <f t="shared" si="73"/>
        <v>0</v>
      </c>
      <c r="N997" s="66">
        <f>IF(J997=0,0,N998*$E$3)</f>
        <v>0</v>
      </c>
      <c r="O997" s="67">
        <f t="shared" si="74"/>
        <v>0</v>
      </c>
      <c r="P997" s="66">
        <f>IF(J997=0,0,P998*$E$3)</f>
        <v>0</v>
      </c>
      <c r="Q997" s="67">
        <f t="shared" si="75"/>
        <v>0</v>
      </c>
      <c r="R997" s="66">
        <f>IF(J997=0,0,R998*$E$3)</f>
        <v>0</v>
      </c>
      <c r="S997" s="67">
        <f t="shared" si="76"/>
        <v>0</v>
      </c>
      <c r="T997" s="67"/>
    </row>
    <row r="998" spans="3:20" ht="20.25" hidden="1" customHeight="1">
      <c r="C998" s="76"/>
      <c r="D998" s="68">
        <f>CHOOSE(IF(C998&gt;0,C998,$F$5),0,"(야)","(지세별)","(지+소)","(누.불)","(야+소)","(원내역)")</f>
        <v>0</v>
      </c>
      <c r="E998">
        <f t="shared" si="77"/>
        <v>0</v>
      </c>
      <c r="F998" s="59"/>
      <c r="G998" s="84" t="str">
        <f>G996</f>
        <v>강관철거</v>
      </c>
      <c r="H998" s="85" t="s">
        <v>252</v>
      </c>
      <c r="I998" s="85">
        <f>CHOOSE(IF(C998&gt;0,C998,$F$5),0,"(야간)","(지세별)","(지+소)","(누.불)","(야+소)","")</f>
        <v>0</v>
      </c>
      <c r="J998" s="84">
        <v>0</v>
      </c>
      <c r="K998" s="72" t="s">
        <v>227</v>
      </c>
      <c r="L998" s="73">
        <f t="shared" si="73"/>
        <v>0</v>
      </c>
      <c r="M998" s="71">
        <f t="shared" si="73"/>
        <v>0</v>
      </c>
      <c r="N998" s="73">
        <f>IF(AND(J997=0,J998=0),0,INT(CHOOSE(IF(C998&gt;0,C998,$F$5),#REF!,#REF!,#REF!,#REF!,#REF!,#REF!,#REF!)))</f>
        <v>0</v>
      </c>
      <c r="O998" s="74">
        <f t="shared" si="74"/>
        <v>0</v>
      </c>
      <c r="P998" s="73">
        <f>IF(AND(J997=0,J998=0),0,INT(CHOOSE(IF(C998&gt;0,C998,$F$5),#REF!,#REF!,#REF!,#REF!,#REF!,#REF!,#REF!)))</f>
        <v>0</v>
      </c>
      <c r="Q998" s="74">
        <f t="shared" si="75"/>
        <v>0</v>
      </c>
      <c r="R998" s="73">
        <f>IF(AND(J997=0,J998=0),0,INT(CHOOSE(IF(C998&gt;0,C998,$F$5),#REF!,#REF!,#REF!,#REF!,#REF!,#REF!,#REF!)))</f>
        <v>0</v>
      </c>
      <c r="S998" s="74">
        <f t="shared" si="76"/>
        <v>0</v>
      </c>
      <c r="T998" s="74"/>
    </row>
    <row r="999" spans="3:20" ht="20.25" hidden="1" customHeight="1">
      <c r="C999" s="17"/>
      <c r="E999" t="str">
        <f t="shared" si="72"/>
        <v/>
      </c>
      <c r="F999" s="62"/>
      <c r="G999" s="78"/>
      <c r="H999" s="79"/>
      <c r="I999" s="79"/>
      <c r="J999" s="78">
        <v>0</v>
      </c>
      <c r="K999" s="65"/>
      <c r="L999" s="66">
        <f t="shared" si="73"/>
        <v>0</v>
      </c>
      <c r="M999" s="64">
        <f t="shared" si="73"/>
        <v>0</v>
      </c>
      <c r="N999" s="66">
        <f>IF(J999=0,0,N1000*$E$3)</f>
        <v>0</v>
      </c>
      <c r="O999" s="67">
        <f t="shared" si="74"/>
        <v>0</v>
      </c>
      <c r="P999" s="66">
        <f>IF(J999=0,0,P1000*$E$3)</f>
        <v>0</v>
      </c>
      <c r="Q999" s="67">
        <f t="shared" si="75"/>
        <v>0</v>
      </c>
      <c r="R999" s="66">
        <f>IF(J999=0,0,R1000*$E$3)</f>
        <v>0</v>
      </c>
      <c r="S999" s="67">
        <f t="shared" si="76"/>
        <v>0</v>
      </c>
      <c r="T999" s="67"/>
    </row>
    <row r="1000" spans="3:20" ht="20.25" hidden="1" customHeight="1">
      <c r="C1000" s="76">
        <v>2</v>
      </c>
      <c r="D1000" s="68" t="str">
        <f>CHOOSE(IF(C1000&gt;0,C1000,$F$5),0,"(야)","(지세별)","(지+소)","(누.불)","(야+소)","(원내역)")</f>
        <v>(야)</v>
      </c>
      <c r="E1000">
        <f t="shared" si="77"/>
        <v>0</v>
      </c>
      <c r="F1000" s="59"/>
      <c r="G1000" s="84" t="str">
        <f>G998</f>
        <v>강관철거</v>
      </c>
      <c r="H1000" s="85" t="s">
        <v>252</v>
      </c>
      <c r="I1000" s="85" t="str">
        <f>CHOOSE(IF(C1000&gt;0,C1000,$F$5),0,"(야간)","(지세별)","(지+소)","(누.불)","(야+소)","")</f>
        <v>(야간)</v>
      </c>
      <c r="J1000" s="84">
        <v>0</v>
      </c>
      <c r="K1000" s="72" t="s">
        <v>273</v>
      </c>
      <c r="L1000" s="73">
        <f t="shared" si="73"/>
        <v>0</v>
      </c>
      <c r="M1000" s="71">
        <f t="shared" si="73"/>
        <v>0</v>
      </c>
      <c r="N1000" s="73">
        <f>IF(AND(J999=0,J1000=0),0,INT(CHOOSE(IF(C1000&gt;0,C1000,$F$5),#REF!,#REF!,#REF!,#REF!,#REF!,#REF!,#REF!)))</f>
        <v>0</v>
      </c>
      <c r="O1000" s="74">
        <f t="shared" si="74"/>
        <v>0</v>
      </c>
      <c r="P1000" s="73">
        <f>IF(AND(J999=0,J1000=0),0,INT(CHOOSE(IF(C1000&gt;0,C1000,$F$5),#REF!,#REF!,#REF!,#REF!,#REF!,#REF!,#REF!)))</f>
        <v>0</v>
      </c>
      <c r="Q1000" s="74">
        <f t="shared" si="75"/>
        <v>0</v>
      </c>
      <c r="R1000" s="73">
        <f>IF(AND(J999=0,J1000=0),0,INT(CHOOSE(IF(C1000&gt;0,C1000,$F$5),#REF!,#REF!,#REF!,#REF!,#REF!,#REF!,#REF!)))</f>
        <v>0</v>
      </c>
      <c r="S1000" s="74">
        <f t="shared" si="76"/>
        <v>0</v>
      </c>
      <c r="T1000" s="74"/>
    </row>
    <row r="1001" spans="3:20" ht="20.25" hidden="1" customHeight="1">
      <c r="C1001" s="17"/>
      <c r="E1001" t="str">
        <f t="shared" si="72"/>
        <v/>
      </c>
      <c r="F1001" s="62"/>
      <c r="G1001" s="78"/>
      <c r="H1001" s="79"/>
      <c r="I1001" s="79"/>
      <c r="J1001" s="78">
        <v>0</v>
      </c>
      <c r="K1001" s="65"/>
      <c r="L1001" s="66">
        <f t="shared" si="73"/>
        <v>0</v>
      </c>
      <c r="M1001" s="64">
        <f t="shared" si="73"/>
        <v>0</v>
      </c>
      <c r="N1001" s="66">
        <f>IF(J1001=0,0,N1002*$E$3)</f>
        <v>0</v>
      </c>
      <c r="O1001" s="67">
        <f t="shared" si="74"/>
        <v>0</v>
      </c>
      <c r="P1001" s="66">
        <f>IF(J1001=0,0,P1002*$E$3)</f>
        <v>0</v>
      </c>
      <c r="Q1001" s="67">
        <f t="shared" si="75"/>
        <v>0</v>
      </c>
      <c r="R1001" s="66">
        <f>IF(J1001=0,0,R1002*$E$3)</f>
        <v>0</v>
      </c>
      <c r="S1001" s="67">
        <f t="shared" si="76"/>
        <v>0</v>
      </c>
      <c r="T1001" s="67"/>
    </row>
    <row r="1002" spans="3:20" ht="20.25" hidden="1" customHeight="1">
      <c r="C1002" s="76"/>
      <c r="D1002" s="68">
        <f>CHOOSE(IF(C1002&gt;0,C1002,$F$5),0,"(야)","(지세별)","(지+소)","(누.불)","(야+소)","(원내역)")</f>
        <v>0</v>
      </c>
      <c r="E1002">
        <f t="shared" si="77"/>
        <v>0</v>
      </c>
      <c r="F1002" s="59"/>
      <c r="G1002" s="84" t="str">
        <f>G1000</f>
        <v>강관철거</v>
      </c>
      <c r="H1002" s="85" t="s">
        <v>253</v>
      </c>
      <c r="I1002" s="85">
        <f>CHOOSE(IF(C1002&gt;0,C1002,$F$5),0,"(야간)","(지세별)","(지+소)","(누.불)","(야+소)","")</f>
        <v>0</v>
      </c>
      <c r="J1002" s="84">
        <v>0</v>
      </c>
      <c r="K1002" s="72" t="s">
        <v>227</v>
      </c>
      <c r="L1002" s="73">
        <f t="shared" si="73"/>
        <v>0</v>
      </c>
      <c r="M1002" s="71">
        <f t="shared" si="73"/>
        <v>0</v>
      </c>
      <c r="N1002" s="73">
        <f>IF(AND(J1001=0,J1002=0),0,INT(CHOOSE(IF(C1002&gt;0,C1002,$F$5),#REF!,#REF!,#REF!,#REF!,#REF!,#REF!,#REF!)))</f>
        <v>0</v>
      </c>
      <c r="O1002" s="74">
        <f t="shared" si="74"/>
        <v>0</v>
      </c>
      <c r="P1002" s="73">
        <f>IF(AND(J1001=0,J1002=0),0,INT(CHOOSE(IF(C1002&gt;0,C1002,$F$5),#REF!,#REF!,#REF!,#REF!,#REF!,#REF!,#REF!)))</f>
        <v>0</v>
      </c>
      <c r="Q1002" s="74">
        <f t="shared" si="75"/>
        <v>0</v>
      </c>
      <c r="R1002" s="73">
        <f>IF(AND(J1001=0,J1002=0),0,INT(CHOOSE(IF(C1002&gt;0,C1002,$F$5),#REF!,#REF!,#REF!,#REF!,#REF!,#REF!,#REF!)))</f>
        <v>0</v>
      </c>
      <c r="S1002" s="74">
        <f t="shared" si="76"/>
        <v>0</v>
      </c>
      <c r="T1002" s="74"/>
    </row>
    <row r="1003" spans="3:20" ht="20.25" hidden="1" customHeight="1">
      <c r="C1003" s="17"/>
      <c r="E1003" t="str">
        <f t="shared" si="72"/>
        <v/>
      </c>
      <c r="F1003" s="62"/>
      <c r="G1003" s="78"/>
      <c r="H1003" s="79"/>
      <c r="I1003" s="79"/>
      <c r="J1003" s="78">
        <v>0</v>
      </c>
      <c r="K1003" s="65"/>
      <c r="L1003" s="66">
        <f t="shared" si="73"/>
        <v>0</v>
      </c>
      <c r="M1003" s="64">
        <f t="shared" si="73"/>
        <v>0</v>
      </c>
      <c r="N1003" s="66">
        <f>IF(J1003=0,0,N1004*$E$3)</f>
        <v>0</v>
      </c>
      <c r="O1003" s="67">
        <f t="shared" si="74"/>
        <v>0</v>
      </c>
      <c r="P1003" s="66">
        <f>IF(J1003=0,0,P1004*$E$3)</f>
        <v>0</v>
      </c>
      <c r="Q1003" s="67">
        <f t="shared" si="75"/>
        <v>0</v>
      </c>
      <c r="R1003" s="66">
        <f>IF(J1003=0,0,R1004*$E$3)</f>
        <v>0</v>
      </c>
      <c r="S1003" s="67">
        <f t="shared" si="76"/>
        <v>0</v>
      </c>
      <c r="T1003" s="67"/>
    </row>
    <row r="1004" spans="3:20" ht="20.25" hidden="1" customHeight="1">
      <c r="C1004" s="76">
        <v>2</v>
      </c>
      <c r="D1004" s="68" t="str">
        <f>CHOOSE(IF(C1004&gt;0,C1004,$F$5),0,"(야)","(지세별)","(지+소)","(누.불)","(야+소)","(원내역)")</f>
        <v>(야)</v>
      </c>
      <c r="E1004">
        <f t="shared" si="77"/>
        <v>0</v>
      </c>
      <c r="F1004" s="59"/>
      <c r="G1004" s="84" t="str">
        <f>G1002</f>
        <v>강관철거</v>
      </c>
      <c r="H1004" s="85" t="str">
        <f>H1002</f>
        <v>D=350mm</v>
      </c>
      <c r="I1004" s="85" t="str">
        <f>CHOOSE(IF(C1004&gt;0,C1004,$F$5),0,"(야간)","(지세별)","(지+소)","(누.불)","(야+소)","")</f>
        <v>(야간)</v>
      </c>
      <c r="J1004" s="84">
        <v>0</v>
      </c>
      <c r="K1004" s="72" t="s">
        <v>271</v>
      </c>
      <c r="L1004" s="73">
        <f t="shared" si="73"/>
        <v>0</v>
      </c>
      <c r="M1004" s="71">
        <f t="shared" si="73"/>
        <v>0</v>
      </c>
      <c r="N1004" s="73">
        <f>IF(AND(J1003=0,J1004=0),0,INT(CHOOSE(IF(C1004&gt;0,C1004,$F$5),#REF!,#REF!,#REF!,#REF!,#REF!,#REF!,#REF!)))</f>
        <v>0</v>
      </c>
      <c r="O1004" s="74">
        <f t="shared" si="74"/>
        <v>0</v>
      </c>
      <c r="P1004" s="73">
        <f>IF(AND(J1003=0,J1004=0),0,INT(CHOOSE(IF(C1004&gt;0,C1004,$F$5),#REF!,#REF!,#REF!,#REF!,#REF!,#REF!,#REF!)))</f>
        <v>0</v>
      </c>
      <c r="Q1004" s="74">
        <f t="shared" si="75"/>
        <v>0</v>
      </c>
      <c r="R1004" s="73">
        <f>IF(AND(J1003=0,J1004=0),0,INT(CHOOSE(IF(C1004&gt;0,C1004,$F$5),#REF!,#REF!,#REF!,#REF!,#REF!,#REF!,#REF!)))</f>
        <v>0</v>
      </c>
      <c r="S1004" s="74">
        <f t="shared" si="76"/>
        <v>0</v>
      </c>
      <c r="T1004" s="74"/>
    </row>
    <row r="1005" spans="3:20" ht="20.25" hidden="1" customHeight="1">
      <c r="C1005" s="17"/>
      <c r="E1005" t="str">
        <f t="shared" si="72"/>
        <v/>
      </c>
      <c r="F1005" s="62"/>
      <c r="G1005" s="78"/>
      <c r="H1005" s="79"/>
      <c r="I1005" s="79"/>
      <c r="J1005" s="78">
        <v>0</v>
      </c>
      <c r="K1005" s="65"/>
      <c r="L1005" s="66">
        <f t="shared" si="73"/>
        <v>0</v>
      </c>
      <c r="M1005" s="64">
        <f t="shared" si="73"/>
        <v>0</v>
      </c>
      <c r="N1005" s="66">
        <f>IF(J1005=0,0,N1006*$E$3)</f>
        <v>0</v>
      </c>
      <c r="O1005" s="67">
        <f t="shared" si="74"/>
        <v>0</v>
      </c>
      <c r="P1005" s="66">
        <f>IF(J1005=0,0,P1006*$E$3)</f>
        <v>0</v>
      </c>
      <c r="Q1005" s="67">
        <f t="shared" si="75"/>
        <v>0</v>
      </c>
      <c r="R1005" s="66">
        <f>IF(J1005=0,0,R1006*$E$3)</f>
        <v>0</v>
      </c>
      <c r="S1005" s="67">
        <f t="shared" si="76"/>
        <v>0</v>
      </c>
      <c r="T1005" s="67"/>
    </row>
    <row r="1006" spans="3:20" ht="20.25" hidden="1" customHeight="1">
      <c r="C1006" s="76"/>
      <c r="D1006" s="68">
        <f>CHOOSE(IF(C1006&gt;0,C1006,$F$5),0,"(야)","(지세별)","(지+소)","(누.불)","(야+소)","(원내역)")</f>
        <v>0</v>
      </c>
      <c r="E1006">
        <f t="shared" si="77"/>
        <v>0</v>
      </c>
      <c r="F1006" s="59"/>
      <c r="G1006" s="84" t="str">
        <f>G1004</f>
        <v>강관철거</v>
      </c>
      <c r="H1006" s="85" t="s">
        <v>254</v>
      </c>
      <c r="I1006" s="85">
        <f>CHOOSE(IF(C1006&gt;0,C1006,$F$5),0,"(야간)","(지세별)","(지+소)","(누.불)","(야+소)","")</f>
        <v>0</v>
      </c>
      <c r="J1006" s="84">
        <v>0</v>
      </c>
      <c r="K1006" s="72" t="s">
        <v>273</v>
      </c>
      <c r="L1006" s="73">
        <f t="shared" si="73"/>
        <v>0</v>
      </c>
      <c r="M1006" s="71">
        <f t="shared" si="73"/>
        <v>0</v>
      </c>
      <c r="N1006" s="73">
        <f>IF(AND(J1005=0,J1006=0),0,INT(CHOOSE(IF(C1006&gt;0,C1006,$F$5),#REF!,#REF!,#REF!,#REF!,#REF!,#REF!,#REF!)))</f>
        <v>0</v>
      </c>
      <c r="O1006" s="74">
        <f t="shared" si="74"/>
        <v>0</v>
      </c>
      <c r="P1006" s="73">
        <f>IF(AND(J1005=0,J1006=0),0,INT(CHOOSE(IF(C1006&gt;0,C1006,$F$5),#REF!,#REF!,#REF!,#REF!,#REF!,#REF!,#REF!)))</f>
        <v>0</v>
      </c>
      <c r="Q1006" s="74">
        <f t="shared" si="75"/>
        <v>0</v>
      </c>
      <c r="R1006" s="73">
        <f>IF(AND(J1005=0,J1006=0),0,INT(CHOOSE(IF(C1006&gt;0,C1006,$F$5),#REF!,#REF!,#REF!,#REF!,#REF!,#REF!,#REF!)))</f>
        <v>0</v>
      </c>
      <c r="S1006" s="74">
        <f t="shared" si="76"/>
        <v>0</v>
      </c>
      <c r="T1006" s="74"/>
    </row>
    <row r="1007" spans="3:20" ht="20.25" hidden="1" customHeight="1">
      <c r="C1007" s="17"/>
      <c r="E1007" t="str">
        <f t="shared" si="72"/>
        <v/>
      </c>
      <c r="F1007" s="62"/>
      <c r="G1007" s="78"/>
      <c r="H1007" s="79"/>
      <c r="I1007" s="79"/>
      <c r="J1007" s="78">
        <v>0</v>
      </c>
      <c r="K1007" s="65"/>
      <c r="L1007" s="66">
        <f t="shared" si="73"/>
        <v>0</v>
      </c>
      <c r="M1007" s="64">
        <f t="shared" si="73"/>
        <v>0</v>
      </c>
      <c r="N1007" s="66">
        <f>IF(J1007=0,0,N1008*$E$3)</f>
        <v>0</v>
      </c>
      <c r="O1007" s="67">
        <f t="shared" si="74"/>
        <v>0</v>
      </c>
      <c r="P1007" s="66">
        <f>IF(J1007=0,0,P1008*$E$3)</f>
        <v>0</v>
      </c>
      <c r="Q1007" s="67">
        <f t="shared" si="75"/>
        <v>0</v>
      </c>
      <c r="R1007" s="66">
        <f>IF(J1007=0,0,R1008*$E$3)</f>
        <v>0</v>
      </c>
      <c r="S1007" s="67">
        <f t="shared" si="76"/>
        <v>0</v>
      </c>
      <c r="T1007" s="67"/>
    </row>
    <row r="1008" spans="3:20" ht="20.25" hidden="1" customHeight="1">
      <c r="C1008" s="76">
        <v>2</v>
      </c>
      <c r="D1008" s="68" t="str">
        <f>CHOOSE(IF(C1008&gt;0,C1008,$F$5),0,"(야)","(지세별)","(지+소)","(누.불)","(야+소)","(원내역)")</f>
        <v>(야)</v>
      </c>
      <c r="E1008">
        <f t="shared" si="77"/>
        <v>0</v>
      </c>
      <c r="F1008" s="59"/>
      <c r="G1008" s="84" t="str">
        <f>G1006</f>
        <v>강관철거</v>
      </c>
      <c r="H1008" s="85" t="s">
        <v>254</v>
      </c>
      <c r="I1008" s="85" t="str">
        <f>CHOOSE(IF(C1008&gt;0,C1008,$F$5),0,"(야간)","(지세별)","(지+소)","(누.불)","(야+소)","")</f>
        <v>(야간)</v>
      </c>
      <c r="J1008" s="84">
        <v>0</v>
      </c>
      <c r="K1008" s="72" t="s">
        <v>227</v>
      </c>
      <c r="L1008" s="73">
        <f t="shared" si="73"/>
        <v>0</v>
      </c>
      <c r="M1008" s="71">
        <f t="shared" si="73"/>
        <v>0</v>
      </c>
      <c r="N1008" s="73">
        <f>IF(AND(J1007=0,J1008=0),0,INT(CHOOSE(IF(C1008&gt;0,C1008,$F$5),#REF!,#REF!,#REF!,#REF!,#REF!,#REF!,#REF!)))</f>
        <v>0</v>
      </c>
      <c r="O1008" s="74">
        <f t="shared" si="74"/>
        <v>0</v>
      </c>
      <c r="P1008" s="73">
        <f>IF(AND(J1007=0,J1008=0),0,INT(CHOOSE(IF(C1008&gt;0,C1008,$F$5),#REF!,#REF!,#REF!,#REF!,#REF!,#REF!,#REF!)))</f>
        <v>0</v>
      </c>
      <c r="Q1008" s="74">
        <f t="shared" si="75"/>
        <v>0</v>
      </c>
      <c r="R1008" s="73">
        <f>IF(AND(J1007=0,J1008=0),0,INT(CHOOSE(IF(C1008&gt;0,C1008,$F$5),#REF!,#REF!,#REF!,#REF!,#REF!,#REF!,#REF!)))</f>
        <v>0</v>
      </c>
      <c r="S1008" s="74">
        <f t="shared" si="76"/>
        <v>0</v>
      </c>
      <c r="T1008" s="74"/>
    </row>
    <row r="1009" spans="3:20" ht="20.25" hidden="1" customHeight="1">
      <c r="C1009" s="17"/>
      <c r="E1009" t="str">
        <f t="shared" si="72"/>
        <v/>
      </c>
      <c r="F1009" s="62"/>
      <c r="G1009" s="78"/>
      <c r="H1009" s="79"/>
      <c r="I1009" s="79"/>
      <c r="J1009" s="78">
        <v>0</v>
      </c>
      <c r="K1009" s="65"/>
      <c r="L1009" s="66">
        <f t="shared" si="73"/>
        <v>0</v>
      </c>
      <c r="M1009" s="64">
        <f t="shared" si="73"/>
        <v>0</v>
      </c>
      <c r="N1009" s="66">
        <f>IF(J1009=0,0,N1010*$E$3)</f>
        <v>0</v>
      </c>
      <c r="O1009" s="67">
        <f t="shared" si="74"/>
        <v>0</v>
      </c>
      <c r="P1009" s="66">
        <f>IF(J1009=0,0,P1010*$E$3)</f>
        <v>0</v>
      </c>
      <c r="Q1009" s="67">
        <f t="shared" si="75"/>
        <v>0</v>
      </c>
      <c r="R1009" s="66">
        <f>IF(J1009=0,0,R1010*$E$3)</f>
        <v>0</v>
      </c>
      <c r="S1009" s="67">
        <f t="shared" si="76"/>
        <v>0</v>
      </c>
      <c r="T1009" s="67"/>
    </row>
    <row r="1010" spans="3:20" ht="20.25" hidden="1" customHeight="1">
      <c r="C1010" s="76"/>
      <c r="D1010" s="68">
        <f>CHOOSE(IF(C1010&gt;0,C1010,$F$5),0,"(야)","(지세별)","(지+소)","(누.불)","(야+소)","(원내역)")</f>
        <v>0</v>
      </c>
      <c r="E1010">
        <f t="shared" si="77"/>
        <v>0</v>
      </c>
      <c r="F1010" s="59"/>
      <c r="G1010" s="84" t="str">
        <f>G1008</f>
        <v>강관철거</v>
      </c>
      <c r="H1010" s="85" t="s">
        <v>255</v>
      </c>
      <c r="I1010" s="85">
        <f>CHOOSE(IF(C1010&gt;0,C1010,$F$5),0,"(야간)","(지세별)","(지+소)","(누.불)","(야+소)","")</f>
        <v>0</v>
      </c>
      <c r="J1010" s="84">
        <v>0</v>
      </c>
      <c r="K1010" s="72" t="s">
        <v>273</v>
      </c>
      <c r="L1010" s="73">
        <f t="shared" si="73"/>
        <v>0</v>
      </c>
      <c r="M1010" s="71">
        <f t="shared" si="73"/>
        <v>0</v>
      </c>
      <c r="N1010" s="73">
        <f>IF(AND(J1009=0,J1010=0),0,INT(CHOOSE(IF(C1010&gt;0,C1010,$F$5),#REF!,#REF!,#REF!,#REF!,#REF!,#REF!,#REF!)))</f>
        <v>0</v>
      </c>
      <c r="O1010" s="74">
        <f t="shared" si="74"/>
        <v>0</v>
      </c>
      <c r="P1010" s="73">
        <f>IF(AND(J1009=0,J1010=0),0,INT(CHOOSE(IF(C1010&gt;0,C1010,$F$5),#REF!,#REF!,#REF!,#REF!,#REF!,#REF!,#REF!)))</f>
        <v>0</v>
      </c>
      <c r="Q1010" s="74">
        <f t="shared" si="75"/>
        <v>0</v>
      </c>
      <c r="R1010" s="73">
        <f>IF(AND(J1009=0,J1010=0),0,INT(CHOOSE(IF(C1010&gt;0,C1010,$F$5),#REF!,#REF!,#REF!,#REF!,#REF!,#REF!,#REF!)))</f>
        <v>0</v>
      </c>
      <c r="S1010" s="74">
        <f t="shared" si="76"/>
        <v>0</v>
      </c>
      <c r="T1010" s="74"/>
    </row>
    <row r="1011" spans="3:20" ht="20.25" hidden="1" customHeight="1">
      <c r="C1011" s="17"/>
      <c r="E1011" t="str">
        <f t="shared" si="72"/>
        <v/>
      </c>
      <c r="F1011" s="62"/>
      <c r="G1011" s="78"/>
      <c r="H1011" s="79"/>
      <c r="I1011" s="79"/>
      <c r="J1011" s="78">
        <v>0</v>
      </c>
      <c r="K1011" s="65"/>
      <c r="L1011" s="66">
        <f t="shared" si="73"/>
        <v>0</v>
      </c>
      <c r="M1011" s="64">
        <f t="shared" si="73"/>
        <v>0</v>
      </c>
      <c r="N1011" s="66">
        <f>IF(J1011=0,0,N1012*$E$3)</f>
        <v>0</v>
      </c>
      <c r="O1011" s="67">
        <f t="shared" si="74"/>
        <v>0</v>
      </c>
      <c r="P1011" s="66">
        <f>IF(J1011=0,0,P1012*$E$3)</f>
        <v>0</v>
      </c>
      <c r="Q1011" s="67">
        <f t="shared" si="75"/>
        <v>0</v>
      </c>
      <c r="R1011" s="66">
        <f>IF(J1011=0,0,R1012*$E$3)</f>
        <v>0</v>
      </c>
      <c r="S1011" s="67">
        <f t="shared" si="76"/>
        <v>0</v>
      </c>
      <c r="T1011" s="67"/>
    </row>
    <row r="1012" spans="3:20" ht="20.25" hidden="1" customHeight="1">
      <c r="C1012" s="76">
        <v>2</v>
      </c>
      <c r="D1012" s="68" t="str">
        <f>CHOOSE(IF(C1012&gt;0,C1012,$F$5),0,"(야)","(지세별)","(지+소)","(누.불)","(야+소)","(원내역)")</f>
        <v>(야)</v>
      </c>
      <c r="E1012">
        <f t="shared" si="77"/>
        <v>0</v>
      </c>
      <c r="F1012" s="59"/>
      <c r="G1012" s="84" t="str">
        <f>G1010</f>
        <v>강관철거</v>
      </c>
      <c r="H1012" s="85" t="s">
        <v>255</v>
      </c>
      <c r="I1012" s="85" t="str">
        <f>CHOOSE(IF(C1012&gt;0,C1012,$F$5),0,"(야간)","(지세별)","(지+소)","(누.불)","(야+소)","")</f>
        <v>(야간)</v>
      </c>
      <c r="J1012" s="84">
        <v>0</v>
      </c>
      <c r="K1012" s="72" t="s">
        <v>273</v>
      </c>
      <c r="L1012" s="73">
        <f t="shared" si="73"/>
        <v>0</v>
      </c>
      <c r="M1012" s="71">
        <f t="shared" si="73"/>
        <v>0</v>
      </c>
      <c r="N1012" s="73">
        <f>IF(AND(J1011=0,J1012=0),0,INT(CHOOSE(IF(C1012&gt;0,C1012,$F$5),#REF!,#REF!,#REF!,#REF!,#REF!,#REF!,#REF!)))</f>
        <v>0</v>
      </c>
      <c r="O1012" s="74">
        <f t="shared" si="74"/>
        <v>0</v>
      </c>
      <c r="P1012" s="73">
        <f>IF(AND(J1011=0,J1012=0),0,INT(CHOOSE(IF(C1012&gt;0,C1012,$F$5),#REF!,#REF!,#REF!,#REF!,#REF!,#REF!,#REF!)))</f>
        <v>0</v>
      </c>
      <c r="Q1012" s="74">
        <f t="shared" si="75"/>
        <v>0</v>
      </c>
      <c r="R1012" s="73">
        <f>IF(AND(J1011=0,J1012=0),0,INT(CHOOSE(IF(C1012&gt;0,C1012,$F$5),#REF!,#REF!,#REF!,#REF!,#REF!,#REF!,#REF!)))</f>
        <v>0</v>
      </c>
      <c r="S1012" s="74">
        <f t="shared" si="76"/>
        <v>0</v>
      </c>
      <c r="T1012" s="74"/>
    </row>
    <row r="1013" spans="3:20" ht="20.25" hidden="1" customHeight="1">
      <c r="C1013" s="17"/>
      <c r="E1013" t="str">
        <f t="shared" si="72"/>
        <v/>
      </c>
      <c r="F1013" s="62"/>
      <c r="G1013" s="78"/>
      <c r="H1013" s="79"/>
      <c r="I1013" s="79"/>
      <c r="J1013" s="78">
        <v>0</v>
      </c>
      <c r="K1013" s="65"/>
      <c r="L1013" s="66">
        <f t="shared" si="73"/>
        <v>0</v>
      </c>
      <c r="M1013" s="64">
        <f t="shared" si="73"/>
        <v>0</v>
      </c>
      <c r="N1013" s="66">
        <f>IF(J1013=0,0,N1014*$E$3)</f>
        <v>0</v>
      </c>
      <c r="O1013" s="67">
        <f t="shared" si="74"/>
        <v>0</v>
      </c>
      <c r="P1013" s="66">
        <f>IF(J1013=0,0,P1014*$E$3)</f>
        <v>0</v>
      </c>
      <c r="Q1013" s="67">
        <f t="shared" si="75"/>
        <v>0</v>
      </c>
      <c r="R1013" s="66">
        <f>IF(J1013=0,0,R1014*$E$3)</f>
        <v>0</v>
      </c>
      <c r="S1013" s="67">
        <f t="shared" si="76"/>
        <v>0</v>
      </c>
      <c r="T1013" s="67"/>
    </row>
    <row r="1014" spans="3:20" ht="20.25" hidden="1" customHeight="1">
      <c r="C1014" s="76"/>
      <c r="D1014" s="68">
        <f>CHOOSE(IF(C1014&gt;0,C1014,$F$5),0,"(야)","(지세별)","(지+소)","(누.불)","(야+소)","(원내역)")</f>
        <v>0</v>
      </c>
      <c r="E1014">
        <f t="shared" si="77"/>
        <v>0</v>
      </c>
      <c r="F1014" s="59"/>
      <c r="G1014" s="84" t="str">
        <f>G1012</f>
        <v>강관철거</v>
      </c>
      <c r="H1014" s="85" t="s">
        <v>256</v>
      </c>
      <c r="I1014" s="85">
        <f>CHOOSE(IF(C1014&gt;0,C1014,$F$5),0,"(야간)","(지세별)","(지+소)","(누.불)","(야+소)","")</f>
        <v>0</v>
      </c>
      <c r="J1014" s="84">
        <v>0</v>
      </c>
      <c r="K1014" s="72" t="s">
        <v>227</v>
      </c>
      <c r="L1014" s="73">
        <f t="shared" si="73"/>
        <v>0</v>
      </c>
      <c r="M1014" s="71">
        <f t="shared" si="73"/>
        <v>0</v>
      </c>
      <c r="N1014" s="73">
        <f>IF(AND(J1013=0,J1014=0),0,INT(CHOOSE(IF(C1014&gt;0,C1014,$F$5),#REF!,#REF!,#REF!,#REF!,#REF!,#REF!,#REF!)))</f>
        <v>0</v>
      </c>
      <c r="O1014" s="74">
        <f t="shared" si="74"/>
        <v>0</v>
      </c>
      <c r="P1014" s="73">
        <f>IF(AND(J1013=0,J1014=0),0,INT(CHOOSE(IF(C1014&gt;0,C1014,$F$5),#REF!,#REF!,#REF!,#REF!,#REF!,#REF!,#REF!)))</f>
        <v>0</v>
      </c>
      <c r="Q1014" s="74">
        <f t="shared" si="75"/>
        <v>0</v>
      </c>
      <c r="R1014" s="73">
        <f>IF(AND(J1013=0,J1014=0),0,INT(CHOOSE(IF(C1014&gt;0,C1014,$F$5),#REF!,#REF!,#REF!,#REF!,#REF!,#REF!,#REF!)))</f>
        <v>0</v>
      </c>
      <c r="S1014" s="74">
        <f t="shared" si="76"/>
        <v>0</v>
      </c>
      <c r="T1014" s="74"/>
    </row>
    <row r="1015" spans="3:20" ht="20.25" hidden="1" customHeight="1">
      <c r="C1015" s="17"/>
      <c r="E1015" t="str">
        <f t="shared" si="72"/>
        <v/>
      </c>
      <c r="F1015" s="62"/>
      <c r="G1015" s="78"/>
      <c r="H1015" s="79"/>
      <c r="I1015" s="79"/>
      <c r="J1015" s="78">
        <v>0</v>
      </c>
      <c r="K1015" s="65"/>
      <c r="L1015" s="66">
        <f t="shared" si="73"/>
        <v>0</v>
      </c>
      <c r="M1015" s="64">
        <f t="shared" si="73"/>
        <v>0</v>
      </c>
      <c r="N1015" s="66">
        <f>IF(J1015=0,0,N1016*$E$3)</f>
        <v>0</v>
      </c>
      <c r="O1015" s="67">
        <f t="shared" si="74"/>
        <v>0</v>
      </c>
      <c r="P1015" s="66">
        <f>IF(J1015=0,0,P1016*$E$3)</f>
        <v>0</v>
      </c>
      <c r="Q1015" s="67">
        <f t="shared" si="75"/>
        <v>0</v>
      </c>
      <c r="R1015" s="66">
        <f>IF(J1015=0,0,R1016*$E$3)</f>
        <v>0</v>
      </c>
      <c r="S1015" s="67">
        <f t="shared" si="76"/>
        <v>0</v>
      </c>
      <c r="T1015" s="67"/>
    </row>
    <row r="1016" spans="3:20" ht="20.25" hidden="1" customHeight="1">
      <c r="C1016" s="76">
        <v>2</v>
      </c>
      <c r="D1016" s="68" t="str">
        <f>CHOOSE(IF(C1016&gt;0,C1016,$F$5),0,"(야)","(지세별)","(지+소)","(누.불)","(야+소)","(원내역)")</f>
        <v>(야)</v>
      </c>
      <c r="E1016">
        <f t="shared" si="77"/>
        <v>0</v>
      </c>
      <c r="F1016" s="59"/>
      <c r="G1016" s="84" t="str">
        <f>G1014</f>
        <v>강관철거</v>
      </c>
      <c r="H1016" s="85" t="str">
        <f>H1014</f>
        <v>D=600mm</v>
      </c>
      <c r="I1016" s="85" t="str">
        <f>CHOOSE(IF(C1016&gt;0,C1016,$F$5),0,"(야간)","(지세별)","(지+소)","(누.불)","(야+소)","")</f>
        <v>(야간)</v>
      </c>
      <c r="J1016" s="84">
        <v>0</v>
      </c>
      <c r="K1016" s="72" t="s">
        <v>274</v>
      </c>
      <c r="L1016" s="73">
        <f t="shared" si="73"/>
        <v>0</v>
      </c>
      <c r="M1016" s="71">
        <f t="shared" si="73"/>
        <v>0</v>
      </c>
      <c r="N1016" s="73">
        <f>IF(AND(J1015=0,J1016=0),0,INT(CHOOSE(IF(C1016&gt;0,C1016,$F$5),#REF!,#REF!,#REF!,#REF!,#REF!,#REF!,#REF!)))</f>
        <v>0</v>
      </c>
      <c r="O1016" s="74">
        <f t="shared" si="74"/>
        <v>0</v>
      </c>
      <c r="P1016" s="73">
        <f>IF(AND(J1015=0,J1016=0),0,INT(CHOOSE(IF(C1016&gt;0,C1016,$F$5),#REF!,#REF!,#REF!,#REF!,#REF!,#REF!,#REF!)))</f>
        <v>0</v>
      </c>
      <c r="Q1016" s="74">
        <f t="shared" si="75"/>
        <v>0</v>
      </c>
      <c r="R1016" s="73">
        <f>IF(AND(J1015=0,J1016=0),0,INT(CHOOSE(IF(C1016&gt;0,C1016,$F$5),#REF!,#REF!,#REF!,#REF!,#REF!,#REF!,#REF!)))</f>
        <v>0</v>
      </c>
      <c r="S1016" s="74">
        <f t="shared" si="76"/>
        <v>0</v>
      </c>
      <c r="T1016" s="74"/>
    </row>
    <row r="1017" spans="3:20" ht="20.25" hidden="1" customHeight="1">
      <c r="C1017" s="17"/>
      <c r="E1017" t="str">
        <f t="shared" si="72"/>
        <v/>
      </c>
      <c r="F1017" s="62"/>
      <c r="G1017" s="78"/>
      <c r="H1017" s="79"/>
      <c r="I1017" s="79"/>
      <c r="J1017" s="78">
        <v>0</v>
      </c>
      <c r="K1017" s="65"/>
      <c r="L1017" s="66">
        <f t="shared" si="73"/>
        <v>0</v>
      </c>
      <c r="M1017" s="64">
        <f t="shared" si="73"/>
        <v>0</v>
      </c>
      <c r="N1017" s="66">
        <f>IF(J1017=0,0,N1018*$E$3)</f>
        <v>0</v>
      </c>
      <c r="O1017" s="67">
        <f t="shared" si="74"/>
        <v>0</v>
      </c>
      <c r="P1017" s="66">
        <f>IF(J1017=0,0,P1018*$E$3)</f>
        <v>0</v>
      </c>
      <c r="Q1017" s="67">
        <f t="shared" si="75"/>
        <v>0</v>
      </c>
      <c r="R1017" s="66">
        <f>IF(J1017=0,0,R1018*$E$3)</f>
        <v>0</v>
      </c>
      <c r="S1017" s="67">
        <f t="shared" si="76"/>
        <v>0</v>
      </c>
      <c r="T1017" s="67"/>
    </row>
    <row r="1018" spans="3:20" ht="20.25" hidden="1" customHeight="1">
      <c r="C1018" s="76"/>
      <c r="D1018" s="68">
        <f>CHOOSE(IF(C1018&gt;0,C1018,$F$5),0,"(야)","(지세별)","(지+소)","(누.불)","(야+소)","(원내역)")</f>
        <v>0</v>
      </c>
      <c r="E1018">
        <f t="shared" si="77"/>
        <v>0</v>
      </c>
      <c r="F1018" s="59"/>
      <c r="G1018" s="84" t="str">
        <f>G1016</f>
        <v>강관철거</v>
      </c>
      <c r="H1018" s="85" t="s">
        <v>275</v>
      </c>
      <c r="I1018" s="85">
        <f>CHOOSE(IF(C1018&gt;0,C1018,$F$5),0,"(야간)","(지세별)","(지+소)","(누.불)","(야+소)","")</f>
        <v>0</v>
      </c>
      <c r="J1018" s="84">
        <v>0</v>
      </c>
      <c r="K1018" s="72" t="s">
        <v>274</v>
      </c>
      <c r="L1018" s="73">
        <f t="shared" si="73"/>
        <v>0</v>
      </c>
      <c r="M1018" s="71">
        <f t="shared" si="73"/>
        <v>0</v>
      </c>
      <c r="N1018" s="73">
        <f>IF(AND(J1017=0,J1018=0),0,INT(CHOOSE(IF(C1018&gt;0,C1018,$F$5),#REF!,#REF!,#REF!,#REF!,#REF!,#REF!,#REF!)))</f>
        <v>0</v>
      </c>
      <c r="O1018" s="74">
        <f t="shared" si="74"/>
        <v>0</v>
      </c>
      <c r="P1018" s="73">
        <f>IF(AND(J1017=0,J1018=0),0,INT(CHOOSE(IF(C1018&gt;0,C1018,$F$5),#REF!,#REF!,#REF!,#REF!,#REF!,#REF!,#REF!)))</f>
        <v>0</v>
      </c>
      <c r="Q1018" s="74">
        <f t="shared" si="75"/>
        <v>0</v>
      </c>
      <c r="R1018" s="73">
        <f>IF(AND(J1017=0,J1018=0),0,INT(CHOOSE(IF(C1018&gt;0,C1018,$F$5),#REF!,#REF!,#REF!,#REF!,#REF!,#REF!,#REF!)))</f>
        <v>0</v>
      </c>
      <c r="S1018" s="74">
        <f t="shared" si="76"/>
        <v>0</v>
      </c>
      <c r="T1018" s="74"/>
    </row>
    <row r="1019" spans="3:20" ht="20.25" hidden="1" customHeight="1">
      <c r="C1019" s="17"/>
      <c r="E1019" t="str">
        <f t="shared" si="72"/>
        <v/>
      </c>
      <c r="F1019" s="62"/>
      <c r="G1019" s="78"/>
      <c r="H1019" s="79"/>
      <c r="I1019" s="79"/>
      <c r="J1019" s="78">
        <v>0</v>
      </c>
      <c r="K1019" s="65"/>
      <c r="L1019" s="66">
        <f t="shared" si="73"/>
        <v>0</v>
      </c>
      <c r="M1019" s="64">
        <f t="shared" si="73"/>
        <v>0</v>
      </c>
      <c r="N1019" s="66">
        <f>IF(J1019=0,0,N1020*$E$3)</f>
        <v>0</v>
      </c>
      <c r="O1019" s="67">
        <f t="shared" si="74"/>
        <v>0</v>
      </c>
      <c r="P1019" s="66">
        <f>IF(J1019=0,0,P1020*$E$3)</f>
        <v>0</v>
      </c>
      <c r="Q1019" s="67">
        <f t="shared" si="75"/>
        <v>0</v>
      </c>
      <c r="R1019" s="66">
        <f>IF(J1019=0,0,R1020*$E$3)</f>
        <v>0</v>
      </c>
      <c r="S1019" s="67">
        <f t="shared" si="76"/>
        <v>0</v>
      </c>
      <c r="T1019" s="67"/>
    </row>
    <row r="1020" spans="3:20" ht="20.25" hidden="1" customHeight="1">
      <c r="C1020" s="76">
        <v>2</v>
      </c>
      <c r="D1020" s="68" t="str">
        <f>CHOOSE(IF(C1020&gt;0,C1020,$F$5),0,"(야)","(지세별)","(지+소)","(누.불)","(야+소)","(원내역)")</f>
        <v>(야)</v>
      </c>
      <c r="E1020">
        <f t="shared" si="77"/>
        <v>0</v>
      </c>
      <c r="F1020" s="59"/>
      <c r="G1020" s="84" t="str">
        <f>G1018</f>
        <v>강관철거</v>
      </c>
      <c r="H1020" s="85" t="str">
        <f>H1018</f>
        <v>D=700mm</v>
      </c>
      <c r="I1020" s="85" t="str">
        <f>CHOOSE(IF(C1020&gt;0,C1020,$F$5),0,"(야간)","(지세별)","(지+소)","(누.불)","(야+소)","")</f>
        <v>(야간)</v>
      </c>
      <c r="J1020" s="84">
        <v>0</v>
      </c>
      <c r="K1020" s="72" t="s">
        <v>227</v>
      </c>
      <c r="L1020" s="73">
        <f t="shared" si="73"/>
        <v>0</v>
      </c>
      <c r="M1020" s="71">
        <f t="shared" si="73"/>
        <v>0</v>
      </c>
      <c r="N1020" s="73">
        <f>IF(AND(J1019=0,J1020=0),0,INT(CHOOSE(IF(C1020&gt;0,C1020,$F$5),#REF!,#REF!,#REF!,#REF!,#REF!,#REF!,#REF!)))</f>
        <v>0</v>
      </c>
      <c r="O1020" s="74">
        <f t="shared" si="74"/>
        <v>0</v>
      </c>
      <c r="P1020" s="73">
        <f>IF(AND(J1019=0,J1020=0),0,INT(CHOOSE(IF(C1020&gt;0,C1020,$F$5),#REF!,#REF!,#REF!,#REF!,#REF!,#REF!,#REF!)))</f>
        <v>0</v>
      </c>
      <c r="Q1020" s="74">
        <f t="shared" si="75"/>
        <v>0</v>
      </c>
      <c r="R1020" s="73">
        <f>IF(AND(J1019=0,J1020=0),0,INT(CHOOSE(IF(C1020&gt;0,C1020,$F$5),#REF!,#REF!,#REF!,#REF!,#REF!,#REF!,#REF!)))</f>
        <v>0</v>
      </c>
      <c r="S1020" s="74">
        <f t="shared" si="76"/>
        <v>0</v>
      </c>
      <c r="T1020" s="74"/>
    </row>
    <row r="1021" spans="3:20" ht="20.25" hidden="1" customHeight="1">
      <c r="C1021" s="17"/>
      <c r="E1021" t="str">
        <f t="shared" si="72"/>
        <v/>
      </c>
      <c r="F1021" s="62"/>
      <c r="G1021" s="78"/>
      <c r="H1021" s="79"/>
      <c r="I1021" s="79"/>
      <c r="J1021" s="78">
        <v>0</v>
      </c>
      <c r="K1021" s="65"/>
      <c r="L1021" s="66">
        <f t="shared" si="73"/>
        <v>0</v>
      </c>
      <c r="M1021" s="64">
        <f t="shared" si="73"/>
        <v>0</v>
      </c>
      <c r="N1021" s="66">
        <f>IF(J1021=0,0,N1022*$E$3)</f>
        <v>0</v>
      </c>
      <c r="O1021" s="67">
        <f t="shared" si="74"/>
        <v>0</v>
      </c>
      <c r="P1021" s="66">
        <f>IF(J1021=0,0,P1022*$E$3)</f>
        <v>0</v>
      </c>
      <c r="Q1021" s="67">
        <f t="shared" si="75"/>
        <v>0</v>
      </c>
      <c r="R1021" s="66">
        <f>IF(J1021=0,0,R1022*$E$3)</f>
        <v>0</v>
      </c>
      <c r="S1021" s="67">
        <f t="shared" si="76"/>
        <v>0</v>
      </c>
      <c r="T1021" s="67"/>
    </row>
    <row r="1022" spans="3:20" ht="20.25" hidden="1" customHeight="1">
      <c r="C1022" s="76"/>
      <c r="D1022" s="68">
        <f>CHOOSE(IF(C1022&gt;0,C1022,$F$5),0,"(야)","(지세별)","(지+소)","(누.불)","(야+소)","(원내역)")</f>
        <v>0</v>
      </c>
      <c r="E1022">
        <f t="shared" si="77"/>
        <v>0</v>
      </c>
      <c r="F1022" s="59"/>
      <c r="G1022" s="84" t="str">
        <f>G1020</f>
        <v>강관철거</v>
      </c>
      <c r="H1022" s="85" t="s">
        <v>262</v>
      </c>
      <c r="I1022" s="85">
        <f>CHOOSE(IF(C1022&gt;0,C1022,$F$5),0,"(야간)","(지세별)","(지+소)","(누.불)","(야+소)","")</f>
        <v>0</v>
      </c>
      <c r="J1022" s="84">
        <v>0</v>
      </c>
      <c r="K1022" s="72" t="s">
        <v>227</v>
      </c>
      <c r="L1022" s="73">
        <f t="shared" si="73"/>
        <v>0</v>
      </c>
      <c r="M1022" s="71">
        <f t="shared" si="73"/>
        <v>0</v>
      </c>
      <c r="N1022" s="73">
        <f>IF(AND(J1021=0,J1022=0),0,INT(CHOOSE(IF(C1022&gt;0,C1022,$F$5),#REF!,#REF!,#REF!,#REF!,#REF!,#REF!,#REF!)))</f>
        <v>0</v>
      </c>
      <c r="O1022" s="74">
        <f t="shared" si="74"/>
        <v>0</v>
      </c>
      <c r="P1022" s="73">
        <f>IF(AND(J1021=0,J1022=0),0,INT(CHOOSE(IF(C1022&gt;0,C1022,$F$5),#REF!,#REF!,#REF!,#REF!,#REF!,#REF!,#REF!)))</f>
        <v>0</v>
      </c>
      <c r="Q1022" s="74">
        <f t="shared" si="75"/>
        <v>0</v>
      </c>
      <c r="R1022" s="73">
        <f>IF(AND(J1021=0,J1022=0),0,INT(CHOOSE(IF(C1022&gt;0,C1022,$F$5),#REF!,#REF!,#REF!,#REF!,#REF!,#REF!,#REF!)))</f>
        <v>0</v>
      </c>
      <c r="S1022" s="74">
        <f t="shared" si="76"/>
        <v>0</v>
      </c>
      <c r="T1022" s="74"/>
    </row>
    <row r="1023" spans="3:20" ht="20.25" hidden="1" customHeight="1">
      <c r="C1023" s="17"/>
      <c r="E1023" t="str">
        <f t="shared" si="72"/>
        <v/>
      </c>
      <c r="F1023" s="62"/>
      <c r="G1023" s="78"/>
      <c r="H1023" s="79"/>
      <c r="I1023" s="79"/>
      <c r="J1023" s="78">
        <v>0</v>
      </c>
      <c r="K1023" s="65"/>
      <c r="L1023" s="66">
        <f t="shared" si="73"/>
        <v>0</v>
      </c>
      <c r="M1023" s="64">
        <f t="shared" si="73"/>
        <v>0</v>
      </c>
      <c r="N1023" s="66">
        <f>IF(J1023=0,0,N1024*$E$3)</f>
        <v>0</v>
      </c>
      <c r="O1023" s="67">
        <f t="shared" si="74"/>
        <v>0</v>
      </c>
      <c r="P1023" s="66">
        <f>IF(J1023=0,0,P1024*$E$3)</f>
        <v>0</v>
      </c>
      <c r="Q1023" s="67">
        <f t="shared" si="75"/>
        <v>0</v>
      </c>
      <c r="R1023" s="66">
        <f>IF(J1023=0,0,R1024*$E$3)</f>
        <v>0</v>
      </c>
      <c r="S1023" s="67">
        <f t="shared" si="76"/>
        <v>0</v>
      </c>
      <c r="T1023" s="67"/>
    </row>
    <row r="1024" spans="3:20" ht="20.25" hidden="1" customHeight="1">
      <c r="C1024" s="76">
        <v>2</v>
      </c>
      <c r="D1024" s="68" t="str">
        <f>CHOOSE(IF(C1024&gt;0,C1024,$F$5),0,"(야)","(지세별)","(지+소)","(누.불)","(야+소)","(원내역)")</f>
        <v>(야)</v>
      </c>
      <c r="E1024">
        <f t="shared" si="77"/>
        <v>0</v>
      </c>
      <c r="F1024" s="59"/>
      <c r="G1024" s="84" t="str">
        <f>G1022</f>
        <v>강관철거</v>
      </c>
      <c r="H1024" s="85" t="str">
        <f>H1022</f>
        <v>D=800mm</v>
      </c>
      <c r="I1024" s="85" t="str">
        <f>CHOOSE(IF(C1024&gt;0,C1024,$F$5),0,"(야간)","(지세별)","(지+소)","(누.불)","(야+소)","")</f>
        <v>(야간)</v>
      </c>
      <c r="J1024" s="84">
        <v>0</v>
      </c>
      <c r="K1024" s="72" t="s">
        <v>227</v>
      </c>
      <c r="L1024" s="73">
        <f t="shared" si="73"/>
        <v>0</v>
      </c>
      <c r="M1024" s="71">
        <f t="shared" si="73"/>
        <v>0</v>
      </c>
      <c r="N1024" s="73">
        <f>IF(AND(J1023=0,J1024=0),0,INT(CHOOSE(IF(C1024&gt;0,C1024,$F$5),#REF!,#REF!,#REF!,#REF!,#REF!,#REF!,#REF!)))</f>
        <v>0</v>
      </c>
      <c r="O1024" s="74">
        <f t="shared" si="74"/>
        <v>0</v>
      </c>
      <c r="P1024" s="73">
        <f>IF(AND(J1023=0,J1024=0),0,INT(CHOOSE(IF(C1024&gt;0,C1024,$F$5),#REF!,#REF!,#REF!,#REF!,#REF!,#REF!,#REF!)))</f>
        <v>0</v>
      </c>
      <c r="Q1024" s="74">
        <f t="shared" si="75"/>
        <v>0</v>
      </c>
      <c r="R1024" s="73">
        <f>IF(AND(J1023=0,J1024=0),0,INT(CHOOSE(IF(C1024&gt;0,C1024,$F$5),#REF!,#REF!,#REF!,#REF!,#REF!,#REF!,#REF!)))</f>
        <v>0</v>
      </c>
      <c r="S1024" s="74">
        <f t="shared" si="76"/>
        <v>0</v>
      </c>
      <c r="T1024" s="74"/>
    </row>
    <row r="1025" spans="3:20" ht="20.25" hidden="1" customHeight="1">
      <c r="C1025" s="17"/>
      <c r="E1025" t="str">
        <f t="shared" si="72"/>
        <v/>
      </c>
      <c r="F1025" s="62"/>
      <c r="G1025" s="78"/>
      <c r="H1025" s="79"/>
      <c r="I1025" s="79"/>
      <c r="J1025" s="78">
        <v>0</v>
      </c>
      <c r="K1025" s="65"/>
      <c r="L1025" s="66">
        <f t="shared" si="73"/>
        <v>0</v>
      </c>
      <c r="M1025" s="64">
        <f t="shared" si="73"/>
        <v>0</v>
      </c>
      <c r="N1025" s="66">
        <f>IF(J1025=0,0,N1026*$E$3)</f>
        <v>0</v>
      </c>
      <c r="O1025" s="67">
        <f t="shared" si="74"/>
        <v>0</v>
      </c>
      <c r="P1025" s="66">
        <f>IF(J1025=0,0,P1026*$E$3)</f>
        <v>0</v>
      </c>
      <c r="Q1025" s="67">
        <f t="shared" si="75"/>
        <v>0</v>
      </c>
      <c r="R1025" s="66">
        <f>IF(J1025=0,0,R1026*$E$3)</f>
        <v>0</v>
      </c>
      <c r="S1025" s="67">
        <f t="shared" si="76"/>
        <v>0</v>
      </c>
      <c r="T1025" s="67"/>
    </row>
    <row r="1026" spans="3:20" ht="20.25" hidden="1" customHeight="1">
      <c r="C1026" s="76"/>
      <c r="D1026" s="68">
        <f>CHOOSE(IF(C1026&gt;0,C1026,$F$5),0,"(야)","(지세별)","(지+소)","(누.불)","(야+소)","(원내역)")</f>
        <v>0</v>
      </c>
      <c r="E1026">
        <f t="shared" si="77"/>
        <v>0</v>
      </c>
      <c r="F1026" s="59"/>
      <c r="G1026" s="84" t="str">
        <f>G1024</f>
        <v>강관철거</v>
      </c>
      <c r="H1026" s="85" t="s">
        <v>276</v>
      </c>
      <c r="I1026" s="85">
        <f>CHOOSE(IF(C1026&gt;0,C1026,$F$5),0,"(야간)","(지세별)","(지+소)","(누.불)","(야+소)","")</f>
        <v>0</v>
      </c>
      <c r="J1026" s="84">
        <v>0</v>
      </c>
      <c r="K1026" s="72" t="s">
        <v>277</v>
      </c>
      <c r="L1026" s="73">
        <f t="shared" si="73"/>
        <v>0</v>
      </c>
      <c r="M1026" s="71">
        <f t="shared" si="73"/>
        <v>0</v>
      </c>
      <c r="N1026" s="73">
        <f>IF(AND(J1025=0,J1026=0),0,INT(CHOOSE(IF(C1026&gt;0,C1026,$F$5),#REF!,#REF!,#REF!,#REF!,#REF!,#REF!,#REF!)))</f>
        <v>0</v>
      </c>
      <c r="O1026" s="74">
        <f t="shared" si="74"/>
        <v>0</v>
      </c>
      <c r="P1026" s="73">
        <f>IF(AND(J1025=0,J1026=0),0,INT(CHOOSE(IF(C1026&gt;0,C1026,$F$5),#REF!,#REF!,#REF!,#REF!,#REF!,#REF!,#REF!)))</f>
        <v>0</v>
      </c>
      <c r="Q1026" s="74">
        <f t="shared" si="75"/>
        <v>0</v>
      </c>
      <c r="R1026" s="73">
        <f>IF(AND(J1025=0,J1026=0),0,INT(CHOOSE(IF(C1026&gt;0,C1026,$F$5),#REF!,#REF!,#REF!,#REF!,#REF!,#REF!,#REF!)))</f>
        <v>0</v>
      </c>
      <c r="S1026" s="74">
        <f t="shared" si="76"/>
        <v>0</v>
      </c>
      <c r="T1026" s="74"/>
    </row>
    <row r="1027" spans="3:20" ht="20.25" hidden="1" customHeight="1">
      <c r="C1027" s="17"/>
      <c r="E1027" t="str">
        <f t="shared" si="72"/>
        <v/>
      </c>
      <c r="F1027" s="62"/>
      <c r="G1027" s="78"/>
      <c r="H1027" s="79"/>
      <c r="I1027" s="79"/>
      <c r="J1027" s="78">
        <v>0</v>
      </c>
      <c r="K1027" s="65"/>
      <c r="L1027" s="66">
        <f t="shared" si="73"/>
        <v>0</v>
      </c>
      <c r="M1027" s="64">
        <f t="shared" si="73"/>
        <v>0</v>
      </c>
      <c r="N1027" s="66">
        <f>IF(J1027=0,0,N1028*$E$3)</f>
        <v>0</v>
      </c>
      <c r="O1027" s="67">
        <f t="shared" si="74"/>
        <v>0</v>
      </c>
      <c r="P1027" s="66">
        <f>IF(J1027=0,0,P1028*$E$3)</f>
        <v>0</v>
      </c>
      <c r="Q1027" s="67">
        <f t="shared" si="75"/>
        <v>0</v>
      </c>
      <c r="R1027" s="66">
        <f>IF(J1027=0,0,R1028*$E$3)</f>
        <v>0</v>
      </c>
      <c r="S1027" s="67">
        <f t="shared" si="76"/>
        <v>0</v>
      </c>
      <c r="T1027" s="67"/>
    </row>
    <row r="1028" spans="3:20" ht="20.25" hidden="1" customHeight="1">
      <c r="C1028" s="76">
        <v>2</v>
      </c>
      <c r="D1028" s="68" t="str">
        <f>CHOOSE(IF(C1028&gt;0,C1028,$F$5),0,"(야)","(지세별)","(지+소)","(누.불)","(야+소)","(원내역)")</f>
        <v>(야)</v>
      </c>
      <c r="E1028">
        <f t="shared" si="77"/>
        <v>0</v>
      </c>
      <c r="F1028" s="59"/>
      <c r="G1028" s="84" t="str">
        <f>G1026</f>
        <v>강관철거</v>
      </c>
      <c r="H1028" s="85" t="str">
        <f>H1026</f>
        <v>D=900mm</v>
      </c>
      <c r="I1028" s="85" t="str">
        <f>CHOOSE(IF(C1028&gt;0,C1028,$F$5),0,"(야간)","(지세별)","(지+소)","(누.불)","(야+소)","")</f>
        <v>(야간)</v>
      </c>
      <c r="J1028" s="84">
        <v>0</v>
      </c>
      <c r="K1028" s="72" t="s">
        <v>227</v>
      </c>
      <c r="L1028" s="73">
        <f t="shared" si="73"/>
        <v>0</v>
      </c>
      <c r="M1028" s="71">
        <f t="shared" si="73"/>
        <v>0</v>
      </c>
      <c r="N1028" s="73">
        <f>IF(AND(J1027=0,J1028=0),0,INT(CHOOSE(IF(C1028&gt;0,C1028,$F$5),#REF!,#REF!,#REF!,#REF!,#REF!,#REF!,#REF!)))</f>
        <v>0</v>
      </c>
      <c r="O1028" s="74">
        <f t="shared" si="74"/>
        <v>0</v>
      </c>
      <c r="P1028" s="73">
        <f>IF(AND(J1027=0,J1028=0),0,INT(CHOOSE(IF(C1028&gt;0,C1028,$F$5),#REF!,#REF!,#REF!,#REF!,#REF!,#REF!,#REF!)))</f>
        <v>0</v>
      </c>
      <c r="Q1028" s="74">
        <f t="shared" si="75"/>
        <v>0</v>
      </c>
      <c r="R1028" s="73">
        <f>IF(AND(J1027=0,J1028=0),0,INT(CHOOSE(IF(C1028&gt;0,C1028,$F$5),#REF!,#REF!,#REF!,#REF!,#REF!,#REF!,#REF!)))</f>
        <v>0</v>
      </c>
      <c r="S1028" s="74">
        <f t="shared" si="76"/>
        <v>0</v>
      </c>
      <c r="T1028" s="74"/>
    </row>
    <row r="1029" spans="3:20" ht="20.25" hidden="1" customHeight="1">
      <c r="C1029" s="17"/>
      <c r="E1029" t="str">
        <f t="shared" si="72"/>
        <v/>
      </c>
      <c r="F1029" s="62"/>
      <c r="G1029" s="78"/>
      <c r="H1029" s="79"/>
      <c r="I1029" s="79"/>
      <c r="J1029" s="78">
        <v>0</v>
      </c>
      <c r="K1029" s="65"/>
      <c r="L1029" s="66">
        <f t="shared" si="73"/>
        <v>0</v>
      </c>
      <c r="M1029" s="64">
        <f t="shared" si="73"/>
        <v>0</v>
      </c>
      <c r="N1029" s="66">
        <f>IF(J1029=0,0,N1030*$E$3)</f>
        <v>0</v>
      </c>
      <c r="O1029" s="67">
        <f t="shared" si="74"/>
        <v>0</v>
      </c>
      <c r="P1029" s="66">
        <f>IF(J1029=0,0,P1030*$E$3)</f>
        <v>0</v>
      </c>
      <c r="Q1029" s="67">
        <f t="shared" si="75"/>
        <v>0</v>
      </c>
      <c r="R1029" s="66">
        <f>IF(J1029=0,0,R1030*$E$3)</f>
        <v>0</v>
      </c>
      <c r="S1029" s="67">
        <f t="shared" si="76"/>
        <v>0</v>
      </c>
      <c r="T1029" s="67"/>
    </row>
    <row r="1030" spans="3:20" ht="20.25" hidden="1" customHeight="1">
      <c r="C1030" s="76"/>
      <c r="D1030" s="68">
        <f>CHOOSE(IF(C1030&gt;0,C1030,$F$5),0,"(야)","(지세별)","(지+소)","(누.불)","(야+소)","(원내역)")</f>
        <v>0</v>
      </c>
      <c r="E1030">
        <f t="shared" si="77"/>
        <v>0</v>
      </c>
      <c r="F1030" s="59"/>
      <c r="G1030" s="84" t="str">
        <f>G1028</f>
        <v>강관철거</v>
      </c>
      <c r="H1030" s="85" t="s">
        <v>278</v>
      </c>
      <c r="I1030" s="85">
        <f>CHOOSE(IF(C1030&gt;0,C1030,$F$5),0,"(야간)","(지세별)","(지+소)","(누.불)","(야+소)","")</f>
        <v>0</v>
      </c>
      <c r="J1030" s="84">
        <v>0</v>
      </c>
      <c r="K1030" s="72" t="s">
        <v>274</v>
      </c>
      <c r="L1030" s="73">
        <f t="shared" si="73"/>
        <v>0</v>
      </c>
      <c r="M1030" s="71">
        <f t="shared" si="73"/>
        <v>0</v>
      </c>
      <c r="N1030" s="73">
        <f>IF(AND(J1029=0,J1030=0),0,INT(CHOOSE(IF(C1030&gt;0,C1030,$F$5),#REF!,#REF!,#REF!,#REF!,#REF!,#REF!,#REF!)))</f>
        <v>0</v>
      </c>
      <c r="O1030" s="74">
        <f t="shared" si="74"/>
        <v>0</v>
      </c>
      <c r="P1030" s="73">
        <f>IF(AND(J1029=0,J1030=0),0,INT(CHOOSE(IF(C1030&gt;0,C1030,$F$5),#REF!,#REF!,#REF!,#REF!,#REF!,#REF!,#REF!)))</f>
        <v>0</v>
      </c>
      <c r="Q1030" s="74">
        <f t="shared" si="75"/>
        <v>0</v>
      </c>
      <c r="R1030" s="73">
        <f>IF(AND(J1029=0,J1030=0),0,INT(CHOOSE(IF(C1030&gt;0,C1030,$F$5),#REF!,#REF!,#REF!,#REF!,#REF!,#REF!,#REF!)))</f>
        <v>0</v>
      </c>
      <c r="S1030" s="74">
        <f t="shared" si="76"/>
        <v>0</v>
      </c>
      <c r="T1030" s="74"/>
    </row>
    <row r="1031" spans="3:20" ht="20.25" hidden="1" customHeight="1">
      <c r="C1031" s="17"/>
      <c r="E1031" t="str">
        <f t="shared" si="72"/>
        <v/>
      </c>
      <c r="F1031" s="62"/>
      <c r="G1031" s="78"/>
      <c r="H1031" s="79"/>
      <c r="I1031" s="79"/>
      <c r="J1031" s="78">
        <v>0</v>
      </c>
      <c r="K1031" s="65"/>
      <c r="L1031" s="66">
        <f t="shared" si="73"/>
        <v>0</v>
      </c>
      <c r="M1031" s="64">
        <f t="shared" si="73"/>
        <v>0</v>
      </c>
      <c r="N1031" s="66">
        <f>IF(J1031=0,0,N1032*$E$3)</f>
        <v>0</v>
      </c>
      <c r="O1031" s="67">
        <f t="shared" si="74"/>
        <v>0</v>
      </c>
      <c r="P1031" s="66">
        <f>IF(J1031=0,0,P1032*$E$3)</f>
        <v>0</v>
      </c>
      <c r="Q1031" s="67">
        <f t="shared" si="75"/>
        <v>0</v>
      </c>
      <c r="R1031" s="66">
        <f>IF(J1031=0,0,R1032*$E$3)</f>
        <v>0</v>
      </c>
      <c r="S1031" s="67">
        <f t="shared" si="76"/>
        <v>0</v>
      </c>
      <c r="T1031" s="67"/>
    </row>
    <row r="1032" spans="3:20" ht="20.25" hidden="1" customHeight="1">
      <c r="C1032" s="76">
        <v>2</v>
      </c>
      <c r="D1032" s="68" t="str">
        <f>CHOOSE(IF(C1032&gt;0,C1032,$F$5),0,"(야)","(지세별)","(지+소)","(누.불)","(야+소)","(원내역)")</f>
        <v>(야)</v>
      </c>
      <c r="E1032">
        <f t="shared" si="77"/>
        <v>0</v>
      </c>
      <c r="F1032" s="59"/>
      <c r="G1032" s="84" t="str">
        <f>G1030</f>
        <v>강관철거</v>
      </c>
      <c r="H1032" s="85" t="str">
        <f>H1030</f>
        <v>D=1000mm</v>
      </c>
      <c r="I1032" s="85" t="str">
        <f>CHOOSE(IF(C1032&gt;0,C1032,$F$5),0,"(야간)","(지세별)","(지+소)","(누.불)","(야+소)","")</f>
        <v>(야간)</v>
      </c>
      <c r="J1032" s="84">
        <v>0</v>
      </c>
      <c r="K1032" s="72" t="s">
        <v>227</v>
      </c>
      <c r="L1032" s="73">
        <f t="shared" si="73"/>
        <v>0</v>
      </c>
      <c r="M1032" s="71">
        <f t="shared" si="73"/>
        <v>0</v>
      </c>
      <c r="N1032" s="73">
        <f>IF(AND(J1031=0,J1032=0),0,INT(CHOOSE(IF(C1032&gt;0,C1032,$F$5),#REF!,#REF!,#REF!,#REF!,#REF!,#REF!,#REF!)))</f>
        <v>0</v>
      </c>
      <c r="O1032" s="74">
        <f t="shared" si="74"/>
        <v>0</v>
      </c>
      <c r="P1032" s="73">
        <f>IF(AND(J1031=0,J1032=0),0,INT(CHOOSE(IF(C1032&gt;0,C1032,$F$5),#REF!,#REF!,#REF!,#REF!,#REF!,#REF!,#REF!)))</f>
        <v>0</v>
      </c>
      <c r="Q1032" s="74">
        <f t="shared" si="75"/>
        <v>0</v>
      </c>
      <c r="R1032" s="73">
        <f>IF(AND(J1031=0,J1032=0),0,INT(CHOOSE(IF(C1032&gt;0,C1032,$F$5),#REF!,#REF!,#REF!,#REF!,#REF!,#REF!,#REF!)))</f>
        <v>0</v>
      </c>
      <c r="S1032" s="74">
        <f t="shared" si="76"/>
        <v>0</v>
      </c>
      <c r="T1032" s="74"/>
    </row>
    <row r="1033" spans="3:20" ht="20.25" hidden="1" customHeight="1">
      <c r="C1033" s="17"/>
      <c r="E1033" t="str">
        <f t="shared" ref="E1033:E1095" si="78">IF(OR(M1033&gt;0,M1034&gt;0),2,"")</f>
        <v/>
      </c>
      <c r="F1033" s="62"/>
      <c r="G1033" s="63"/>
      <c r="H1033" s="64"/>
      <c r="I1033" s="64"/>
      <c r="J1033" s="63">
        <v>0</v>
      </c>
      <c r="K1033" s="65"/>
      <c r="L1033" s="66">
        <f t="shared" ref="L1033:M1096" si="79">SUM(N1033,P1033,R1033)</f>
        <v>0</v>
      </c>
      <c r="M1033" s="64">
        <f t="shared" si="79"/>
        <v>0</v>
      </c>
      <c r="N1033" s="66">
        <f>IF(J1033=0,0,N1034*$E$3)</f>
        <v>0</v>
      </c>
      <c r="O1033" s="67">
        <f t="shared" ref="O1033:O1096" si="80">INT($J1033*N1033)</f>
        <v>0</v>
      </c>
      <c r="P1033" s="66">
        <f>IF(J1033=0,0,P1034*$E$3)</f>
        <v>0</v>
      </c>
      <c r="Q1033" s="67">
        <f t="shared" ref="Q1033:Q1096" si="81">INT($J1033*P1033)</f>
        <v>0</v>
      </c>
      <c r="R1033" s="66">
        <f>IF(J1033=0,0,R1034*$E$3)</f>
        <v>0</v>
      </c>
      <c r="S1033" s="67">
        <f t="shared" ref="S1033:S1096" si="82">INT($J1033*R1033)</f>
        <v>0</v>
      </c>
      <c r="T1033" s="67"/>
    </row>
    <row r="1034" spans="3:20" ht="20.25" hidden="1" customHeight="1">
      <c r="C1034" s="76"/>
      <c r="D1034" s="68">
        <f>CHOOSE(IF(C1034&gt;0,C1034,$F$5),0,"(야)","(지세별)","(지+소)","(누.불)","(야+소)","(원내역)")</f>
        <v>0</v>
      </c>
      <c r="E1034">
        <f t="shared" ref="E1034:E1096" si="83">IF(OR(M1033&gt;0,M1034&gt;0),1,0)</f>
        <v>0</v>
      </c>
      <c r="F1034" s="59"/>
      <c r="G1034" s="70" t="s">
        <v>279</v>
      </c>
      <c r="H1034" s="71" t="s">
        <v>247</v>
      </c>
      <c r="I1034" s="71">
        <f>CHOOSE(IF(C1034&gt;0,C1034,$F$5),0,"(야간)","(지세별)","(지+소)","(누.불)","(야+소)","")</f>
        <v>0</v>
      </c>
      <c r="J1034" s="70">
        <v>0</v>
      </c>
      <c r="K1034" s="72" t="s">
        <v>280</v>
      </c>
      <c r="L1034" s="73">
        <f t="shared" si="79"/>
        <v>0</v>
      </c>
      <c r="M1034" s="71">
        <f t="shared" si="79"/>
        <v>0</v>
      </c>
      <c r="N1034" s="73">
        <f>IF(AND(J1033=0,J1034=0),0,INT(CHOOSE(IF(C1034&gt;0,C1034,$F$5),#REF!,#REF!,#REF!,#REF!,#REF!,#REF!,#REF!)))</f>
        <v>0</v>
      </c>
      <c r="O1034" s="74">
        <f t="shared" si="80"/>
        <v>0</v>
      </c>
      <c r="P1034" s="73">
        <f>IF(AND(J1033=0,J1034=0),0,INT(CHOOSE(IF(C1034&gt;0,C1034,$F$5),#REF!,#REF!,#REF!,#REF!,#REF!,#REF!,#REF!)))</f>
        <v>0</v>
      </c>
      <c r="Q1034" s="74">
        <f t="shared" si="81"/>
        <v>0</v>
      </c>
      <c r="R1034" s="73">
        <f>IF(AND(J1033=0,J1034=0),0,INT(CHOOSE(IF(C1034&gt;0,C1034,$F$5),#REF!,#REF!,#REF!,#REF!,#REF!,#REF!,#REF!)))</f>
        <v>0</v>
      </c>
      <c r="S1034" s="74">
        <f t="shared" si="82"/>
        <v>0</v>
      </c>
      <c r="T1034" s="74"/>
    </row>
    <row r="1035" spans="3:20" ht="20.25" hidden="1" customHeight="1">
      <c r="C1035" s="17"/>
      <c r="E1035" t="str">
        <f t="shared" si="78"/>
        <v/>
      </c>
      <c r="F1035" s="62"/>
      <c r="G1035" s="63"/>
      <c r="H1035" s="64"/>
      <c r="I1035" s="64"/>
      <c r="J1035" s="63">
        <v>0</v>
      </c>
      <c r="K1035" s="65"/>
      <c r="L1035" s="66">
        <f t="shared" si="79"/>
        <v>0</v>
      </c>
      <c r="M1035" s="64">
        <f t="shared" si="79"/>
        <v>0</v>
      </c>
      <c r="N1035" s="66">
        <f>IF(J1035=0,0,N1036*$E$3)</f>
        <v>0</v>
      </c>
      <c r="O1035" s="67">
        <f t="shared" si="80"/>
        <v>0</v>
      </c>
      <c r="P1035" s="66">
        <f>IF(J1035=0,0,P1036*$E$3)</f>
        <v>0</v>
      </c>
      <c r="Q1035" s="67">
        <f t="shared" si="81"/>
        <v>0</v>
      </c>
      <c r="R1035" s="66">
        <f>IF(J1035=0,0,R1036*$E$3)</f>
        <v>0</v>
      </c>
      <c r="S1035" s="67">
        <f t="shared" si="82"/>
        <v>0</v>
      </c>
      <c r="T1035" s="67"/>
    </row>
    <row r="1036" spans="3:20" ht="20.25" hidden="1" customHeight="1">
      <c r="C1036" s="76">
        <v>2</v>
      </c>
      <c r="D1036" s="68" t="str">
        <f>CHOOSE(IF(C1036&gt;0,C1036,$F$5),0,"(야)","(지세별)","(지+소)","(누.불)","(야+소)","(원내역)")</f>
        <v>(야)</v>
      </c>
      <c r="E1036">
        <f t="shared" si="83"/>
        <v>0</v>
      </c>
      <c r="F1036" s="59"/>
      <c r="G1036" s="70" t="str">
        <f>G1034</f>
        <v>플렌지접합</v>
      </c>
      <c r="H1036" s="71" t="s">
        <v>247</v>
      </c>
      <c r="I1036" s="71" t="str">
        <f>CHOOSE(IF(C1036&gt;0,C1036,$F$5),0,"(야간)","(지세별)","(지+소)","(누.불)","(야+소)","")</f>
        <v>(야간)</v>
      </c>
      <c r="J1036" s="70">
        <v>0</v>
      </c>
      <c r="K1036" s="72" t="s">
        <v>227</v>
      </c>
      <c r="L1036" s="73">
        <f t="shared" si="79"/>
        <v>0</v>
      </c>
      <c r="M1036" s="71">
        <f t="shared" si="79"/>
        <v>0</v>
      </c>
      <c r="N1036" s="73">
        <f>IF(AND(J1035=0,J1036=0),0,INT(CHOOSE(IF(C1036&gt;0,C1036,$F$5),#REF!,#REF!,#REF!,#REF!,#REF!,#REF!,#REF!)))</f>
        <v>0</v>
      </c>
      <c r="O1036" s="74">
        <f t="shared" si="80"/>
        <v>0</v>
      </c>
      <c r="P1036" s="73">
        <f>IF(AND(J1035=0,J1036=0),0,INT(CHOOSE(IF(C1036&gt;0,C1036,$F$5),#REF!,#REF!,#REF!,#REF!,#REF!,#REF!,#REF!)))</f>
        <v>0</v>
      </c>
      <c r="Q1036" s="74">
        <f t="shared" si="81"/>
        <v>0</v>
      </c>
      <c r="R1036" s="73">
        <f>IF(AND(J1035=0,J1036=0),0,INT(CHOOSE(IF(C1036&gt;0,C1036,$F$5),#REF!,#REF!,#REF!,#REF!,#REF!,#REF!,#REF!)))</f>
        <v>0</v>
      </c>
      <c r="S1036" s="74">
        <f t="shared" si="82"/>
        <v>0</v>
      </c>
      <c r="T1036" s="74"/>
    </row>
    <row r="1037" spans="3:20" ht="20.25" hidden="1" customHeight="1">
      <c r="C1037" s="17"/>
      <c r="E1037" t="str">
        <f t="shared" si="78"/>
        <v/>
      </c>
      <c r="F1037" s="62"/>
      <c r="G1037" s="102">
        <f t="shared" ref="G1037:G1056" si="84">G1035</f>
        <v>0</v>
      </c>
      <c r="H1037" s="64"/>
      <c r="I1037" s="64"/>
      <c r="J1037" s="63">
        <v>0</v>
      </c>
      <c r="K1037" s="65"/>
      <c r="L1037" s="66">
        <f t="shared" si="79"/>
        <v>0</v>
      </c>
      <c r="M1037" s="64">
        <f t="shared" si="79"/>
        <v>0</v>
      </c>
      <c r="N1037" s="66">
        <f>IF(J1037=0,0,N1038*$E$3)</f>
        <v>0</v>
      </c>
      <c r="O1037" s="67">
        <f t="shared" si="80"/>
        <v>0</v>
      </c>
      <c r="P1037" s="66">
        <f>IF(J1037=0,0,P1038*$E$3)</f>
        <v>0</v>
      </c>
      <c r="Q1037" s="67">
        <f t="shared" si="81"/>
        <v>0</v>
      </c>
      <c r="R1037" s="66">
        <f>IF(J1037=0,0,R1038*$E$3)</f>
        <v>0</v>
      </c>
      <c r="S1037" s="67">
        <f t="shared" si="82"/>
        <v>0</v>
      </c>
      <c r="T1037" s="67"/>
    </row>
    <row r="1038" spans="3:20" ht="20.25" customHeight="1">
      <c r="C1038" s="76"/>
      <c r="D1038" s="68">
        <f>CHOOSE(IF(C1038&gt;0,C1038,$F$5),0,"(야)","(지세별)","(지+소)","(누.불)","(야+소)","(원내역)")</f>
        <v>0</v>
      </c>
      <c r="E1038">
        <f t="shared" si="83"/>
        <v>0</v>
      </c>
      <c r="F1038" s="59"/>
      <c r="G1038" s="70" t="str">
        <f t="shared" si="84"/>
        <v>플렌지접합</v>
      </c>
      <c r="H1038" s="71" t="s">
        <v>248</v>
      </c>
      <c r="I1038" s="71">
        <f>CHOOSE(IF(C1038&gt;0,C1038,$F$5),0,"(야간)","(지세별)","(지+소)","(누.불)","(야+소)","")</f>
        <v>0</v>
      </c>
      <c r="J1038" s="70">
        <v>3</v>
      </c>
      <c r="K1038" s="72" t="s">
        <v>227</v>
      </c>
      <c r="L1038" s="73"/>
      <c r="M1038" s="71"/>
      <c r="N1038" s="73"/>
      <c r="O1038" s="74"/>
      <c r="P1038" s="73"/>
      <c r="Q1038" s="74"/>
      <c r="R1038" s="73"/>
      <c r="S1038" s="74"/>
      <c r="T1038" s="74"/>
    </row>
    <row r="1039" spans="3:20" ht="20.25" hidden="1" customHeight="1">
      <c r="C1039" s="17"/>
      <c r="E1039" t="str">
        <f t="shared" si="78"/>
        <v/>
      </c>
      <c r="F1039" s="62"/>
      <c r="G1039" s="102">
        <f t="shared" si="84"/>
        <v>0</v>
      </c>
      <c r="H1039" s="64"/>
      <c r="I1039" s="64"/>
      <c r="J1039" s="63">
        <v>0</v>
      </c>
      <c r="K1039" s="65"/>
      <c r="L1039" s="66">
        <f t="shared" si="79"/>
        <v>0</v>
      </c>
      <c r="M1039" s="64">
        <f t="shared" si="79"/>
        <v>0</v>
      </c>
      <c r="N1039" s="66">
        <f>IF(J1039=0,0,N1040*$E$3)</f>
        <v>0</v>
      </c>
      <c r="O1039" s="67">
        <f t="shared" si="80"/>
        <v>0</v>
      </c>
      <c r="P1039" s="66">
        <f>IF(J1039=0,0,P1040*$E$3)</f>
        <v>0</v>
      </c>
      <c r="Q1039" s="67">
        <f t="shared" si="81"/>
        <v>0</v>
      </c>
      <c r="R1039" s="66">
        <f>IF(J1039=0,0,R1040*$E$3)</f>
        <v>0</v>
      </c>
      <c r="S1039" s="67">
        <f t="shared" si="82"/>
        <v>0</v>
      </c>
      <c r="T1039" s="67"/>
    </row>
    <row r="1040" spans="3:20" ht="20.25" hidden="1" customHeight="1">
      <c r="C1040" s="76">
        <v>2</v>
      </c>
      <c r="D1040" s="68" t="str">
        <f>CHOOSE(IF(C1040&gt;0,C1040,$F$5),0,"(야)","(지세별)","(지+소)","(누.불)","(야+소)","(원내역)")</f>
        <v>(야)</v>
      </c>
      <c r="E1040">
        <f t="shared" si="83"/>
        <v>0</v>
      </c>
      <c r="F1040" s="59"/>
      <c r="G1040" s="70" t="str">
        <f t="shared" si="84"/>
        <v>플렌지접합</v>
      </c>
      <c r="H1040" s="71" t="s">
        <v>248</v>
      </c>
      <c r="I1040" s="71" t="str">
        <f>CHOOSE(IF(C1040&gt;0,C1040,$F$5),0,"(야간)","(지세별)","(지+소)","(누.불)","(야+소)","")</f>
        <v>(야간)</v>
      </c>
      <c r="J1040" s="70">
        <v>0</v>
      </c>
      <c r="K1040" s="72" t="s">
        <v>274</v>
      </c>
      <c r="L1040" s="73">
        <f t="shared" si="79"/>
        <v>0</v>
      </c>
      <c r="M1040" s="71">
        <f t="shared" si="79"/>
        <v>0</v>
      </c>
      <c r="N1040" s="73">
        <f>IF(AND(J1039=0,J1040=0),0,INT(CHOOSE(IF(C1040&gt;0,C1040,$F$5),#REF!,#REF!,#REF!,#REF!,#REF!,#REF!,#REF!)))</f>
        <v>0</v>
      </c>
      <c r="O1040" s="74">
        <f t="shared" si="80"/>
        <v>0</v>
      </c>
      <c r="P1040" s="73">
        <f>IF(AND(J1039=0,J1040=0),0,INT(CHOOSE(IF(C1040&gt;0,C1040,$F$5),#REF!,#REF!,#REF!,#REF!,#REF!,#REF!,#REF!)))</f>
        <v>0</v>
      </c>
      <c r="Q1040" s="74">
        <f t="shared" si="81"/>
        <v>0</v>
      </c>
      <c r="R1040" s="73">
        <f>IF(AND(J1039=0,J1040=0),0,INT(CHOOSE(IF(C1040&gt;0,C1040,$F$5),#REF!,#REF!,#REF!,#REF!,#REF!,#REF!,#REF!)))</f>
        <v>0</v>
      </c>
      <c r="S1040" s="74">
        <f t="shared" si="82"/>
        <v>0</v>
      </c>
      <c r="T1040" s="74"/>
    </row>
    <row r="1041" spans="3:20" ht="20.25" hidden="1" customHeight="1">
      <c r="C1041" s="17"/>
      <c r="E1041" t="str">
        <f t="shared" si="78"/>
        <v/>
      </c>
      <c r="F1041" s="62"/>
      <c r="G1041" s="102">
        <f t="shared" si="84"/>
        <v>0</v>
      </c>
      <c r="H1041" s="64"/>
      <c r="I1041" s="64"/>
      <c r="J1041" s="63">
        <v>0</v>
      </c>
      <c r="K1041" s="65"/>
      <c r="L1041" s="66">
        <f t="shared" si="79"/>
        <v>0</v>
      </c>
      <c r="M1041" s="64">
        <f t="shared" si="79"/>
        <v>0</v>
      </c>
      <c r="N1041" s="66">
        <f>IF(J1041=0,0,N1042*$E$3)</f>
        <v>0</v>
      </c>
      <c r="O1041" s="67">
        <f t="shared" si="80"/>
        <v>0</v>
      </c>
      <c r="P1041" s="66">
        <f>IF(J1041=0,0,P1042*$E$3)</f>
        <v>0</v>
      </c>
      <c r="Q1041" s="67">
        <f t="shared" si="81"/>
        <v>0</v>
      </c>
      <c r="R1041" s="66">
        <f>IF(J1041=0,0,R1042*$E$3)</f>
        <v>0</v>
      </c>
      <c r="S1041" s="67">
        <f t="shared" si="82"/>
        <v>0</v>
      </c>
      <c r="T1041" s="67"/>
    </row>
    <row r="1042" spans="3:20" ht="20.25" hidden="1" customHeight="1">
      <c r="C1042" s="76"/>
      <c r="D1042" s="68">
        <f>CHOOSE(IF(C1042&gt;0,C1042,$F$5),0,"(야)","(지세별)","(지+소)","(누.불)","(야+소)","(원내역)")</f>
        <v>0</v>
      </c>
      <c r="E1042">
        <f t="shared" si="83"/>
        <v>0</v>
      </c>
      <c r="F1042" s="59"/>
      <c r="G1042" s="70" t="str">
        <f t="shared" si="84"/>
        <v>플렌지접합</v>
      </c>
      <c r="H1042" s="71" t="s">
        <v>249</v>
      </c>
      <c r="I1042" s="71">
        <f>CHOOSE(IF(C1042&gt;0,C1042,$F$5),0,"(야간)","(지세별)","(소규모)","(누.불)","(야+소)","")</f>
        <v>0</v>
      </c>
      <c r="J1042" s="70"/>
      <c r="K1042" s="72" t="s">
        <v>274</v>
      </c>
      <c r="L1042" s="73">
        <f t="shared" si="79"/>
        <v>0</v>
      </c>
      <c r="M1042" s="71">
        <f t="shared" si="79"/>
        <v>0</v>
      </c>
      <c r="N1042" s="73">
        <f>IF(AND(J1041=0,J1042=0),0,INT(CHOOSE(IF(C1042&gt;0,C1042,$F$5),#REF!,#REF!,#REF!,#REF!,#REF!,#REF!,#REF!)))</f>
        <v>0</v>
      </c>
      <c r="O1042" s="74">
        <f t="shared" si="80"/>
        <v>0</v>
      </c>
      <c r="P1042" s="73">
        <f>IF(AND(J1041=0,J1042=0),0,INT(CHOOSE(IF(C1042&gt;0,C1042,$F$5),#REF!,#REF!,#REF!,#REF!,#REF!,#REF!,#REF!)))</f>
        <v>0</v>
      </c>
      <c r="Q1042" s="74">
        <f t="shared" si="81"/>
        <v>0</v>
      </c>
      <c r="R1042" s="73">
        <f>IF(AND(J1041=0,J1042=0),0,INT(CHOOSE(IF(C1042&gt;0,C1042,$F$5),#REF!,#REF!,#REF!,#REF!,#REF!,#REF!,#REF!)))</f>
        <v>0</v>
      </c>
      <c r="S1042" s="74">
        <f t="shared" si="82"/>
        <v>0</v>
      </c>
      <c r="T1042" s="74"/>
    </row>
    <row r="1043" spans="3:20" ht="20.25" hidden="1" customHeight="1">
      <c r="C1043" s="17"/>
      <c r="E1043" t="str">
        <f t="shared" si="78"/>
        <v/>
      </c>
      <c r="F1043" s="62"/>
      <c r="G1043" s="102">
        <f t="shared" si="84"/>
        <v>0</v>
      </c>
      <c r="H1043" s="64"/>
      <c r="I1043" s="64"/>
      <c r="J1043" s="63">
        <v>0</v>
      </c>
      <c r="K1043" s="65"/>
      <c r="L1043" s="66">
        <f t="shared" si="79"/>
        <v>0</v>
      </c>
      <c r="M1043" s="64">
        <f t="shared" si="79"/>
        <v>0</v>
      </c>
      <c r="N1043" s="66">
        <f>IF(J1043=0,0,N1044*$E$3)</f>
        <v>0</v>
      </c>
      <c r="O1043" s="67">
        <f t="shared" si="80"/>
        <v>0</v>
      </c>
      <c r="P1043" s="66">
        <f>IF(J1043=0,0,P1044*$E$3)</f>
        <v>0</v>
      </c>
      <c r="Q1043" s="67">
        <f t="shared" si="81"/>
        <v>0</v>
      </c>
      <c r="R1043" s="66">
        <f>IF(J1043=0,0,R1044*$E$3)</f>
        <v>0</v>
      </c>
      <c r="S1043" s="67">
        <f t="shared" si="82"/>
        <v>0</v>
      </c>
      <c r="T1043" s="67"/>
    </row>
    <row r="1044" spans="3:20" ht="20.25" customHeight="1">
      <c r="C1044" s="76">
        <v>2</v>
      </c>
      <c r="D1044" s="68" t="str">
        <f>CHOOSE(IF(C1044&gt;0,C1044,$F$5),0,"(야)","(지세별)","(지+소)","(누.불)","(야+소)","(원내역)")</f>
        <v>(야)</v>
      </c>
      <c r="E1044">
        <f t="shared" si="83"/>
        <v>0</v>
      </c>
      <c r="F1044" s="59"/>
      <c r="G1044" s="70" t="str">
        <f t="shared" si="84"/>
        <v>플렌지접합</v>
      </c>
      <c r="H1044" s="71" t="s">
        <v>249</v>
      </c>
      <c r="I1044" s="71" t="str">
        <f>CHOOSE(IF(C1044&gt;0,C1044,$F$5),0,"(야간)","(지세별)","(지+소)","(누.불)","(야+소)","")</f>
        <v>(야간)</v>
      </c>
      <c r="J1044" s="70">
        <v>6</v>
      </c>
      <c r="K1044" s="72" t="s">
        <v>227</v>
      </c>
      <c r="L1044" s="73"/>
      <c r="M1044" s="71"/>
      <c r="N1044" s="73"/>
      <c r="O1044" s="74"/>
      <c r="P1044" s="73"/>
      <c r="Q1044" s="74"/>
      <c r="R1044" s="73"/>
      <c r="S1044" s="74"/>
      <c r="T1044" s="74"/>
    </row>
    <row r="1045" spans="3:20" ht="20.25" hidden="1" customHeight="1">
      <c r="C1045" s="17"/>
      <c r="E1045" t="str">
        <f t="shared" si="78"/>
        <v/>
      </c>
      <c r="F1045" s="62"/>
      <c r="G1045" s="102">
        <f t="shared" si="84"/>
        <v>0</v>
      </c>
      <c r="H1045" s="64"/>
      <c r="I1045" s="64"/>
      <c r="J1045" s="63">
        <v>0</v>
      </c>
      <c r="K1045" s="65"/>
      <c r="L1045" s="66">
        <f t="shared" si="79"/>
        <v>0</v>
      </c>
      <c r="M1045" s="64">
        <f t="shared" si="79"/>
        <v>0</v>
      </c>
      <c r="N1045" s="66">
        <f>IF(J1045=0,0,N1046*$E$3)</f>
        <v>0</v>
      </c>
      <c r="O1045" s="67">
        <f t="shared" si="80"/>
        <v>0</v>
      </c>
      <c r="P1045" s="66">
        <f>IF(J1045=0,0,P1046*$E$3)</f>
        <v>0</v>
      </c>
      <c r="Q1045" s="67">
        <f t="shared" si="81"/>
        <v>0</v>
      </c>
      <c r="R1045" s="66">
        <f>IF(J1045=0,0,R1046*$E$3)</f>
        <v>0</v>
      </c>
      <c r="S1045" s="67">
        <f t="shared" si="82"/>
        <v>0</v>
      </c>
      <c r="T1045" s="67"/>
    </row>
    <row r="1046" spans="3:20" ht="20.25" hidden="1" customHeight="1">
      <c r="C1046" s="76"/>
      <c r="D1046" s="68">
        <f>CHOOSE(IF(C1046&gt;0,C1046,$F$5),0,"(야)","(지세별)","(지+소)","(누.불)","(야+소)","(원내역)")</f>
        <v>0</v>
      </c>
      <c r="E1046">
        <f t="shared" si="83"/>
        <v>0</v>
      </c>
      <c r="F1046" s="59"/>
      <c r="G1046" s="70" t="str">
        <f t="shared" si="84"/>
        <v>플렌지접합</v>
      </c>
      <c r="H1046" s="71" t="s">
        <v>250</v>
      </c>
      <c r="I1046" s="71">
        <f>CHOOSE(IF(C1046&gt;0,C1046,$F$5),0,"(야간)","(지세별)","(지+소)","(누.불)","(야+소)","")</f>
        <v>0</v>
      </c>
      <c r="J1046" s="70"/>
      <c r="K1046" s="72" t="s">
        <v>227</v>
      </c>
      <c r="L1046" s="73">
        <f t="shared" si="79"/>
        <v>0</v>
      </c>
      <c r="M1046" s="71">
        <f t="shared" si="79"/>
        <v>0</v>
      </c>
      <c r="N1046" s="73">
        <f>IF(AND(J1045=0,J1046=0),0,INT(CHOOSE(IF(C1046&gt;0,C1046,$F$5),#REF!,#REF!,#REF!,#REF!,#REF!,#REF!,#REF!)))</f>
        <v>0</v>
      </c>
      <c r="O1046" s="74">
        <f t="shared" si="80"/>
        <v>0</v>
      </c>
      <c r="P1046" s="73">
        <f>IF(AND(J1045=0,J1046=0),0,INT(CHOOSE(IF(C1046&gt;0,C1046,$F$5),#REF!,#REF!,#REF!,#REF!,#REF!,#REF!,#REF!)))</f>
        <v>0</v>
      </c>
      <c r="Q1046" s="74">
        <f t="shared" si="81"/>
        <v>0</v>
      </c>
      <c r="R1046" s="73">
        <f>IF(AND(J1045=0,J1046=0),0,INT(CHOOSE(IF(C1046&gt;0,C1046,$F$5),#REF!,#REF!,#REF!,#REF!,#REF!,#REF!,#REF!)))</f>
        <v>0</v>
      </c>
      <c r="S1046" s="74">
        <f t="shared" si="82"/>
        <v>0</v>
      </c>
      <c r="T1046" s="74"/>
    </row>
    <row r="1047" spans="3:20" ht="20.25" hidden="1" customHeight="1">
      <c r="C1047" s="17"/>
      <c r="E1047" t="str">
        <f t="shared" si="78"/>
        <v/>
      </c>
      <c r="F1047" s="62"/>
      <c r="G1047" s="102">
        <f t="shared" si="84"/>
        <v>0</v>
      </c>
      <c r="H1047" s="64"/>
      <c r="I1047" s="64"/>
      <c r="J1047" s="63">
        <v>0</v>
      </c>
      <c r="K1047" s="65"/>
      <c r="L1047" s="66">
        <f t="shared" si="79"/>
        <v>0</v>
      </c>
      <c r="M1047" s="64">
        <f t="shared" si="79"/>
        <v>0</v>
      </c>
      <c r="N1047" s="66">
        <f>IF(J1047=0,0,N1048*$E$3)</f>
        <v>0</v>
      </c>
      <c r="O1047" s="67">
        <f t="shared" si="80"/>
        <v>0</v>
      </c>
      <c r="P1047" s="66">
        <f>IF(J1047=0,0,P1048*$E$3)</f>
        <v>0</v>
      </c>
      <c r="Q1047" s="67">
        <f t="shared" si="81"/>
        <v>0</v>
      </c>
      <c r="R1047" s="66">
        <f>IF(J1047=0,0,R1048*$E$3)</f>
        <v>0</v>
      </c>
      <c r="S1047" s="67">
        <f t="shared" si="82"/>
        <v>0</v>
      </c>
      <c r="T1047" s="67"/>
    </row>
    <row r="1048" spans="3:20" ht="20.25" hidden="1" customHeight="1">
      <c r="C1048" s="76">
        <v>2</v>
      </c>
      <c r="D1048" s="68" t="str">
        <f>CHOOSE(IF(C1048&gt;0,C1048,$F$5),0,"(야)","(지세별)","(지+소)","(누.불)","(야+소)","(원내역)")</f>
        <v>(야)</v>
      </c>
      <c r="E1048">
        <f t="shared" si="83"/>
        <v>0</v>
      </c>
      <c r="F1048" s="59"/>
      <c r="G1048" s="70" t="str">
        <f t="shared" si="84"/>
        <v>플렌지접합</v>
      </c>
      <c r="H1048" s="71" t="s">
        <v>250</v>
      </c>
      <c r="I1048" s="71" t="str">
        <f>CHOOSE(IF(C1048&gt;0,C1048,$F$5),0,"(야간)","(지세별)","(지+소)","(누.불)","(야+소)","")</f>
        <v>(야간)</v>
      </c>
      <c r="J1048" s="70">
        <v>0</v>
      </c>
      <c r="K1048" s="72" t="s">
        <v>281</v>
      </c>
      <c r="L1048" s="73">
        <f t="shared" si="79"/>
        <v>0</v>
      </c>
      <c r="M1048" s="71">
        <f t="shared" si="79"/>
        <v>0</v>
      </c>
      <c r="N1048" s="73">
        <f>IF(AND(J1047=0,J1048=0),0,INT(CHOOSE(IF(C1048&gt;0,C1048,$F$5),#REF!,#REF!,#REF!,#REF!,#REF!,#REF!,#REF!)))</f>
        <v>0</v>
      </c>
      <c r="O1048" s="74">
        <f t="shared" si="80"/>
        <v>0</v>
      </c>
      <c r="P1048" s="73">
        <f>IF(AND(J1047=0,J1048=0),0,INT(CHOOSE(IF(C1048&gt;0,C1048,$F$5),#REF!,#REF!,#REF!,#REF!,#REF!,#REF!,#REF!)))</f>
        <v>0</v>
      </c>
      <c r="Q1048" s="74">
        <f t="shared" si="81"/>
        <v>0</v>
      </c>
      <c r="R1048" s="73">
        <f>IF(AND(J1047=0,J1048=0),0,INT(CHOOSE(IF(C1048&gt;0,C1048,$F$5),#REF!,#REF!,#REF!,#REF!,#REF!,#REF!,#REF!)))</f>
        <v>0</v>
      </c>
      <c r="S1048" s="74">
        <f t="shared" si="82"/>
        <v>0</v>
      </c>
      <c r="T1048" s="74"/>
    </row>
    <row r="1049" spans="3:20" ht="20.25" hidden="1" customHeight="1">
      <c r="C1049" s="17"/>
      <c r="E1049" t="str">
        <f t="shared" si="78"/>
        <v/>
      </c>
      <c r="F1049" s="62"/>
      <c r="G1049" s="102">
        <f t="shared" si="84"/>
        <v>0</v>
      </c>
      <c r="H1049" s="64"/>
      <c r="I1049" s="64"/>
      <c r="J1049" s="63">
        <v>0</v>
      </c>
      <c r="K1049" s="65"/>
      <c r="L1049" s="66">
        <f t="shared" si="79"/>
        <v>0</v>
      </c>
      <c r="M1049" s="64">
        <f t="shared" si="79"/>
        <v>0</v>
      </c>
      <c r="N1049" s="66">
        <f>IF(J1049=0,0,N1050*$E$3)</f>
        <v>0</v>
      </c>
      <c r="O1049" s="67">
        <f t="shared" si="80"/>
        <v>0</v>
      </c>
      <c r="P1049" s="66">
        <f>IF(J1049=0,0,P1050*$E$3)</f>
        <v>0</v>
      </c>
      <c r="Q1049" s="67">
        <f t="shared" si="81"/>
        <v>0</v>
      </c>
      <c r="R1049" s="66">
        <f>IF(J1049=0,0,R1050*$E$3)</f>
        <v>0</v>
      </c>
      <c r="S1049" s="67">
        <f t="shared" si="82"/>
        <v>0</v>
      </c>
      <c r="T1049" s="67"/>
    </row>
    <row r="1050" spans="3:20" ht="20.25" hidden="1" customHeight="1">
      <c r="C1050" s="76"/>
      <c r="D1050" s="68">
        <f>CHOOSE(IF(C1050&gt;0,C1050,$F$5),0,"(야)","(지세별)","(지+소)","(누.불)","(야+소)","(원내역)")</f>
        <v>0</v>
      </c>
      <c r="E1050">
        <f t="shared" si="83"/>
        <v>0</v>
      </c>
      <c r="F1050" s="59"/>
      <c r="G1050" s="70" t="str">
        <f t="shared" si="84"/>
        <v>플렌지접합</v>
      </c>
      <c r="H1050" s="71" t="s">
        <v>251</v>
      </c>
      <c r="I1050" s="71">
        <f>CHOOSE(IF(C1050&gt;0,C1050,$F$5),0,"(야간)","(지세별)","(지+소)","(누.불)","(야+소)","")</f>
        <v>0</v>
      </c>
      <c r="J1050" s="70"/>
      <c r="K1050" s="72" t="s">
        <v>227</v>
      </c>
      <c r="L1050" s="73">
        <f t="shared" si="79"/>
        <v>0</v>
      </c>
      <c r="M1050" s="71">
        <f t="shared" si="79"/>
        <v>0</v>
      </c>
      <c r="N1050" s="73">
        <f>IF(AND(J1049=0,J1050=0),0,INT(CHOOSE(IF(C1050&gt;0,C1050,$F$5),#REF!,#REF!,#REF!,#REF!,#REF!,#REF!,#REF!)))</f>
        <v>0</v>
      </c>
      <c r="O1050" s="74">
        <f t="shared" si="80"/>
        <v>0</v>
      </c>
      <c r="P1050" s="73">
        <f>IF(AND(J1049=0,J1050=0),0,INT(CHOOSE(IF(C1050&gt;0,C1050,$F$5),#REF!,#REF!,#REF!,#REF!,#REF!,#REF!,#REF!)))</f>
        <v>0</v>
      </c>
      <c r="Q1050" s="74">
        <f t="shared" si="81"/>
        <v>0</v>
      </c>
      <c r="R1050" s="73">
        <f>IF(AND(J1049=0,J1050=0),0,INT(CHOOSE(IF(C1050&gt;0,C1050,$F$5),#REF!,#REF!,#REF!,#REF!,#REF!,#REF!,#REF!)))</f>
        <v>0</v>
      </c>
      <c r="S1050" s="74">
        <f t="shared" si="82"/>
        <v>0</v>
      </c>
      <c r="T1050" s="74"/>
    </row>
    <row r="1051" spans="3:20" ht="20.25" hidden="1" customHeight="1">
      <c r="C1051" s="17"/>
      <c r="E1051" t="str">
        <f t="shared" si="78"/>
        <v/>
      </c>
      <c r="F1051" s="62"/>
      <c r="G1051" s="102">
        <f t="shared" si="84"/>
        <v>0</v>
      </c>
      <c r="H1051" s="64"/>
      <c r="I1051" s="64"/>
      <c r="J1051" s="63">
        <v>0</v>
      </c>
      <c r="K1051" s="65"/>
      <c r="L1051" s="66">
        <f t="shared" si="79"/>
        <v>0</v>
      </c>
      <c r="M1051" s="64">
        <f t="shared" si="79"/>
        <v>0</v>
      </c>
      <c r="N1051" s="66">
        <f>IF(J1051=0,0,N1052*$E$3)</f>
        <v>0</v>
      </c>
      <c r="O1051" s="67">
        <f t="shared" si="80"/>
        <v>0</v>
      </c>
      <c r="P1051" s="66">
        <f>IF(J1051=0,0,P1052*$E$3)</f>
        <v>0</v>
      </c>
      <c r="Q1051" s="67">
        <f t="shared" si="81"/>
        <v>0</v>
      </c>
      <c r="R1051" s="66">
        <f>IF(J1051=0,0,R1052*$E$3)</f>
        <v>0</v>
      </c>
      <c r="S1051" s="67">
        <f t="shared" si="82"/>
        <v>0</v>
      </c>
      <c r="T1051" s="67"/>
    </row>
    <row r="1052" spans="3:20" ht="20.25" customHeight="1">
      <c r="C1052" s="76">
        <v>2</v>
      </c>
      <c r="D1052" s="68" t="str">
        <f>CHOOSE(IF(C1052&gt;0,C1052,$F$5),0,"(야)","(지세별)","(지+소)","(누.불)","(야+소)","(원내역)")</f>
        <v>(야)</v>
      </c>
      <c r="E1052">
        <f t="shared" si="83"/>
        <v>0</v>
      </c>
      <c r="F1052" s="59"/>
      <c r="G1052" s="70" t="str">
        <f t="shared" si="84"/>
        <v>플렌지접합</v>
      </c>
      <c r="H1052" s="71" t="s">
        <v>251</v>
      </c>
      <c r="I1052" s="71" t="str">
        <f>CHOOSE(IF(C1052&gt;0,C1052,$F$5),0,"(야간)","(지세별)","(지+소)","(누.불)","(야+소)","")</f>
        <v>(야간)</v>
      </c>
      <c r="J1052" s="70">
        <v>5</v>
      </c>
      <c r="K1052" s="72" t="s">
        <v>227</v>
      </c>
      <c r="L1052" s="73"/>
      <c r="M1052" s="71"/>
      <c r="N1052" s="73"/>
      <c r="O1052" s="74"/>
      <c r="P1052" s="73"/>
      <c r="Q1052" s="74"/>
      <c r="R1052" s="73"/>
      <c r="S1052" s="74"/>
      <c r="T1052" s="74"/>
    </row>
    <row r="1053" spans="3:20" ht="20.25" hidden="1" customHeight="1">
      <c r="C1053" s="17"/>
      <c r="E1053" t="str">
        <f t="shared" si="78"/>
        <v/>
      </c>
      <c r="F1053" s="62"/>
      <c r="G1053" s="102">
        <f t="shared" si="84"/>
        <v>0</v>
      </c>
      <c r="H1053" s="64"/>
      <c r="I1053" s="64"/>
      <c r="J1053" s="63">
        <v>0</v>
      </c>
      <c r="K1053" s="65"/>
      <c r="L1053" s="66">
        <f t="shared" si="79"/>
        <v>0</v>
      </c>
      <c r="M1053" s="64">
        <f t="shared" si="79"/>
        <v>0</v>
      </c>
      <c r="N1053" s="66">
        <f>IF(J1053=0,0,N1054*$E$3)</f>
        <v>0</v>
      </c>
      <c r="O1053" s="67">
        <f t="shared" si="80"/>
        <v>0</v>
      </c>
      <c r="P1053" s="66">
        <f>IF(J1053=0,0,P1054*$E$3)</f>
        <v>0</v>
      </c>
      <c r="Q1053" s="67">
        <f t="shared" si="81"/>
        <v>0</v>
      </c>
      <c r="R1053" s="66">
        <f>IF(J1053=0,0,R1054*$E$3)</f>
        <v>0</v>
      </c>
      <c r="S1053" s="67">
        <f t="shared" si="82"/>
        <v>0</v>
      </c>
      <c r="T1053" s="67"/>
    </row>
    <row r="1054" spans="3:20" ht="20.25" hidden="1" customHeight="1">
      <c r="C1054" s="76"/>
      <c r="D1054" s="68">
        <f>CHOOSE(IF(C1054&gt;0,C1054,$F$5),0,"(야)","(지세별)","(지+소)","(누.불)","(야+소)","(원내역)")</f>
        <v>0</v>
      </c>
      <c r="E1054">
        <f t="shared" si="83"/>
        <v>0</v>
      </c>
      <c r="F1054" s="59"/>
      <c r="G1054" s="70" t="str">
        <f t="shared" si="84"/>
        <v>플렌지접합</v>
      </c>
      <c r="H1054" s="71" t="s">
        <v>252</v>
      </c>
      <c r="I1054" s="71">
        <f>CHOOSE(IF(C1054&gt;0,C1054,$F$5),0,"(야간)","(지세별)","(지+소)","(누.불)","(야+소)","")</f>
        <v>0</v>
      </c>
      <c r="J1054" s="70"/>
      <c r="K1054" s="72" t="s">
        <v>274</v>
      </c>
      <c r="L1054" s="73">
        <f t="shared" si="79"/>
        <v>0</v>
      </c>
      <c r="M1054" s="71">
        <f t="shared" si="79"/>
        <v>0</v>
      </c>
      <c r="N1054" s="73">
        <f>IF(AND(J1053=0,J1054=0),0,INT(CHOOSE(IF(C1054&gt;0,C1054,$F$5),#REF!,#REF!,#REF!,#REF!,#REF!,#REF!,#REF!)))</f>
        <v>0</v>
      </c>
      <c r="O1054" s="74">
        <f t="shared" si="80"/>
        <v>0</v>
      </c>
      <c r="P1054" s="73">
        <f>IF(AND(J1053=0,J1054=0),0,INT(CHOOSE(IF(C1054&gt;0,C1054,$F$5),#REF!,#REF!,#REF!,#REF!,#REF!,#REF!,#REF!)))</f>
        <v>0</v>
      </c>
      <c r="Q1054" s="74">
        <f t="shared" si="81"/>
        <v>0</v>
      </c>
      <c r="R1054" s="73">
        <f>IF(AND(J1053=0,J1054=0),0,INT(CHOOSE(IF(C1054&gt;0,C1054,$F$5),#REF!,#REF!,#REF!,#REF!,#REF!,#REF!,#REF!)))</f>
        <v>0</v>
      </c>
      <c r="S1054" s="74">
        <f t="shared" si="82"/>
        <v>0</v>
      </c>
      <c r="T1054" s="74"/>
    </row>
    <row r="1055" spans="3:20" ht="20.25" hidden="1" customHeight="1">
      <c r="C1055" s="17"/>
      <c r="E1055" t="str">
        <f t="shared" si="78"/>
        <v/>
      </c>
      <c r="F1055" s="62"/>
      <c r="G1055" s="102">
        <f t="shared" si="84"/>
        <v>0</v>
      </c>
      <c r="H1055" s="64"/>
      <c r="I1055" s="64"/>
      <c r="J1055" s="63">
        <v>0</v>
      </c>
      <c r="K1055" s="65"/>
      <c r="L1055" s="66">
        <f t="shared" si="79"/>
        <v>0</v>
      </c>
      <c r="M1055" s="64">
        <f t="shared" si="79"/>
        <v>0</v>
      </c>
      <c r="N1055" s="66">
        <f>IF(J1055=0,0,N1056*$E$3)</f>
        <v>0</v>
      </c>
      <c r="O1055" s="67">
        <f t="shared" si="80"/>
        <v>0</v>
      </c>
      <c r="P1055" s="66">
        <f>IF(J1055=0,0,P1056*$E$3)</f>
        <v>0</v>
      </c>
      <c r="Q1055" s="67">
        <f t="shared" si="81"/>
        <v>0</v>
      </c>
      <c r="R1055" s="66">
        <f>IF(J1055=0,0,R1056*$E$3)</f>
        <v>0</v>
      </c>
      <c r="S1055" s="67">
        <f t="shared" si="82"/>
        <v>0</v>
      </c>
      <c r="T1055" s="67"/>
    </row>
    <row r="1056" spans="3:20" ht="20.25" hidden="1" customHeight="1">
      <c r="C1056" s="76">
        <v>2</v>
      </c>
      <c r="D1056" s="68" t="str">
        <f>CHOOSE(IF(C1056&gt;0,C1056,$F$5),0,"(야)","(지세별)","(지+소)","(누.불)","(야+소)","(원내역)")</f>
        <v>(야)</v>
      </c>
      <c r="E1056">
        <f t="shared" si="83"/>
        <v>0</v>
      </c>
      <c r="F1056" s="59"/>
      <c r="G1056" s="70" t="str">
        <f t="shared" si="84"/>
        <v>플렌지접합</v>
      </c>
      <c r="H1056" s="71" t="s">
        <v>252</v>
      </c>
      <c r="I1056" s="71" t="str">
        <f>CHOOSE(IF(C1056&gt;0,C1056,$F$5),0,"(야간)","(지세별)","(지+소)","(누.불)","(야+소)","")</f>
        <v>(야간)</v>
      </c>
      <c r="J1056" s="70">
        <v>0</v>
      </c>
      <c r="K1056" s="72" t="s">
        <v>274</v>
      </c>
      <c r="L1056" s="73">
        <f t="shared" si="79"/>
        <v>0</v>
      </c>
      <c r="M1056" s="71">
        <f t="shared" si="79"/>
        <v>0</v>
      </c>
      <c r="N1056" s="73">
        <f>IF(AND(J1055=0,J1056=0),0,INT(CHOOSE(IF(C1056&gt;0,C1056,$F$5),#REF!,#REF!,#REF!,#REF!,#REF!,#REF!,#REF!)))</f>
        <v>0</v>
      </c>
      <c r="O1056" s="74">
        <f t="shared" si="80"/>
        <v>0</v>
      </c>
      <c r="P1056" s="73">
        <f>IF(AND(J1055=0,J1056=0),0,INT(CHOOSE(IF(C1056&gt;0,C1056,$F$5),#REF!,#REF!,#REF!,#REF!,#REF!,#REF!,#REF!)))</f>
        <v>0</v>
      </c>
      <c r="Q1056" s="74">
        <f t="shared" si="81"/>
        <v>0</v>
      </c>
      <c r="R1056" s="73">
        <f>IF(AND(J1055=0,J1056=0),0,INT(CHOOSE(IF(C1056&gt;0,C1056,$F$5),#REF!,#REF!,#REF!,#REF!,#REF!,#REF!,#REF!)))</f>
        <v>0</v>
      </c>
      <c r="S1056" s="74">
        <f t="shared" si="82"/>
        <v>0</v>
      </c>
      <c r="T1056" s="74"/>
    </row>
    <row r="1057" spans="3:20" ht="20.25" hidden="1" customHeight="1">
      <c r="C1057" s="17"/>
      <c r="E1057" t="str">
        <f t="shared" si="78"/>
        <v/>
      </c>
      <c r="F1057" s="62"/>
      <c r="G1057" s="78"/>
      <c r="H1057" s="79"/>
      <c r="I1057" s="79"/>
      <c r="J1057" s="78">
        <v>0</v>
      </c>
      <c r="K1057" s="65"/>
      <c r="L1057" s="66">
        <f t="shared" si="79"/>
        <v>0</v>
      </c>
      <c r="M1057" s="64">
        <f t="shared" si="79"/>
        <v>0</v>
      </c>
      <c r="N1057" s="66">
        <f>IF(J1057=0,0,N1058*$E$3)</f>
        <v>0</v>
      </c>
      <c r="O1057" s="67">
        <f t="shared" si="80"/>
        <v>0</v>
      </c>
      <c r="P1057" s="66">
        <f>IF(J1057=0,0,P1058*$E$3)</f>
        <v>0</v>
      </c>
      <c r="Q1057" s="67">
        <f t="shared" si="81"/>
        <v>0</v>
      </c>
      <c r="R1057" s="66">
        <f>IF(J1057=0,0,R1058*$E$3)</f>
        <v>0</v>
      </c>
      <c r="S1057" s="67">
        <f t="shared" si="82"/>
        <v>0</v>
      </c>
      <c r="T1057" s="67"/>
    </row>
    <row r="1058" spans="3:20" ht="20.25" hidden="1" customHeight="1">
      <c r="C1058" s="76"/>
      <c r="D1058" s="68">
        <f>CHOOSE(IF(C1058&gt;0,C1058,$F$5),0,"(야)","(지세별)","(지+소)","(누.불)","(야+소)","(원내역)")</f>
        <v>0</v>
      </c>
      <c r="E1058">
        <f t="shared" si="83"/>
        <v>0</v>
      </c>
      <c r="F1058" s="59"/>
      <c r="G1058" s="84" t="s">
        <v>282</v>
      </c>
      <c r="H1058" s="85" t="s">
        <v>253</v>
      </c>
      <c r="I1058" s="85">
        <f>CHOOSE(IF(C1058&gt;0,C1058,$F$5),0,"(야간)","(지세별)","(지+소)","(누.불)","(야+소)","")</f>
        <v>0</v>
      </c>
      <c r="J1058" s="84">
        <v>0</v>
      </c>
      <c r="K1058" s="72" t="s">
        <v>274</v>
      </c>
      <c r="L1058" s="73">
        <f t="shared" si="79"/>
        <v>0</v>
      </c>
      <c r="M1058" s="71">
        <f t="shared" si="79"/>
        <v>0</v>
      </c>
      <c r="N1058" s="73">
        <f>IF(AND(J1057=0,J1058=0),0,INT(CHOOSE(IF(C1058&gt;0,C1058,$F$5),#REF!,#REF!,#REF!,#REF!,#REF!,#REF!,#REF!)))</f>
        <v>0</v>
      </c>
      <c r="O1058" s="74">
        <f t="shared" si="80"/>
        <v>0</v>
      </c>
      <c r="P1058" s="73">
        <f>IF(AND(J1057=0,J1058=0),0,INT(CHOOSE(IF(C1058&gt;0,C1058,$F$5),#REF!,#REF!,#REF!,#REF!,#REF!,#REF!,#REF!)))</f>
        <v>0</v>
      </c>
      <c r="Q1058" s="74">
        <f t="shared" si="81"/>
        <v>0</v>
      </c>
      <c r="R1058" s="73">
        <f>IF(AND(J1057=0,J1058=0),0,INT(CHOOSE(IF(C1058&gt;0,C1058,$F$5),#REF!,#REF!,#REF!,#REF!,#REF!,#REF!,#REF!)))</f>
        <v>0</v>
      </c>
      <c r="S1058" s="74">
        <f t="shared" si="82"/>
        <v>0</v>
      </c>
      <c r="T1058" s="74"/>
    </row>
    <row r="1059" spans="3:20" ht="20.25" hidden="1" customHeight="1">
      <c r="C1059" s="17"/>
      <c r="E1059" t="str">
        <f t="shared" si="78"/>
        <v/>
      </c>
      <c r="F1059" s="62"/>
      <c r="G1059" s="78"/>
      <c r="H1059" s="79"/>
      <c r="I1059" s="79"/>
      <c r="J1059" s="78">
        <v>0</v>
      </c>
      <c r="K1059" s="65"/>
      <c r="L1059" s="66">
        <f t="shared" si="79"/>
        <v>0</v>
      </c>
      <c r="M1059" s="64">
        <f t="shared" si="79"/>
        <v>0</v>
      </c>
      <c r="N1059" s="66">
        <f>IF(J1059=0,0,N1060*$E$3)</f>
        <v>0</v>
      </c>
      <c r="O1059" s="67">
        <f t="shared" si="80"/>
        <v>0</v>
      </c>
      <c r="P1059" s="66">
        <f>IF(J1059=0,0,P1060*$E$3)</f>
        <v>0</v>
      </c>
      <c r="Q1059" s="67">
        <f t="shared" si="81"/>
        <v>0</v>
      </c>
      <c r="R1059" s="66">
        <f>IF(J1059=0,0,R1060*$E$3)</f>
        <v>0</v>
      </c>
      <c r="S1059" s="67">
        <f t="shared" si="82"/>
        <v>0</v>
      </c>
      <c r="T1059" s="67"/>
    </row>
    <row r="1060" spans="3:20" ht="20.25" hidden="1" customHeight="1">
      <c r="C1060" s="76">
        <v>2</v>
      </c>
      <c r="D1060" s="68" t="str">
        <f>CHOOSE(IF(C1060&gt;0,C1060,$F$5),0,"(야)","(지세별)","(지+소)","(누.불)","(야+소)","(원내역)")</f>
        <v>(야)</v>
      </c>
      <c r="E1060">
        <f t="shared" si="83"/>
        <v>0</v>
      </c>
      <c r="F1060" s="59"/>
      <c r="G1060" s="84" t="s">
        <v>282</v>
      </c>
      <c r="H1060" s="85" t="str">
        <f>H1058</f>
        <v>D=350mm</v>
      </c>
      <c r="I1060" s="85" t="str">
        <f>CHOOSE(IF(C1060&gt;0,C1060,$F$5),0,"(야간)","(지세별)","(지+소)","(누.불)","(야+소)","")</f>
        <v>(야간)</v>
      </c>
      <c r="J1060" s="84">
        <v>0</v>
      </c>
      <c r="K1060" s="72" t="s">
        <v>283</v>
      </c>
      <c r="L1060" s="73">
        <f t="shared" si="79"/>
        <v>0</v>
      </c>
      <c r="M1060" s="71">
        <f t="shared" si="79"/>
        <v>0</v>
      </c>
      <c r="N1060" s="73">
        <f>IF(AND(J1059=0,J1060=0),0,INT(CHOOSE(IF(C1060&gt;0,C1060,$F$5),#REF!,#REF!,#REF!,#REF!,#REF!,#REF!,#REF!)))</f>
        <v>0</v>
      </c>
      <c r="O1060" s="74">
        <f t="shared" si="80"/>
        <v>0</v>
      </c>
      <c r="P1060" s="73">
        <f>IF(AND(J1059=0,J1060=0),0,INT(CHOOSE(IF(C1060&gt;0,C1060,$F$5),#REF!,#REF!,#REF!,#REF!,#REF!,#REF!,#REF!)))</f>
        <v>0</v>
      </c>
      <c r="Q1060" s="74">
        <f t="shared" si="81"/>
        <v>0</v>
      </c>
      <c r="R1060" s="73">
        <f>IF(AND(J1059=0,J1060=0),0,INT(CHOOSE(IF(C1060&gt;0,C1060,$F$5),#REF!,#REF!,#REF!,#REF!,#REF!,#REF!,#REF!)))</f>
        <v>0</v>
      </c>
      <c r="S1060" s="74">
        <f t="shared" si="82"/>
        <v>0</v>
      </c>
      <c r="T1060" s="74"/>
    </row>
    <row r="1061" spans="3:20" ht="20.25" hidden="1" customHeight="1">
      <c r="C1061" s="17"/>
      <c r="E1061" t="str">
        <f t="shared" si="78"/>
        <v/>
      </c>
      <c r="F1061" s="62"/>
      <c r="G1061" s="78"/>
      <c r="H1061" s="79"/>
      <c r="I1061" s="79"/>
      <c r="J1061" s="78">
        <v>0</v>
      </c>
      <c r="K1061" s="65"/>
      <c r="L1061" s="66">
        <f t="shared" si="79"/>
        <v>0</v>
      </c>
      <c r="M1061" s="64">
        <f t="shared" si="79"/>
        <v>0</v>
      </c>
      <c r="N1061" s="66">
        <f>IF(J1061=0,0,N1062*$E$3)</f>
        <v>0</v>
      </c>
      <c r="O1061" s="67">
        <f t="shared" si="80"/>
        <v>0</v>
      </c>
      <c r="P1061" s="66">
        <f>IF(J1061=0,0,P1062*$E$3)</f>
        <v>0</v>
      </c>
      <c r="Q1061" s="67">
        <f t="shared" si="81"/>
        <v>0</v>
      </c>
      <c r="R1061" s="66">
        <f>IF(J1061=0,0,R1062*$E$3)</f>
        <v>0</v>
      </c>
      <c r="S1061" s="67">
        <f t="shared" si="82"/>
        <v>0</v>
      </c>
      <c r="T1061" s="67"/>
    </row>
    <row r="1062" spans="3:20" ht="20.25" hidden="1" customHeight="1">
      <c r="C1062" s="76"/>
      <c r="D1062" s="68">
        <f>CHOOSE(IF(C1062&gt;0,C1062,$F$5),0,"(야)","(지세별)","(지+소)","(누.불)","(야+소)","(원내역)")</f>
        <v>0</v>
      </c>
      <c r="E1062">
        <f t="shared" si="83"/>
        <v>0</v>
      </c>
      <c r="F1062" s="59"/>
      <c r="G1062" s="84" t="s">
        <v>282</v>
      </c>
      <c r="H1062" s="85" t="s">
        <v>254</v>
      </c>
      <c r="I1062" s="85">
        <f>CHOOSE(IF(C1062&gt;0,C1062,$F$5),0,"(야간)","(지세별)","(지+소)","(누.불)","(야+소)","")</f>
        <v>0</v>
      </c>
      <c r="J1062" s="84">
        <v>0</v>
      </c>
      <c r="K1062" s="72" t="s">
        <v>227</v>
      </c>
      <c r="L1062" s="73">
        <f t="shared" si="79"/>
        <v>0</v>
      </c>
      <c r="M1062" s="71">
        <f t="shared" si="79"/>
        <v>0</v>
      </c>
      <c r="N1062" s="73">
        <f>IF(AND(J1061=0,J1062=0),0,INT(CHOOSE(IF(C1062&gt;0,C1062,$F$5),#REF!,#REF!,#REF!,#REF!,#REF!,#REF!,#REF!)))</f>
        <v>0</v>
      </c>
      <c r="O1062" s="74">
        <f t="shared" si="80"/>
        <v>0</v>
      </c>
      <c r="P1062" s="73">
        <f>IF(AND(J1061=0,J1062=0),0,INT(CHOOSE(IF(C1062&gt;0,C1062,$F$5),#REF!,#REF!,#REF!,#REF!,#REF!,#REF!,#REF!)))</f>
        <v>0</v>
      </c>
      <c r="Q1062" s="74">
        <f t="shared" si="81"/>
        <v>0</v>
      </c>
      <c r="R1062" s="73">
        <f>IF(AND(J1061=0,J1062=0),0,INT(CHOOSE(IF(C1062&gt;0,C1062,$F$5),#REF!,#REF!,#REF!,#REF!,#REF!,#REF!,#REF!)))</f>
        <v>0</v>
      </c>
      <c r="S1062" s="74">
        <f t="shared" si="82"/>
        <v>0</v>
      </c>
      <c r="T1062" s="74"/>
    </row>
    <row r="1063" spans="3:20" ht="20.25" hidden="1" customHeight="1">
      <c r="C1063" s="17"/>
      <c r="E1063" t="str">
        <f t="shared" si="78"/>
        <v/>
      </c>
      <c r="F1063" s="62"/>
      <c r="G1063" s="78"/>
      <c r="H1063" s="79"/>
      <c r="I1063" s="79"/>
      <c r="J1063" s="78">
        <v>0</v>
      </c>
      <c r="K1063" s="65"/>
      <c r="L1063" s="66">
        <f t="shared" si="79"/>
        <v>0</v>
      </c>
      <c r="M1063" s="64">
        <f t="shared" si="79"/>
        <v>0</v>
      </c>
      <c r="N1063" s="66">
        <f>IF(J1063=0,0,N1064*$E$3)</f>
        <v>0</v>
      </c>
      <c r="O1063" s="67">
        <f t="shared" si="80"/>
        <v>0</v>
      </c>
      <c r="P1063" s="66">
        <f>IF(J1063=0,0,P1064*$E$3)</f>
        <v>0</v>
      </c>
      <c r="Q1063" s="67">
        <f t="shared" si="81"/>
        <v>0</v>
      </c>
      <c r="R1063" s="66">
        <f>IF(J1063=0,0,R1064*$E$3)</f>
        <v>0</v>
      </c>
      <c r="S1063" s="67">
        <f t="shared" si="82"/>
        <v>0</v>
      </c>
      <c r="T1063" s="67"/>
    </row>
    <row r="1064" spans="3:20" ht="20.25" hidden="1" customHeight="1">
      <c r="C1064" s="76">
        <v>2</v>
      </c>
      <c r="D1064" s="68" t="str">
        <f>CHOOSE(IF(C1064&gt;0,C1064,$F$5),0,"(야)","(지세별)","(지+소)","(누.불)","(야+소)","(원내역)")</f>
        <v>(야)</v>
      </c>
      <c r="E1064">
        <f t="shared" si="83"/>
        <v>0</v>
      </c>
      <c r="F1064" s="59"/>
      <c r="G1064" s="84" t="s">
        <v>282</v>
      </c>
      <c r="H1064" s="85" t="s">
        <v>254</v>
      </c>
      <c r="I1064" s="85" t="str">
        <f>CHOOSE(IF(C1064&gt;0,C1064,$F$5),0,"(야간)","(지세별)","(지+소)","(누.불)","(야+소)","")</f>
        <v>(야간)</v>
      </c>
      <c r="J1064" s="84">
        <v>0</v>
      </c>
      <c r="K1064" s="72" t="s">
        <v>284</v>
      </c>
      <c r="L1064" s="73">
        <f t="shared" si="79"/>
        <v>0</v>
      </c>
      <c r="M1064" s="71">
        <f t="shared" si="79"/>
        <v>0</v>
      </c>
      <c r="N1064" s="73">
        <f>IF(AND(J1063=0,J1064=0),0,INT(CHOOSE(IF(C1064&gt;0,C1064,$F$5),#REF!,#REF!,#REF!,#REF!,#REF!,#REF!,#REF!)))</f>
        <v>0</v>
      </c>
      <c r="O1064" s="74">
        <f t="shared" si="80"/>
        <v>0</v>
      </c>
      <c r="P1064" s="73">
        <f>IF(AND(J1063=0,J1064=0),0,INT(CHOOSE(IF(C1064&gt;0,C1064,$F$5),#REF!,#REF!,#REF!,#REF!,#REF!,#REF!,#REF!)))</f>
        <v>0</v>
      </c>
      <c r="Q1064" s="74">
        <f t="shared" si="81"/>
        <v>0</v>
      </c>
      <c r="R1064" s="73">
        <f>IF(AND(J1063=0,J1064=0),0,INT(CHOOSE(IF(C1064&gt;0,C1064,$F$5),#REF!,#REF!,#REF!,#REF!,#REF!,#REF!,#REF!)))</f>
        <v>0</v>
      </c>
      <c r="S1064" s="74">
        <f t="shared" si="82"/>
        <v>0</v>
      </c>
      <c r="T1064" s="74"/>
    </row>
    <row r="1065" spans="3:20" ht="20.25" hidden="1" customHeight="1">
      <c r="C1065" s="17"/>
      <c r="E1065" t="str">
        <f t="shared" si="78"/>
        <v/>
      </c>
      <c r="F1065" s="62"/>
      <c r="G1065" s="78"/>
      <c r="H1065" s="79"/>
      <c r="I1065" s="79"/>
      <c r="J1065" s="78">
        <v>0</v>
      </c>
      <c r="K1065" s="65"/>
      <c r="L1065" s="66">
        <f t="shared" si="79"/>
        <v>0</v>
      </c>
      <c r="M1065" s="64">
        <f t="shared" si="79"/>
        <v>0</v>
      </c>
      <c r="N1065" s="66">
        <f>IF(J1065=0,0,N1066*$E$3)</f>
        <v>0</v>
      </c>
      <c r="O1065" s="67">
        <f t="shared" si="80"/>
        <v>0</v>
      </c>
      <c r="P1065" s="66">
        <f>IF(J1065=0,0,P1066*$E$3)</f>
        <v>0</v>
      </c>
      <c r="Q1065" s="67">
        <f t="shared" si="81"/>
        <v>0</v>
      </c>
      <c r="R1065" s="66">
        <f>IF(J1065=0,0,R1066*$E$3)</f>
        <v>0</v>
      </c>
      <c r="S1065" s="67">
        <f t="shared" si="82"/>
        <v>0</v>
      </c>
      <c r="T1065" s="67"/>
    </row>
    <row r="1066" spans="3:20" ht="20.25" hidden="1" customHeight="1">
      <c r="C1066" s="76"/>
      <c r="D1066" s="68">
        <f>CHOOSE(IF(C1066&gt;0,C1066,$F$5),0,"(야)","(지세별)","(지+소)","(누.불)","(야+소)","(원내역)")</f>
        <v>0</v>
      </c>
      <c r="E1066">
        <f t="shared" si="83"/>
        <v>0</v>
      </c>
      <c r="F1066" s="59"/>
      <c r="G1066" s="84" t="s">
        <v>282</v>
      </c>
      <c r="H1066" s="85" t="s">
        <v>255</v>
      </c>
      <c r="I1066" s="85">
        <f>CHOOSE(IF(C1066&gt;0,C1066,$F$5),0,"(야간)","(지세별)","(지+소)","(누.불)","(야+소)","")</f>
        <v>0</v>
      </c>
      <c r="J1066" s="84">
        <v>0</v>
      </c>
      <c r="K1066" s="72" t="s">
        <v>227</v>
      </c>
      <c r="L1066" s="73">
        <f t="shared" si="79"/>
        <v>0</v>
      </c>
      <c r="M1066" s="71">
        <f t="shared" si="79"/>
        <v>0</v>
      </c>
      <c r="N1066" s="73">
        <f>IF(AND(J1065=0,J1066=0),0,INT(CHOOSE(IF(C1066&gt;0,C1066,$F$5),#REF!,#REF!,#REF!,#REF!,#REF!,#REF!,#REF!)))</f>
        <v>0</v>
      </c>
      <c r="O1066" s="74">
        <f t="shared" si="80"/>
        <v>0</v>
      </c>
      <c r="P1066" s="73">
        <f>IF(AND(J1065=0,J1066=0),0,INT(CHOOSE(IF(C1066&gt;0,C1066,$F$5),#REF!,#REF!,#REF!,#REF!,#REF!,#REF!,#REF!)))</f>
        <v>0</v>
      </c>
      <c r="Q1066" s="74">
        <f t="shared" si="81"/>
        <v>0</v>
      </c>
      <c r="R1066" s="73">
        <f>IF(AND(J1065=0,J1066=0),0,INT(CHOOSE(IF(C1066&gt;0,C1066,$F$5),#REF!,#REF!,#REF!,#REF!,#REF!,#REF!,#REF!)))</f>
        <v>0</v>
      </c>
      <c r="S1066" s="74">
        <f t="shared" si="82"/>
        <v>0</v>
      </c>
      <c r="T1066" s="74"/>
    </row>
    <row r="1067" spans="3:20" ht="20.25" hidden="1" customHeight="1">
      <c r="C1067" s="17"/>
      <c r="E1067" t="str">
        <f t="shared" si="78"/>
        <v/>
      </c>
      <c r="F1067" s="62"/>
      <c r="G1067" s="78"/>
      <c r="H1067" s="79"/>
      <c r="I1067" s="79"/>
      <c r="J1067" s="78">
        <v>0</v>
      </c>
      <c r="K1067" s="65"/>
      <c r="L1067" s="66">
        <f t="shared" si="79"/>
        <v>0</v>
      </c>
      <c r="M1067" s="64">
        <f t="shared" si="79"/>
        <v>0</v>
      </c>
      <c r="N1067" s="66">
        <f>IF(J1067=0,0,N1068*$E$3)</f>
        <v>0</v>
      </c>
      <c r="O1067" s="67">
        <f t="shared" si="80"/>
        <v>0</v>
      </c>
      <c r="P1067" s="66">
        <f>IF(J1067=0,0,P1068*$E$3)</f>
        <v>0</v>
      </c>
      <c r="Q1067" s="67">
        <f t="shared" si="81"/>
        <v>0</v>
      </c>
      <c r="R1067" s="66">
        <f>IF(J1067=0,0,R1068*$E$3)</f>
        <v>0</v>
      </c>
      <c r="S1067" s="67">
        <f t="shared" si="82"/>
        <v>0</v>
      </c>
      <c r="T1067" s="67"/>
    </row>
    <row r="1068" spans="3:20" ht="20.25" hidden="1" customHeight="1">
      <c r="C1068" s="76">
        <v>2</v>
      </c>
      <c r="D1068" s="68" t="str">
        <f>CHOOSE(IF(C1068&gt;0,C1068,$F$5),0,"(야)","(지세별)","(지+소)","(누.불)","(야+소)","(원내역)")</f>
        <v>(야)</v>
      </c>
      <c r="E1068">
        <f t="shared" si="83"/>
        <v>0</v>
      </c>
      <c r="F1068" s="59"/>
      <c r="G1068" s="84" t="s">
        <v>282</v>
      </c>
      <c r="H1068" s="85" t="s">
        <v>255</v>
      </c>
      <c r="I1068" s="85" t="str">
        <f>CHOOSE(IF(C1068&gt;0,C1068,$F$5),0,"(야간)","(지세별)","(지+소)","(누.불)","(야+소)","")</f>
        <v>(야간)</v>
      </c>
      <c r="J1068" s="84">
        <v>0</v>
      </c>
      <c r="K1068" s="72" t="s">
        <v>227</v>
      </c>
      <c r="L1068" s="73">
        <f t="shared" si="79"/>
        <v>0</v>
      </c>
      <c r="M1068" s="71">
        <f t="shared" si="79"/>
        <v>0</v>
      </c>
      <c r="N1068" s="73">
        <f>IF(AND(J1067=0,J1068=0),0,INT(CHOOSE(IF(C1068&gt;0,C1068,$F$5),#REF!,#REF!,#REF!,#REF!,#REF!,#REF!,#REF!)))</f>
        <v>0</v>
      </c>
      <c r="O1068" s="74">
        <f t="shared" si="80"/>
        <v>0</v>
      </c>
      <c r="P1068" s="73">
        <f>IF(AND(J1067=0,J1068=0),0,INT(CHOOSE(IF(C1068&gt;0,C1068,$F$5),#REF!,#REF!,#REF!,#REF!,#REF!,#REF!,#REF!)))</f>
        <v>0</v>
      </c>
      <c r="Q1068" s="74">
        <f t="shared" si="81"/>
        <v>0</v>
      </c>
      <c r="R1068" s="73">
        <f>IF(AND(J1067=0,J1068=0),0,INT(CHOOSE(IF(C1068&gt;0,C1068,$F$5),#REF!,#REF!,#REF!,#REF!,#REF!,#REF!,#REF!)))</f>
        <v>0</v>
      </c>
      <c r="S1068" s="74">
        <f t="shared" si="82"/>
        <v>0</v>
      </c>
      <c r="T1068" s="74"/>
    </row>
    <row r="1069" spans="3:20" ht="20.25" hidden="1" customHeight="1">
      <c r="C1069" s="17"/>
      <c r="E1069" t="str">
        <f t="shared" si="78"/>
        <v/>
      </c>
      <c r="F1069" s="62"/>
      <c r="G1069" s="78"/>
      <c r="H1069" s="79"/>
      <c r="I1069" s="79"/>
      <c r="J1069" s="78">
        <v>0</v>
      </c>
      <c r="K1069" s="65"/>
      <c r="L1069" s="66">
        <f t="shared" si="79"/>
        <v>0</v>
      </c>
      <c r="M1069" s="64">
        <f t="shared" si="79"/>
        <v>0</v>
      </c>
      <c r="N1069" s="66">
        <f>IF(J1069=0,0,N1070*$E$3)</f>
        <v>0</v>
      </c>
      <c r="O1069" s="67">
        <f t="shared" si="80"/>
        <v>0</v>
      </c>
      <c r="P1069" s="66">
        <f>IF(J1069=0,0,P1070*$E$3)</f>
        <v>0</v>
      </c>
      <c r="Q1069" s="67">
        <f t="shared" si="81"/>
        <v>0</v>
      </c>
      <c r="R1069" s="66">
        <f>IF(J1069=0,0,R1070*$E$3)</f>
        <v>0</v>
      </c>
      <c r="S1069" s="67">
        <f t="shared" si="82"/>
        <v>0</v>
      </c>
      <c r="T1069" s="67"/>
    </row>
    <row r="1070" spans="3:20" ht="20.25" hidden="1" customHeight="1">
      <c r="C1070" s="76"/>
      <c r="D1070" s="68">
        <f>CHOOSE(IF(C1070&gt;0,C1070,$F$5),0,"(야)","(지세별)","(지+소)","(누.불)","(야+소)","(원내역)")</f>
        <v>0</v>
      </c>
      <c r="E1070">
        <f t="shared" si="83"/>
        <v>0</v>
      </c>
      <c r="F1070" s="59"/>
      <c r="G1070" s="84" t="s">
        <v>282</v>
      </c>
      <c r="H1070" s="85" t="s">
        <v>256</v>
      </c>
      <c r="I1070" s="85">
        <f>CHOOSE(IF(C1070&gt;0,C1070,$F$5),0,"(야간)","(지세별)","(지+소)","(누.불)","(야+소)","")</f>
        <v>0</v>
      </c>
      <c r="J1070" s="84">
        <v>0</v>
      </c>
      <c r="K1070" s="72" t="s">
        <v>227</v>
      </c>
      <c r="L1070" s="73">
        <f t="shared" si="79"/>
        <v>0</v>
      </c>
      <c r="M1070" s="71">
        <f t="shared" si="79"/>
        <v>0</v>
      </c>
      <c r="N1070" s="73">
        <f>IF(AND(J1069=0,J1070=0),0,INT(CHOOSE(IF(C1070&gt;0,C1070,$F$5),#REF!,#REF!,#REF!,#REF!,#REF!,#REF!,#REF!)))</f>
        <v>0</v>
      </c>
      <c r="O1070" s="74">
        <f t="shared" si="80"/>
        <v>0</v>
      </c>
      <c r="P1070" s="73">
        <f>IF(AND(J1069=0,J1070=0),0,INT(CHOOSE(IF(C1070&gt;0,C1070,$F$5),#REF!,#REF!,#REF!,#REF!,#REF!,#REF!,#REF!)))</f>
        <v>0</v>
      </c>
      <c r="Q1070" s="74">
        <f t="shared" si="81"/>
        <v>0</v>
      </c>
      <c r="R1070" s="73">
        <f>IF(AND(J1069=0,J1070=0),0,INT(CHOOSE(IF(C1070&gt;0,C1070,$F$5),#REF!,#REF!,#REF!,#REF!,#REF!,#REF!,#REF!)))</f>
        <v>0</v>
      </c>
      <c r="S1070" s="74">
        <f t="shared" si="82"/>
        <v>0</v>
      </c>
      <c r="T1070" s="74"/>
    </row>
    <row r="1071" spans="3:20" ht="20.25" hidden="1" customHeight="1">
      <c r="C1071" s="17"/>
      <c r="E1071" t="str">
        <f t="shared" si="78"/>
        <v/>
      </c>
      <c r="F1071" s="62"/>
      <c r="G1071" s="78"/>
      <c r="H1071" s="79"/>
      <c r="I1071" s="79"/>
      <c r="J1071" s="78">
        <v>0</v>
      </c>
      <c r="K1071" s="65"/>
      <c r="L1071" s="66">
        <f t="shared" si="79"/>
        <v>0</v>
      </c>
      <c r="M1071" s="64">
        <f t="shared" si="79"/>
        <v>0</v>
      </c>
      <c r="N1071" s="66">
        <f>IF(J1071=0,0,N1072*$E$3)</f>
        <v>0</v>
      </c>
      <c r="O1071" s="67">
        <f t="shared" si="80"/>
        <v>0</v>
      </c>
      <c r="P1071" s="66">
        <f>IF(J1071=0,0,P1072*$E$3)</f>
        <v>0</v>
      </c>
      <c r="Q1071" s="67">
        <f t="shared" si="81"/>
        <v>0</v>
      </c>
      <c r="R1071" s="66">
        <f>IF(J1071=0,0,R1072*$E$3)</f>
        <v>0</v>
      </c>
      <c r="S1071" s="67">
        <f t="shared" si="82"/>
        <v>0</v>
      </c>
      <c r="T1071" s="67"/>
    </row>
    <row r="1072" spans="3:20" ht="20.25" hidden="1" customHeight="1">
      <c r="C1072" s="76">
        <v>2</v>
      </c>
      <c r="D1072" s="68" t="str">
        <f>CHOOSE(IF(C1072&gt;0,C1072,$F$5),0,"(야)","(지세별)","(지+소)","(누.불)","(야+소)","(원내역)")</f>
        <v>(야)</v>
      </c>
      <c r="E1072">
        <f t="shared" si="83"/>
        <v>0</v>
      </c>
      <c r="F1072" s="59"/>
      <c r="G1072" s="84" t="s">
        <v>282</v>
      </c>
      <c r="H1072" s="85" t="str">
        <f>H1070</f>
        <v>D=600mm</v>
      </c>
      <c r="I1072" s="85" t="str">
        <f>CHOOSE(IF(C1072&gt;0,C1072,$F$5),0,"(야간)","(지세별)","(지+소)","(누.불)","(야+소)","")</f>
        <v>(야간)</v>
      </c>
      <c r="J1072" s="84">
        <v>0</v>
      </c>
      <c r="K1072" s="72" t="s">
        <v>274</v>
      </c>
      <c r="L1072" s="73">
        <f t="shared" si="79"/>
        <v>0</v>
      </c>
      <c r="M1072" s="71">
        <f t="shared" si="79"/>
        <v>0</v>
      </c>
      <c r="N1072" s="73">
        <f>IF(AND(J1071=0,J1072=0),0,INT(CHOOSE(IF(C1072&gt;0,C1072,$F$5),#REF!,#REF!,#REF!,#REF!,#REF!,#REF!,#REF!)))</f>
        <v>0</v>
      </c>
      <c r="O1072" s="74">
        <f t="shared" si="80"/>
        <v>0</v>
      </c>
      <c r="P1072" s="73">
        <f>IF(AND(J1071=0,J1072=0),0,INT(CHOOSE(IF(C1072&gt;0,C1072,$F$5),#REF!,#REF!,#REF!,#REF!,#REF!,#REF!,#REF!)))</f>
        <v>0</v>
      </c>
      <c r="Q1072" s="74">
        <f t="shared" si="81"/>
        <v>0</v>
      </c>
      <c r="R1072" s="73">
        <f>IF(AND(J1071=0,J1072=0),0,INT(CHOOSE(IF(C1072&gt;0,C1072,$F$5),#REF!,#REF!,#REF!,#REF!,#REF!,#REF!,#REF!)))</f>
        <v>0</v>
      </c>
      <c r="S1072" s="74">
        <f t="shared" si="82"/>
        <v>0</v>
      </c>
      <c r="T1072" s="74"/>
    </row>
    <row r="1073" spans="3:20" ht="20.25" hidden="1" customHeight="1">
      <c r="C1073" s="17"/>
      <c r="E1073" t="str">
        <f t="shared" si="78"/>
        <v/>
      </c>
      <c r="F1073" s="62"/>
      <c r="G1073" s="78"/>
      <c r="H1073" s="79"/>
      <c r="I1073" s="79"/>
      <c r="J1073" s="78">
        <v>0</v>
      </c>
      <c r="K1073" s="65"/>
      <c r="L1073" s="66">
        <f t="shared" si="79"/>
        <v>0</v>
      </c>
      <c r="M1073" s="64">
        <f t="shared" si="79"/>
        <v>0</v>
      </c>
      <c r="N1073" s="66">
        <f>IF(J1073=0,0,N1074*$E$3)</f>
        <v>0</v>
      </c>
      <c r="O1073" s="67">
        <f t="shared" si="80"/>
        <v>0</v>
      </c>
      <c r="P1073" s="66">
        <f>IF(J1073=0,0,P1074*$E$3)</f>
        <v>0</v>
      </c>
      <c r="Q1073" s="67">
        <f t="shared" si="81"/>
        <v>0</v>
      </c>
      <c r="R1073" s="66">
        <f>IF(J1073=0,0,R1074*$E$3)</f>
        <v>0</v>
      </c>
      <c r="S1073" s="67">
        <f t="shared" si="82"/>
        <v>0</v>
      </c>
      <c r="T1073" s="67"/>
    </row>
    <row r="1074" spans="3:20" ht="20.25" hidden="1" customHeight="1">
      <c r="C1074" s="76"/>
      <c r="D1074" s="68">
        <f>CHOOSE(IF(C1074&gt;0,C1074,$F$5),0,"(야)","(지세별)","(지+소)","(누.불)","(야+소)","(원내역)")</f>
        <v>0</v>
      </c>
      <c r="E1074">
        <f t="shared" si="83"/>
        <v>0</v>
      </c>
      <c r="F1074" s="59"/>
      <c r="G1074" s="84" t="s">
        <v>282</v>
      </c>
      <c r="H1074" s="85" t="s">
        <v>275</v>
      </c>
      <c r="I1074" s="85">
        <f>CHOOSE(IF(C1074&gt;0,C1074,$F$5),0,"(야간)","(지세별)","(지+소)","(누.불)","(야+소)","")</f>
        <v>0</v>
      </c>
      <c r="J1074" s="84">
        <v>0</v>
      </c>
      <c r="K1074" s="72" t="s">
        <v>274</v>
      </c>
      <c r="L1074" s="73">
        <f t="shared" si="79"/>
        <v>0</v>
      </c>
      <c r="M1074" s="71">
        <f t="shared" si="79"/>
        <v>0</v>
      </c>
      <c r="N1074" s="73">
        <f>IF(AND(J1073=0,J1074=0),0,INT(CHOOSE(IF(C1074&gt;0,C1074,$F$5),#REF!,#REF!,#REF!,#REF!,#REF!,#REF!,#REF!)))</f>
        <v>0</v>
      </c>
      <c r="O1074" s="74">
        <f t="shared" si="80"/>
        <v>0</v>
      </c>
      <c r="P1074" s="73">
        <f>IF(AND(J1073=0,J1074=0),0,INT(CHOOSE(IF(C1074&gt;0,C1074,$F$5),#REF!,#REF!,#REF!,#REF!,#REF!,#REF!,#REF!)))</f>
        <v>0</v>
      </c>
      <c r="Q1074" s="74">
        <f t="shared" si="81"/>
        <v>0</v>
      </c>
      <c r="R1074" s="73">
        <f>IF(AND(J1073=0,J1074=0),0,INT(CHOOSE(IF(C1074&gt;0,C1074,$F$5),#REF!,#REF!,#REF!,#REF!,#REF!,#REF!,#REF!)))</f>
        <v>0</v>
      </c>
      <c r="S1074" s="74">
        <f t="shared" si="82"/>
        <v>0</v>
      </c>
      <c r="T1074" s="74"/>
    </row>
    <row r="1075" spans="3:20" ht="20.25" hidden="1" customHeight="1">
      <c r="C1075" s="17"/>
      <c r="E1075" t="str">
        <f t="shared" si="78"/>
        <v/>
      </c>
      <c r="F1075" s="62"/>
      <c r="G1075" s="78"/>
      <c r="H1075" s="79"/>
      <c r="I1075" s="79"/>
      <c r="J1075" s="78">
        <v>0</v>
      </c>
      <c r="K1075" s="65"/>
      <c r="L1075" s="66">
        <f t="shared" si="79"/>
        <v>0</v>
      </c>
      <c r="M1075" s="64">
        <f t="shared" si="79"/>
        <v>0</v>
      </c>
      <c r="N1075" s="66">
        <f>IF(J1075=0,0,N1076*$E$3)</f>
        <v>0</v>
      </c>
      <c r="O1075" s="67">
        <f t="shared" si="80"/>
        <v>0</v>
      </c>
      <c r="P1075" s="66">
        <f>IF(J1075=0,0,P1076*$E$3)</f>
        <v>0</v>
      </c>
      <c r="Q1075" s="67">
        <f t="shared" si="81"/>
        <v>0</v>
      </c>
      <c r="R1075" s="66">
        <f>IF(J1075=0,0,R1076*$E$3)</f>
        <v>0</v>
      </c>
      <c r="S1075" s="67">
        <f t="shared" si="82"/>
        <v>0</v>
      </c>
      <c r="T1075" s="67"/>
    </row>
    <row r="1076" spans="3:20" ht="20.25" hidden="1" customHeight="1">
      <c r="C1076" s="76">
        <v>2</v>
      </c>
      <c r="D1076" s="68" t="str">
        <f>CHOOSE(IF(C1076&gt;0,C1076,$F$5),0,"(야)","(지세별)","(지+소)","(누.불)","(야+소)","(원내역)")</f>
        <v>(야)</v>
      </c>
      <c r="E1076">
        <f t="shared" si="83"/>
        <v>0</v>
      </c>
      <c r="F1076" s="59"/>
      <c r="G1076" s="84" t="s">
        <v>282</v>
      </c>
      <c r="H1076" s="85" t="str">
        <f>H1074</f>
        <v>D=700mm</v>
      </c>
      <c r="I1076" s="85" t="str">
        <f>CHOOSE(IF(C1076&gt;0,C1076,$F$5),0,"(야간)","(지세별)","(지+소)","(누.불)","(야+소)","")</f>
        <v>(야간)</v>
      </c>
      <c r="J1076" s="84">
        <v>0</v>
      </c>
      <c r="K1076" s="72" t="s">
        <v>274</v>
      </c>
      <c r="L1076" s="73">
        <f t="shared" si="79"/>
        <v>0</v>
      </c>
      <c r="M1076" s="71">
        <f t="shared" si="79"/>
        <v>0</v>
      </c>
      <c r="N1076" s="73">
        <f>IF(AND(J1075=0,J1076=0),0,INT(CHOOSE(IF(C1076&gt;0,C1076,$F$5),#REF!,#REF!,#REF!,#REF!,#REF!,#REF!,#REF!)))</f>
        <v>0</v>
      </c>
      <c r="O1076" s="74">
        <f t="shared" si="80"/>
        <v>0</v>
      </c>
      <c r="P1076" s="73">
        <f>IF(AND(J1075=0,J1076=0),0,INT(CHOOSE(IF(C1076&gt;0,C1076,$F$5),#REF!,#REF!,#REF!,#REF!,#REF!,#REF!,#REF!)))</f>
        <v>0</v>
      </c>
      <c r="Q1076" s="74">
        <f t="shared" si="81"/>
        <v>0</v>
      </c>
      <c r="R1076" s="73">
        <f>IF(AND(J1075=0,J1076=0),0,INT(CHOOSE(IF(C1076&gt;0,C1076,$F$5),#REF!,#REF!,#REF!,#REF!,#REF!,#REF!,#REF!)))</f>
        <v>0</v>
      </c>
      <c r="S1076" s="74">
        <f t="shared" si="82"/>
        <v>0</v>
      </c>
      <c r="T1076" s="74"/>
    </row>
    <row r="1077" spans="3:20" ht="20.25" hidden="1" customHeight="1">
      <c r="C1077" s="17"/>
      <c r="E1077" t="str">
        <f t="shared" si="78"/>
        <v/>
      </c>
      <c r="F1077" s="62"/>
      <c r="G1077" s="78"/>
      <c r="H1077" s="79"/>
      <c r="I1077" s="79"/>
      <c r="J1077" s="78">
        <v>0</v>
      </c>
      <c r="K1077" s="65"/>
      <c r="L1077" s="66">
        <f t="shared" si="79"/>
        <v>0</v>
      </c>
      <c r="M1077" s="64">
        <f t="shared" si="79"/>
        <v>0</v>
      </c>
      <c r="N1077" s="66">
        <f>IF(J1077=0,0,N1078*$E$3)</f>
        <v>0</v>
      </c>
      <c r="O1077" s="67">
        <f t="shared" si="80"/>
        <v>0</v>
      </c>
      <c r="P1077" s="66">
        <f>IF(J1077=0,0,P1078*$E$3)</f>
        <v>0</v>
      </c>
      <c r="Q1077" s="67">
        <f t="shared" si="81"/>
        <v>0</v>
      </c>
      <c r="R1077" s="66">
        <f>IF(J1077=0,0,R1078*$E$3)</f>
        <v>0</v>
      </c>
      <c r="S1077" s="67">
        <f t="shared" si="82"/>
        <v>0</v>
      </c>
      <c r="T1077" s="67"/>
    </row>
    <row r="1078" spans="3:20" ht="20.25" hidden="1" customHeight="1">
      <c r="C1078" s="76"/>
      <c r="D1078" s="68">
        <f>CHOOSE(IF(C1078&gt;0,C1078,$F$5),0,"(야)","(지세별)","(지+소)","(누.불)","(야+소)","(원내역)")</f>
        <v>0</v>
      </c>
      <c r="E1078">
        <f t="shared" si="83"/>
        <v>0</v>
      </c>
      <c r="F1078" s="59"/>
      <c r="G1078" s="84" t="s">
        <v>282</v>
      </c>
      <c r="H1078" s="85" t="s">
        <v>285</v>
      </c>
      <c r="I1078" s="85">
        <f>CHOOSE(IF(C1078&gt;0,C1078,$F$5),0,"(야간)","(지세별)","(지+소)","(누.불)","(야+소)","")</f>
        <v>0</v>
      </c>
      <c r="J1078" s="84">
        <v>0</v>
      </c>
      <c r="K1078" s="72" t="s">
        <v>274</v>
      </c>
      <c r="L1078" s="73">
        <f t="shared" si="79"/>
        <v>0</v>
      </c>
      <c r="M1078" s="71">
        <f t="shared" si="79"/>
        <v>0</v>
      </c>
      <c r="N1078" s="73">
        <f>IF(AND(J1077=0,J1078=0),0,INT(CHOOSE(IF(C1078&gt;0,C1078,$F$5),#REF!,#REF!,#REF!,#REF!,#REF!,#REF!,#REF!)))</f>
        <v>0</v>
      </c>
      <c r="O1078" s="74">
        <f t="shared" si="80"/>
        <v>0</v>
      </c>
      <c r="P1078" s="73">
        <f>IF(AND(J1077=0,J1078=0),0,INT(CHOOSE(IF(C1078&gt;0,C1078,$F$5),#REF!,#REF!,#REF!,#REF!,#REF!,#REF!,#REF!)))</f>
        <v>0</v>
      </c>
      <c r="Q1078" s="74">
        <f t="shared" si="81"/>
        <v>0</v>
      </c>
      <c r="R1078" s="73">
        <f>IF(AND(J1077=0,J1078=0),0,INT(CHOOSE(IF(C1078&gt;0,C1078,$F$5),#REF!,#REF!,#REF!,#REF!,#REF!,#REF!,#REF!)))</f>
        <v>0</v>
      </c>
      <c r="S1078" s="74">
        <f t="shared" si="82"/>
        <v>0</v>
      </c>
      <c r="T1078" s="74"/>
    </row>
    <row r="1079" spans="3:20" ht="20.25" hidden="1" customHeight="1">
      <c r="C1079" s="17"/>
      <c r="E1079" t="str">
        <f t="shared" si="78"/>
        <v/>
      </c>
      <c r="F1079" s="62"/>
      <c r="G1079" s="78"/>
      <c r="H1079" s="79"/>
      <c r="I1079" s="79"/>
      <c r="J1079" s="78">
        <v>0</v>
      </c>
      <c r="K1079" s="65"/>
      <c r="L1079" s="66">
        <f t="shared" si="79"/>
        <v>0</v>
      </c>
      <c r="M1079" s="64">
        <f t="shared" si="79"/>
        <v>0</v>
      </c>
      <c r="N1079" s="66">
        <f>IF(J1079=0,0,N1080*$E$3)</f>
        <v>0</v>
      </c>
      <c r="O1079" s="67">
        <f t="shared" si="80"/>
        <v>0</v>
      </c>
      <c r="P1079" s="66">
        <f>IF(J1079=0,0,P1080*$E$3)</f>
        <v>0</v>
      </c>
      <c r="Q1079" s="67">
        <f t="shared" si="81"/>
        <v>0</v>
      </c>
      <c r="R1079" s="66">
        <f>IF(J1079=0,0,R1080*$E$3)</f>
        <v>0</v>
      </c>
      <c r="S1079" s="67">
        <f t="shared" si="82"/>
        <v>0</v>
      </c>
      <c r="T1079" s="67"/>
    </row>
    <row r="1080" spans="3:20" ht="20.25" hidden="1" customHeight="1">
      <c r="C1080" s="76">
        <v>2</v>
      </c>
      <c r="D1080" s="68" t="str">
        <f>CHOOSE(IF(C1080&gt;0,C1080,$F$5),0,"(야)","(지세별)","(지+소)","(누.불)","(야+소)","(원내역)")</f>
        <v>(야)</v>
      </c>
      <c r="E1080">
        <f t="shared" si="83"/>
        <v>0</v>
      </c>
      <c r="F1080" s="59"/>
      <c r="G1080" s="84" t="s">
        <v>282</v>
      </c>
      <c r="H1080" s="85" t="str">
        <f>H1078</f>
        <v>D=800mm</v>
      </c>
      <c r="I1080" s="85" t="str">
        <f>CHOOSE(IF(C1080&gt;0,C1080,$F$5),0,"(야간)","(지세별)","(지+소)","(누.불)","(야+소)","")</f>
        <v>(야간)</v>
      </c>
      <c r="J1080" s="84">
        <v>0</v>
      </c>
      <c r="K1080" s="72" t="s">
        <v>227</v>
      </c>
      <c r="L1080" s="73">
        <f t="shared" si="79"/>
        <v>0</v>
      </c>
      <c r="M1080" s="71">
        <f t="shared" si="79"/>
        <v>0</v>
      </c>
      <c r="N1080" s="73">
        <f>IF(AND(J1079=0,J1080=0),0,INT(CHOOSE(IF(C1080&gt;0,C1080,$F$5),#REF!,#REF!,#REF!,#REF!,#REF!,#REF!,#REF!)))</f>
        <v>0</v>
      </c>
      <c r="O1080" s="74">
        <f t="shared" si="80"/>
        <v>0</v>
      </c>
      <c r="P1080" s="73">
        <f>IF(AND(J1079=0,J1080=0),0,INT(CHOOSE(IF(C1080&gt;0,C1080,$F$5),#REF!,#REF!,#REF!,#REF!,#REF!,#REF!,#REF!)))</f>
        <v>0</v>
      </c>
      <c r="Q1080" s="74">
        <f t="shared" si="81"/>
        <v>0</v>
      </c>
      <c r="R1080" s="73">
        <f>IF(AND(J1079=0,J1080=0),0,INT(CHOOSE(IF(C1080&gt;0,C1080,$F$5),#REF!,#REF!,#REF!,#REF!,#REF!,#REF!,#REF!)))</f>
        <v>0</v>
      </c>
      <c r="S1080" s="74">
        <f t="shared" si="82"/>
        <v>0</v>
      </c>
      <c r="T1080" s="74"/>
    </row>
    <row r="1081" spans="3:20" ht="20.25" hidden="1" customHeight="1">
      <c r="C1081" s="17"/>
      <c r="E1081" t="str">
        <f t="shared" si="78"/>
        <v/>
      </c>
      <c r="F1081" s="62"/>
      <c r="G1081" s="78"/>
      <c r="H1081" s="79"/>
      <c r="I1081" s="79"/>
      <c r="J1081" s="78">
        <v>0</v>
      </c>
      <c r="K1081" s="65"/>
      <c r="L1081" s="66">
        <f t="shared" si="79"/>
        <v>0</v>
      </c>
      <c r="M1081" s="64">
        <f t="shared" si="79"/>
        <v>0</v>
      </c>
      <c r="N1081" s="66">
        <f>IF(J1081=0,0,N1082*$E$3)</f>
        <v>0</v>
      </c>
      <c r="O1081" s="67">
        <f t="shared" si="80"/>
        <v>0</v>
      </c>
      <c r="P1081" s="66">
        <f>IF(J1081=0,0,P1082*$E$3)</f>
        <v>0</v>
      </c>
      <c r="Q1081" s="67">
        <f t="shared" si="81"/>
        <v>0</v>
      </c>
      <c r="R1081" s="66">
        <f>IF(J1081=0,0,R1082*$E$3)</f>
        <v>0</v>
      </c>
      <c r="S1081" s="67">
        <f t="shared" si="82"/>
        <v>0</v>
      </c>
      <c r="T1081" s="67"/>
    </row>
    <row r="1082" spans="3:20" ht="20.25" hidden="1" customHeight="1">
      <c r="C1082" s="76"/>
      <c r="D1082" s="68">
        <f>CHOOSE(IF(C1082&gt;0,C1082,$F$5),0,"(야)","(지세별)","(지+소)","(누.불)","(야+소)","(원내역)")</f>
        <v>0</v>
      </c>
      <c r="E1082">
        <f t="shared" si="83"/>
        <v>0</v>
      </c>
      <c r="F1082" s="59"/>
      <c r="G1082" s="84" t="s">
        <v>282</v>
      </c>
      <c r="H1082" s="85" t="s">
        <v>259</v>
      </c>
      <c r="I1082" s="85">
        <f>CHOOSE(IF(C1082&gt;0,C1082,$F$5),0,"(야간)","(지세별)","(지+소)","(누.불)","(야+소)","")</f>
        <v>0</v>
      </c>
      <c r="J1082" s="84">
        <v>0</v>
      </c>
      <c r="K1082" s="72" t="s">
        <v>227</v>
      </c>
      <c r="L1082" s="73">
        <f t="shared" si="79"/>
        <v>0</v>
      </c>
      <c r="M1082" s="71">
        <f t="shared" si="79"/>
        <v>0</v>
      </c>
      <c r="N1082" s="73">
        <f>IF(AND(J1081=0,J1082=0),0,INT(CHOOSE(IF(C1082&gt;0,C1082,$F$5),#REF!,#REF!,#REF!,#REF!,#REF!,#REF!,#REF!)))</f>
        <v>0</v>
      </c>
      <c r="O1082" s="74">
        <f t="shared" si="80"/>
        <v>0</v>
      </c>
      <c r="P1082" s="73">
        <f>IF(AND(J1081=0,J1082=0),0,INT(CHOOSE(IF(C1082&gt;0,C1082,$F$5),#REF!,#REF!,#REF!,#REF!,#REF!,#REF!,#REF!)))</f>
        <v>0</v>
      </c>
      <c r="Q1082" s="74">
        <f t="shared" si="81"/>
        <v>0</v>
      </c>
      <c r="R1082" s="73">
        <f>IF(AND(J1081=0,J1082=0),0,INT(CHOOSE(IF(C1082&gt;0,C1082,$F$5),#REF!,#REF!,#REF!,#REF!,#REF!,#REF!,#REF!)))</f>
        <v>0</v>
      </c>
      <c r="S1082" s="74">
        <f t="shared" si="82"/>
        <v>0</v>
      </c>
      <c r="T1082" s="74"/>
    </row>
    <row r="1083" spans="3:20" ht="20.25" hidden="1" customHeight="1">
      <c r="C1083" s="17"/>
      <c r="E1083" t="str">
        <f t="shared" si="78"/>
        <v/>
      </c>
      <c r="F1083" s="62"/>
      <c r="G1083" s="78"/>
      <c r="H1083" s="79"/>
      <c r="I1083" s="79"/>
      <c r="J1083" s="78">
        <v>0</v>
      </c>
      <c r="K1083" s="65"/>
      <c r="L1083" s="66">
        <f t="shared" si="79"/>
        <v>0</v>
      </c>
      <c r="M1083" s="64">
        <f t="shared" si="79"/>
        <v>0</v>
      </c>
      <c r="N1083" s="66">
        <f>IF(J1083=0,0,N1084*$E$3)</f>
        <v>0</v>
      </c>
      <c r="O1083" s="67">
        <f t="shared" si="80"/>
        <v>0</v>
      </c>
      <c r="P1083" s="66">
        <f>IF(J1083=0,0,P1084*$E$3)</f>
        <v>0</v>
      </c>
      <c r="Q1083" s="67">
        <f t="shared" si="81"/>
        <v>0</v>
      </c>
      <c r="R1083" s="66">
        <f>IF(J1083=0,0,R1084*$E$3)</f>
        <v>0</v>
      </c>
      <c r="S1083" s="67">
        <f t="shared" si="82"/>
        <v>0</v>
      </c>
      <c r="T1083" s="67"/>
    </row>
    <row r="1084" spans="3:20" ht="20.25" hidden="1" customHeight="1">
      <c r="C1084" s="76">
        <v>2</v>
      </c>
      <c r="D1084" s="68" t="str">
        <f>CHOOSE(IF(C1084&gt;0,C1084,$F$5),0,"(야)","(지세별)","(지+소)","(누.불)","(야+소)","(원내역)")</f>
        <v>(야)</v>
      </c>
      <c r="E1084">
        <f t="shared" si="83"/>
        <v>0</v>
      </c>
      <c r="F1084" s="59"/>
      <c r="G1084" s="84" t="s">
        <v>282</v>
      </c>
      <c r="H1084" s="85" t="str">
        <f>H1082</f>
        <v>D=900mm</v>
      </c>
      <c r="I1084" s="85" t="str">
        <f>CHOOSE(IF(C1084&gt;0,C1084,$F$5),0,"(야간)","(지세별)","(지+소)","(누.불)","(야+소)","")</f>
        <v>(야간)</v>
      </c>
      <c r="J1084" s="84">
        <v>0</v>
      </c>
      <c r="K1084" s="72" t="s">
        <v>227</v>
      </c>
      <c r="L1084" s="73">
        <f t="shared" si="79"/>
        <v>0</v>
      </c>
      <c r="M1084" s="71">
        <f t="shared" si="79"/>
        <v>0</v>
      </c>
      <c r="N1084" s="73">
        <f>IF(AND(J1083=0,J1084=0),0,INT(CHOOSE(IF(C1084&gt;0,C1084,$F$5),#REF!,#REF!,#REF!,#REF!,#REF!,#REF!,#REF!)))</f>
        <v>0</v>
      </c>
      <c r="O1084" s="74">
        <f t="shared" si="80"/>
        <v>0</v>
      </c>
      <c r="P1084" s="73">
        <f>IF(AND(J1083=0,J1084=0),0,INT(CHOOSE(IF(C1084&gt;0,C1084,$F$5),#REF!,#REF!,#REF!,#REF!,#REF!,#REF!,#REF!)))</f>
        <v>0</v>
      </c>
      <c r="Q1084" s="74">
        <f t="shared" si="81"/>
        <v>0</v>
      </c>
      <c r="R1084" s="73">
        <f>IF(AND(J1083=0,J1084=0),0,INT(CHOOSE(IF(C1084&gt;0,C1084,$F$5),#REF!,#REF!,#REF!,#REF!,#REF!,#REF!,#REF!)))</f>
        <v>0</v>
      </c>
      <c r="S1084" s="74">
        <f t="shared" si="82"/>
        <v>0</v>
      </c>
      <c r="T1084" s="74"/>
    </row>
    <row r="1085" spans="3:20" ht="20.25" hidden="1" customHeight="1">
      <c r="C1085" s="17"/>
      <c r="E1085" t="str">
        <f t="shared" si="78"/>
        <v/>
      </c>
      <c r="F1085" s="62"/>
      <c r="G1085" s="78"/>
      <c r="H1085" s="79"/>
      <c r="I1085" s="79"/>
      <c r="J1085" s="78">
        <v>0</v>
      </c>
      <c r="K1085" s="65"/>
      <c r="L1085" s="66">
        <f t="shared" si="79"/>
        <v>0</v>
      </c>
      <c r="M1085" s="64">
        <f t="shared" si="79"/>
        <v>0</v>
      </c>
      <c r="N1085" s="66">
        <f>IF(J1085=0,0,N1086*$E$3)</f>
        <v>0</v>
      </c>
      <c r="O1085" s="67">
        <f t="shared" si="80"/>
        <v>0</v>
      </c>
      <c r="P1085" s="66">
        <f>IF(J1085=0,0,P1086*$E$3)</f>
        <v>0</v>
      </c>
      <c r="Q1085" s="67">
        <f t="shared" si="81"/>
        <v>0</v>
      </c>
      <c r="R1085" s="66">
        <f>IF(J1085=0,0,R1086*$E$3)</f>
        <v>0</v>
      </c>
      <c r="S1085" s="67">
        <f t="shared" si="82"/>
        <v>0</v>
      </c>
      <c r="T1085" s="67"/>
    </row>
    <row r="1086" spans="3:20" ht="20.25" hidden="1" customHeight="1">
      <c r="C1086" s="76"/>
      <c r="D1086" s="68">
        <f>CHOOSE(IF(C1086&gt;0,C1086,$F$5),0,"(야)","(지세별)","(지+소)","(누.불)","(야+소)","(원내역)")</f>
        <v>0</v>
      </c>
      <c r="E1086">
        <f t="shared" si="83"/>
        <v>0</v>
      </c>
      <c r="F1086" s="59"/>
      <c r="G1086" s="84" t="s">
        <v>282</v>
      </c>
      <c r="H1086" s="85" t="s">
        <v>286</v>
      </c>
      <c r="I1086" s="85">
        <f>CHOOSE(IF(C1086&gt;0,C1086,$F$5),0,"(야간)","(지세별)","(지+소)","(누.불)","(야+소)","")</f>
        <v>0</v>
      </c>
      <c r="J1086" s="84">
        <v>0</v>
      </c>
      <c r="K1086" s="72" t="s">
        <v>287</v>
      </c>
      <c r="L1086" s="73">
        <f t="shared" si="79"/>
        <v>0</v>
      </c>
      <c r="M1086" s="71">
        <f t="shared" si="79"/>
        <v>0</v>
      </c>
      <c r="N1086" s="73">
        <f>IF(AND(J1085=0,J1086=0),0,INT(CHOOSE(IF(C1086&gt;0,C1086,$F$5),#REF!,#REF!,#REF!,#REF!,#REF!,#REF!,#REF!)))</f>
        <v>0</v>
      </c>
      <c r="O1086" s="74">
        <f t="shared" si="80"/>
        <v>0</v>
      </c>
      <c r="P1086" s="73">
        <f>IF(AND(J1085=0,J1086=0),0,INT(CHOOSE(IF(C1086&gt;0,C1086,$F$5),#REF!,#REF!,#REF!,#REF!,#REF!,#REF!,#REF!)))</f>
        <v>0</v>
      </c>
      <c r="Q1086" s="74">
        <f t="shared" si="81"/>
        <v>0</v>
      </c>
      <c r="R1086" s="73">
        <f>IF(AND(J1085=0,J1086=0),0,INT(CHOOSE(IF(C1086&gt;0,C1086,$F$5),#REF!,#REF!,#REF!,#REF!,#REF!,#REF!,#REF!)))</f>
        <v>0</v>
      </c>
      <c r="S1086" s="74">
        <f t="shared" si="82"/>
        <v>0</v>
      </c>
      <c r="T1086" s="74"/>
    </row>
    <row r="1087" spans="3:20" ht="20.25" hidden="1" customHeight="1">
      <c r="C1087" s="17"/>
      <c r="E1087" t="str">
        <f t="shared" si="78"/>
        <v/>
      </c>
      <c r="F1087" s="62"/>
      <c r="G1087" s="78"/>
      <c r="H1087" s="79"/>
      <c r="I1087" s="79"/>
      <c r="J1087" s="78">
        <v>0</v>
      </c>
      <c r="K1087" s="65"/>
      <c r="L1087" s="66">
        <f t="shared" si="79"/>
        <v>0</v>
      </c>
      <c r="M1087" s="64">
        <f t="shared" si="79"/>
        <v>0</v>
      </c>
      <c r="N1087" s="66">
        <f>IF(J1087=0,0,N1088*$E$3)</f>
        <v>0</v>
      </c>
      <c r="O1087" s="67">
        <f t="shared" si="80"/>
        <v>0</v>
      </c>
      <c r="P1087" s="66">
        <f>IF(J1087=0,0,P1088*$E$3)</f>
        <v>0</v>
      </c>
      <c r="Q1087" s="67">
        <f t="shared" si="81"/>
        <v>0</v>
      </c>
      <c r="R1087" s="66">
        <f>IF(J1087=0,0,R1088*$E$3)</f>
        <v>0</v>
      </c>
      <c r="S1087" s="67">
        <f t="shared" si="82"/>
        <v>0</v>
      </c>
      <c r="T1087" s="67"/>
    </row>
    <row r="1088" spans="3:20" ht="20.25" hidden="1" customHeight="1">
      <c r="C1088" s="76">
        <v>2</v>
      </c>
      <c r="D1088" s="68" t="str">
        <f>CHOOSE(IF(C1088&gt;0,C1088,$F$5),0,"(야)","(지세별)","(지+소)","(누.불)","(야+소)","(원내역)")</f>
        <v>(야)</v>
      </c>
      <c r="E1088">
        <f t="shared" si="83"/>
        <v>0</v>
      </c>
      <c r="F1088" s="59"/>
      <c r="G1088" s="84" t="s">
        <v>282</v>
      </c>
      <c r="H1088" s="85" t="str">
        <f>H1086</f>
        <v>D=1000mm</v>
      </c>
      <c r="I1088" s="85" t="str">
        <f>CHOOSE(IF(C1088&gt;0,C1088,$F$5),0,"(야간)","(지세별)","(지+소)","(누.불)","(야+소)","")</f>
        <v>(야간)</v>
      </c>
      <c r="J1088" s="84">
        <v>0</v>
      </c>
      <c r="K1088" s="72" t="s">
        <v>287</v>
      </c>
      <c r="L1088" s="73">
        <f t="shared" si="79"/>
        <v>0</v>
      </c>
      <c r="M1088" s="71">
        <f t="shared" si="79"/>
        <v>0</v>
      </c>
      <c r="N1088" s="73">
        <f>IF(AND(J1087=0,J1088=0),0,INT(CHOOSE(IF(C1088&gt;0,C1088,$F$5),#REF!,#REF!,#REF!,#REF!,#REF!,#REF!,#REF!)))</f>
        <v>0</v>
      </c>
      <c r="O1088" s="74">
        <f t="shared" si="80"/>
        <v>0</v>
      </c>
      <c r="P1088" s="73">
        <f>IF(AND(J1087=0,J1088=0),0,INT(CHOOSE(IF(C1088&gt;0,C1088,$F$5),#REF!,#REF!,#REF!,#REF!,#REF!,#REF!,#REF!)))</f>
        <v>0</v>
      </c>
      <c r="Q1088" s="74">
        <f t="shared" si="81"/>
        <v>0</v>
      </c>
      <c r="R1088" s="73">
        <f>IF(AND(J1087=0,J1088=0),0,INT(CHOOSE(IF(C1088&gt;0,C1088,$F$5),#REF!,#REF!,#REF!,#REF!,#REF!,#REF!,#REF!)))</f>
        <v>0</v>
      </c>
      <c r="S1088" s="74">
        <f t="shared" si="82"/>
        <v>0</v>
      </c>
      <c r="T1088" s="74"/>
    </row>
    <row r="1089" spans="3:20" ht="20.25" hidden="1" customHeight="1">
      <c r="C1089" s="17"/>
      <c r="E1089" t="str">
        <f t="shared" si="78"/>
        <v/>
      </c>
      <c r="F1089" s="62"/>
      <c r="G1089" s="78"/>
      <c r="H1089" s="79"/>
      <c r="I1089" s="79"/>
      <c r="J1089" s="78">
        <v>0</v>
      </c>
      <c r="K1089" s="65"/>
      <c r="L1089" s="66">
        <f t="shared" si="79"/>
        <v>0</v>
      </c>
      <c r="M1089" s="64">
        <f t="shared" si="79"/>
        <v>0</v>
      </c>
      <c r="N1089" s="66">
        <f>IF(J1089=0,0,N1090*$E$3)</f>
        <v>0</v>
      </c>
      <c r="O1089" s="67">
        <f t="shared" si="80"/>
        <v>0</v>
      </c>
      <c r="P1089" s="66">
        <f>IF(J1089=0,0,P1090*$E$3)</f>
        <v>0</v>
      </c>
      <c r="Q1089" s="67">
        <f t="shared" si="81"/>
        <v>0</v>
      </c>
      <c r="R1089" s="66">
        <f>IF(J1089=0,0,R1090*$E$3)</f>
        <v>0</v>
      </c>
      <c r="S1089" s="67">
        <f t="shared" si="82"/>
        <v>0</v>
      </c>
      <c r="T1089" s="67"/>
    </row>
    <row r="1090" spans="3:20" ht="20.25" hidden="1" customHeight="1">
      <c r="C1090" s="76"/>
      <c r="D1090" s="68">
        <f>CHOOSE(IF(C1090&gt;0,C1090,$F$5),0,"(야)","(지세별)","(지+소)","(누.불)","(야+소)","(원내역)")</f>
        <v>0</v>
      </c>
      <c r="E1090">
        <f t="shared" si="83"/>
        <v>0</v>
      </c>
      <c r="F1090" s="59"/>
      <c r="G1090" s="84" t="s">
        <v>288</v>
      </c>
      <c r="H1090" s="85" t="s">
        <v>247</v>
      </c>
      <c r="I1090" s="85">
        <f>CHOOSE(IF(C1090&gt;0,C1090,$F$5),0,"(야간)","(지세별)","(지+소)","(누.불)","(야+소)","")</f>
        <v>0</v>
      </c>
      <c r="J1090" s="84">
        <v>0</v>
      </c>
      <c r="K1090" s="72" t="s">
        <v>287</v>
      </c>
      <c r="L1090" s="73">
        <f t="shared" si="79"/>
        <v>0</v>
      </c>
      <c r="M1090" s="71">
        <f t="shared" si="79"/>
        <v>0</v>
      </c>
      <c r="N1090" s="73">
        <f>IF(AND(J1089=0,J1090=0),0,INT(CHOOSE(IF(C1090&gt;0,C1090,$F$5),#REF!,#REF!,#REF!,#REF!,#REF!,#REF!,#REF!)))</f>
        <v>0</v>
      </c>
      <c r="O1090" s="74">
        <f t="shared" si="80"/>
        <v>0</v>
      </c>
      <c r="P1090" s="73">
        <f>IF(AND(J1089=0,J1090=0),0,INT(CHOOSE(IF(C1090&gt;0,C1090,$F$5),#REF!,#REF!,#REF!,#REF!,#REF!,#REF!,#REF!)))</f>
        <v>0</v>
      </c>
      <c r="Q1090" s="74">
        <f t="shared" si="81"/>
        <v>0</v>
      </c>
      <c r="R1090" s="73">
        <f>IF(AND(J1089=0,J1090=0),0,INT(CHOOSE(IF(C1090&gt;0,C1090,$F$5),#REF!,#REF!,#REF!,#REF!,#REF!,#REF!,#REF!)))</f>
        <v>0</v>
      </c>
      <c r="S1090" s="74">
        <f t="shared" si="82"/>
        <v>0</v>
      </c>
      <c r="T1090" s="74"/>
    </row>
    <row r="1091" spans="3:20" ht="20.25" hidden="1" customHeight="1">
      <c r="C1091" s="17"/>
      <c r="E1091" t="str">
        <f t="shared" si="78"/>
        <v/>
      </c>
      <c r="F1091" s="62"/>
      <c r="G1091" s="78"/>
      <c r="H1091" s="79"/>
      <c r="I1091" s="79"/>
      <c r="J1091" s="78">
        <v>0</v>
      </c>
      <c r="K1091" s="65"/>
      <c r="L1091" s="66">
        <f t="shared" si="79"/>
        <v>0</v>
      </c>
      <c r="M1091" s="64">
        <f t="shared" si="79"/>
        <v>0</v>
      </c>
      <c r="N1091" s="66">
        <f>IF(J1091=0,0,N1092*$E$3)</f>
        <v>0</v>
      </c>
      <c r="O1091" s="67">
        <f t="shared" si="80"/>
        <v>0</v>
      </c>
      <c r="P1091" s="66">
        <f>IF(J1091=0,0,P1092*$E$3)</f>
        <v>0</v>
      </c>
      <c r="Q1091" s="67">
        <f t="shared" si="81"/>
        <v>0</v>
      </c>
      <c r="R1091" s="66">
        <f>IF(J1091=0,0,R1092*$E$3)</f>
        <v>0</v>
      </c>
      <c r="S1091" s="67">
        <f t="shared" si="82"/>
        <v>0</v>
      </c>
      <c r="T1091" s="67"/>
    </row>
    <row r="1092" spans="3:20" ht="20.25" hidden="1" customHeight="1">
      <c r="C1092" s="76">
        <v>2</v>
      </c>
      <c r="D1092" s="68" t="str">
        <f>CHOOSE(IF(C1092&gt;0,C1092,$F$5),0,"(야)","(지세별)","(지+소)","(누.불)","(야+소)","(원내역)")</f>
        <v>(야)</v>
      </c>
      <c r="E1092">
        <f t="shared" si="83"/>
        <v>0</v>
      </c>
      <c r="F1092" s="59"/>
      <c r="G1092" s="84" t="str">
        <f>G1090</f>
        <v>플렌지 조인트관접합(GV)</v>
      </c>
      <c r="H1092" s="85" t="s">
        <v>247</v>
      </c>
      <c r="I1092" s="85" t="str">
        <f>CHOOSE(IF(C1092&gt;0,C1092,$F$5),0,"(야간)","(지세별)","(지+소)","(누.불)","(야+소)","")</f>
        <v>(야간)</v>
      </c>
      <c r="J1092" s="84">
        <v>0</v>
      </c>
      <c r="K1092" s="72" t="s">
        <v>281</v>
      </c>
      <c r="L1092" s="73">
        <f t="shared" si="79"/>
        <v>0</v>
      </c>
      <c r="M1092" s="71">
        <f t="shared" si="79"/>
        <v>0</v>
      </c>
      <c r="N1092" s="73">
        <f>IF(AND(J1091=0,J1092=0),0,INT(CHOOSE(IF(C1092&gt;0,C1092,$F$5),#REF!,#REF!,#REF!,#REF!,#REF!,#REF!,#REF!)))</f>
        <v>0</v>
      </c>
      <c r="O1092" s="74">
        <f t="shared" si="80"/>
        <v>0</v>
      </c>
      <c r="P1092" s="73">
        <f>IF(AND(J1091=0,J1092=0),0,INT(CHOOSE(IF(C1092&gt;0,C1092,$F$5),#REF!,#REF!,#REF!,#REF!,#REF!,#REF!,#REF!)))</f>
        <v>0</v>
      </c>
      <c r="Q1092" s="74">
        <f t="shared" si="81"/>
        <v>0</v>
      </c>
      <c r="R1092" s="73">
        <f>IF(AND(J1091=0,J1092=0),0,INT(CHOOSE(IF(C1092&gt;0,C1092,$F$5),#REF!,#REF!,#REF!,#REF!,#REF!,#REF!,#REF!)))</f>
        <v>0</v>
      </c>
      <c r="S1092" s="74">
        <f t="shared" si="82"/>
        <v>0</v>
      </c>
      <c r="T1092" s="74"/>
    </row>
    <row r="1093" spans="3:20" ht="20.25" hidden="1" customHeight="1">
      <c r="C1093" s="17"/>
      <c r="E1093" t="str">
        <f t="shared" si="78"/>
        <v/>
      </c>
      <c r="F1093" s="62"/>
      <c r="G1093" s="78"/>
      <c r="H1093" s="79"/>
      <c r="I1093" s="79"/>
      <c r="J1093" s="78">
        <v>0</v>
      </c>
      <c r="K1093" s="65"/>
      <c r="L1093" s="66">
        <f t="shared" si="79"/>
        <v>0</v>
      </c>
      <c r="M1093" s="64">
        <f t="shared" si="79"/>
        <v>0</v>
      </c>
      <c r="N1093" s="66">
        <f>IF(J1093=0,0,N1094*$E$3)</f>
        <v>0</v>
      </c>
      <c r="O1093" s="67">
        <f t="shared" si="80"/>
        <v>0</v>
      </c>
      <c r="P1093" s="66">
        <f>IF(J1093=0,0,P1094*$E$3)</f>
        <v>0</v>
      </c>
      <c r="Q1093" s="67">
        <f t="shared" si="81"/>
        <v>0</v>
      </c>
      <c r="R1093" s="66">
        <f>IF(J1093=0,0,R1094*$E$3)</f>
        <v>0</v>
      </c>
      <c r="S1093" s="67">
        <f t="shared" si="82"/>
        <v>0</v>
      </c>
      <c r="T1093" s="67"/>
    </row>
    <row r="1094" spans="3:20" ht="20.25" hidden="1" customHeight="1">
      <c r="C1094" s="76"/>
      <c r="D1094" s="68">
        <f>CHOOSE(IF(C1094&gt;0,C1094,$F$5),0,"(야)","(지세별)","(지+소)","(누.불)","(야+소)","(원내역)")</f>
        <v>0</v>
      </c>
      <c r="E1094">
        <f t="shared" si="83"/>
        <v>0</v>
      </c>
      <c r="F1094" s="59"/>
      <c r="G1094" s="84" t="str">
        <f>G1092</f>
        <v>플렌지 조인트관접합(GV)</v>
      </c>
      <c r="H1094" s="85" t="s">
        <v>248</v>
      </c>
      <c r="I1094" s="85">
        <f>CHOOSE(IF(C1094&gt;0,C1094,$F$5),0,"(야간)","(지세별)","(지+소)","(누.불)","(야+소)","")</f>
        <v>0</v>
      </c>
      <c r="J1094" s="84">
        <v>0</v>
      </c>
      <c r="K1094" s="72" t="s">
        <v>227</v>
      </c>
      <c r="L1094" s="73">
        <f t="shared" si="79"/>
        <v>0</v>
      </c>
      <c r="M1094" s="71">
        <f t="shared" si="79"/>
        <v>0</v>
      </c>
      <c r="N1094" s="73">
        <f>IF(AND(J1093=0,J1094=0),0,INT(CHOOSE(IF(C1094&gt;0,C1094,$F$5),#REF!,#REF!,#REF!,#REF!,#REF!,#REF!,#REF!)))</f>
        <v>0</v>
      </c>
      <c r="O1094" s="74">
        <f t="shared" si="80"/>
        <v>0</v>
      </c>
      <c r="P1094" s="73">
        <f>IF(AND(J1093=0,J1094=0),0,INT(CHOOSE(IF(C1094&gt;0,C1094,$F$5),#REF!,#REF!,#REF!,#REF!,#REF!,#REF!,#REF!)))</f>
        <v>0</v>
      </c>
      <c r="Q1094" s="74">
        <f t="shared" si="81"/>
        <v>0</v>
      </c>
      <c r="R1094" s="73">
        <f>IF(AND(J1093=0,J1094=0),0,INT(CHOOSE(IF(C1094&gt;0,C1094,$F$5),#REF!,#REF!,#REF!,#REF!,#REF!,#REF!,#REF!)))</f>
        <v>0</v>
      </c>
      <c r="S1094" s="74">
        <f t="shared" si="82"/>
        <v>0</v>
      </c>
      <c r="T1094" s="74"/>
    </row>
    <row r="1095" spans="3:20" ht="20.25" hidden="1" customHeight="1">
      <c r="C1095" s="17"/>
      <c r="E1095" t="str">
        <f t="shared" si="78"/>
        <v/>
      </c>
      <c r="F1095" s="62"/>
      <c r="G1095" s="78"/>
      <c r="H1095" s="79"/>
      <c r="I1095" s="79"/>
      <c r="J1095" s="78">
        <v>0</v>
      </c>
      <c r="K1095" s="65"/>
      <c r="L1095" s="66">
        <f t="shared" si="79"/>
        <v>0</v>
      </c>
      <c r="M1095" s="64">
        <f t="shared" si="79"/>
        <v>0</v>
      </c>
      <c r="N1095" s="66">
        <f>IF(J1095=0,0,N1096*$E$3)</f>
        <v>0</v>
      </c>
      <c r="O1095" s="67">
        <f t="shared" si="80"/>
        <v>0</v>
      </c>
      <c r="P1095" s="66">
        <f>IF(J1095=0,0,P1096*$E$3)</f>
        <v>0</v>
      </c>
      <c r="Q1095" s="67">
        <f t="shared" si="81"/>
        <v>0</v>
      </c>
      <c r="R1095" s="66">
        <f>IF(J1095=0,0,R1096*$E$3)</f>
        <v>0</v>
      </c>
      <c r="S1095" s="67">
        <f t="shared" si="82"/>
        <v>0</v>
      </c>
      <c r="T1095" s="67"/>
    </row>
    <row r="1096" spans="3:20" ht="20.25" hidden="1" customHeight="1">
      <c r="C1096" s="76">
        <v>2</v>
      </c>
      <c r="D1096" s="68" t="str">
        <f>CHOOSE(IF(C1096&gt;0,C1096,$F$5),0,"(야)","(지세별)","(지+소)","(누.불)","(야+소)","(원내역)")</f>
        <v>(야)</v>
      </c>
      <c r="E1096">
        <f t="shared" si="83"/>
        <v>0</v>
      </c>
      <c r="F1096" s="59"/>
      <c r="G1096" s="84" t="str">
        <f>G1094</f>
        <v>플렌지 조인트관접합(GV)</v>
      </c>
      <c r="H1096" s="85" t="s">
        <v>248</v>
      </c>
      <c r="I1096" s="85" t="str">
        <f>CHOOSE(IF(C1096&gt;0,C1096,$F$5),0,"(야간)","(지세별)","(지+소)","(누.불)","(야+소)","")</f>
        <v>(야간)</v>
      </c>
      <c r="J1096" s="84">
        <v>0</v>
      </c>
      <c r="K1096" s="72" t="s">
        <v>227</v>
      </c>
      <c r="L1096" s="73">
        <f t="shared" si="79"/>
        <v>0</v>
      </c>
      <c r="M1096" s="71">
        <f t="shared" si="79"/>
        <v>0</v>
      </c>
      <c r="N1096" s="73">
        <f>IF(AND(J1095=0,J1096=0),0,INT(CHOOSE(IF(C1096&gt;0,C1096,$F$5),#REF!,#REF!,#REF!,#REF!,#REF!,#REF!,#REF!)))</f>
        <v>0</v>
      </c>
      <c r="O1096" s="74">
        <f t="shared" si="80"/>
        <v>0</v>
      </c>
      <c r="P1096" s="73">
        <f>IF(AND(J1095=0,J1096=0),0,INT(CHOOSE(IF(C1096&gt;0,C1096,$F$5),#REF!,#REF!,#REF!,#REF!,#REF!,#REF!,#REF!)))</f>
        <v>0</v>
      </c>
      <c r="Q1096" s="74">
        <f t="shared" si="81"/>
        <v>0</v>
      </c>
      <c r="R1096" s="73">
        <f>IF(AND(J1095=0,J1096=0),0,INT(CHOOSE(IF(C1096&gt;0,C1096,$F$5),#REF!,#REF!,#REF!,#REF!,#REF!,#REF!,#REF!)))</f>
        <v>0</v>
      </c>
      <c r="S1096" s="74">
        <f t="shared" si="82"/>
        <v>0</v>
      </c>
      <c r="T1096" s="74"/>
    </row>
    <row r="1097" spans="3:20" ht="20.25" hidden="1" customHeight="1">
      <c r="C1097" s="17"/>
      <c r="E1097" t="str">
        <f t="shared" ref="E1097:E1159" si="85">IF(OR(M1097&gt;0,M1098&gt;0),2,"")</f>
        <v/>
      </c>
      <c r="F1097" s="62"/>
      <c r="G1097" s="78"/>
      <c r="H1097" s="79"/>
      <c r="I1097" s="79"/>
      <c r="J1097" s="78">
        <v>0</v>
      </c>
      <c r="K1097" s="65"/>
      <c r="L1097" s="66">
        <f t="shared" ref="L1097:M1160" si="86">SUM(N1097,P1097,R1097)</f>
        <v>0</v>
      </c>
      <c r="M1097" s="64">
        <f t="shared" si="86"/>
        <v>0</v>
      </c>
      <c r="N1097" s="66">
        <f>IF(J1097=0,0,N1098*$E$3)</f>
        <v>0</v>
      </c>
      <c r="O1097" s="67">
        <f t="shared" ref="O1097:O1160" si="87">INT($J1097*N1097)</f>
        <v>0</v>
      </c>
      <c r="P1097" s="66">
        <f>IF(J1097=0,0,P1098*$E$3)</f>
        <v>0</v>
      </c>
      <c r="Q1097" s="67">
        <f t="shared" ref="Q1097:Q1160" si="88">INT($J1097*P1097)</f>
        <v>0</v>
      </c>
      <c r="R1097" s="66">
        <f>IF(J1097=0,0,R1098*$E$3)</f>
        <v>0</v>
      </c>
      <c r="S1097" s="67">
        <f t="shared" ref="S1097:S1160" si="89">INT($J1097*R1097)</f>
        <v>0</v>
      </c>
      <c r="T1097" s="67"/>
    </row>
    <row r="1098" spans="3:20" ht="20.25" hidden="1" customHeight="1">
      <c r="C1098" s="76"/>
      <c r="D1098" s="68">
        <f>CHOOSE(IF(C1098&gt;0,C1098,$F$5),0,"(야)","(지세별)","(지+소)","(누.불)","(야+소)","(원내역)")</f>
        <v>0</v>
      </c>
      <c r="E1098">
        <f t="shared" ref="E1098:E1160" si="90">IF(OR(M1097&gt;0,M1098&gt;0),1,0)</f>
        <v>0</v>
      </c>
      <c r="F1098" s="59"/>
      <c r="G1098" s="84" t="str">
        <f>G1096</f>
        <v>플렌지 조인트관접합(GV)</v>
      </c>
      <c r="H1098" s="85" t="s">
        <v>249</v>
      </c>
      <c r="I1098" s="85">
        <f>CHOOSE(IF(C1098&gt;0,C1098,$F$5),0,"(야간)","(지세별)","(지+소)","(누.불)","(야+소)","")</f>
        <v>0</v>
      </c>
      <c r="J1098" s="84">
        <v>0</v>
      </c>
      <c r="K1098" s="72" t="s">
        <v>227</v>
      </c>
      <c r="L1098" s="73">
        <f t="shared" si="86"/>
        <v>0</v>
      </c>
      <c r="M1098" s="71">
        <f t="shared" si="86"/>
        <v>0</v>
      </c>
      <c r="N1098" s="73">
        <f>IF(AND(J1097=0,J1098=0),0,INT(CHOOSE(IF(C1098&gt;0,C1098,$F$5),#REF!,#REF!,#REF!,#REF!,#REF!,#REF!,#REF!)))</f>
        <v>0</v>
      </c>
      <c r="O1098" s="74">
        <f t="shared" si="87"/>
        <v>0</v>
      </c>
      <c r="P1098" s="73">
        <f>IF(AND(J1097=0,J1098=0),0,INT(CHOOSE(IF(C1098&gt;0,C1098,$F$5),#REF!,#REF!,#REF!,#REF!,#REF!,#REF!,#REF!)))</f>
        <v>0</v>
      </c>
      <c r="Q1098" s="74">
        <f t="shared" si="88"/>
        <v>0</v>
      </c>
      <c r="R1098" s="73">
        <f>IF(AND(J1097=0,J1098=0),0,INT(CHOOSE(IF(C1098&gt;0,C1098,$F$5),#REF!,#REF!,#REF!,#REF!,#REF!,#REF!,#REF!)))</f>
        <v>0</v>
      </c>
      <c r="S1098" s="74">
        <f t="shared" si="89"/>
        <v>0</v>
      </c>
      <c r="T1098" s="74"/>
    </row>
    <row r="1099" spans="3:20" ht="20.25" hidden="1" customHeight="1">
      <c r="C1099" s="17"/>
      <c r="E1099" t="str">
        <f t="shared" si="85"/>
        <v/>
      </c>
      <c r="F1099" s="62"/>
      <c r="G1099" s="78"/>
      <c r="H1099" s="79"/>
      <c r="I1099" s="79"/>
      <c r="J1099" s="78">
        <v>0</v>
      </c>
      <c r="K1099" s="65"/>
      <c r="L1099" s="66">
        <f t="shared" si="86"/>
        <v>0</v>
      </c>
      <c r="M1099" s="64">
        <f t="shared" si="86"/>
        <v>0</v>
      </c>
      <c r="N1099" s="66">
        <f>IF(J1099=0,0,N1100*$E$3)</f>
        <v>0</v>
      </c>
      <c r="O1099" s="67">
        <f t="shared" si="87"/>
        <v>0</v>
      </c>
      <c r="P1099" s="66">
        <f>IF(J1099=0,0,P1100*$E$3)</f>
        <v>0</v>
      </c>
      <c r="Q1099" s="67">
        <f t="shared" si="88"/>
        <v>0</v>
      </c>
      <c r="R1099" s="66">
        <f>IF(J1099=0,0,R1100*$E$3)</f>
        <v>0</v>
      </c>
      <c r="S1099" s="67">
        <f t="shared" si="89"/>
        <v>0</v>
      </c>
      <c r="T1099" s="67"/>
    </row>
    <row r="1100" spans="3:20" ht="20.25" hidden="1" customHeight="1">
      <c r="C1100" s="76">
        <v>2</v>
      </c>
      <c r="D1100" s="68" t="str">
        <f>CHOOSE(IF(C1100&gt;0,C1100,$F$5),0,"(야)","(지세별)","(지+소)","(누.불)","(야+소)","(원내역)")</f>
        <v>(야)</v>
      </c>
      <c r="E1100">
        <f t="shared" si="90"/>
        <v>0</v>
      </c>
      <c r="F1100" s="59"/>
      <c r="G1100" s="84" t="str">
        <f>G1098</f>
        <v>플렌지 조인트관접합(GV)</v>
      </c>
      <c r="H1100" s="85" t="s">
        <v>249</v>
      </c>
      <c r="I1100" s="85" t="str">
        <f>CHOOSE(IF(C1100&gt;0,C1100,$F$5),0,"(야간)","(지세별)","(지+소)","(누.불)","(야+소)","")</f>
        <v>(야간)</v>
      </c>
      <c r="J1100" s="84">
        <v>0</v>
      </c>
      <c r="K1100" s="72" t="s">
        <v>227</v>
      </c>
      <c r="L1100" s="73">
        <f t="shared" si="86"/>
        <v>0</v>
      </c>
      <c r="M1100" s="71">
        <f t="shared" si="86"/>
        <v>0</v>
      </c>
      <c r="N1100" s="73">
        <f>IF(AND(J1099=0,J1100=0),0,INT(CHOOSE(IF(C1100&gt;0,C1100,$F$5),#REF!,#REF!,#REF!,#REF!,#REF!,#REF!,#REF!)))</f>
        <v>0</v>
      </c>
      <c r="O1100" s="74">
        <f t="shared" si="87"/>
        <v>0</v>
      </c>
      <c r="P1100" s="73">
        <f>IF(AND(J1099=0,J1100=0),0,INT(CHOOSE(IF(C1100&gt;0,C1100,$F$5),#REF!,#REF!,#REF!,#REF!,#REF!,#REF!,#REF!)))</f>
        <v>0</v>
      </c>
      <c r="Q1100" s="74">
        <f t="shared" si="88"/>
        <v>0</v>
      </c>
      <c r="R1100" s="73">
        <f>IF(AND(J1099=0,J1100=0),0,INT(CHOOSE(IF(C1100&gt;0,C1100,$F$5),#REF!,#REF!,#REF!,#REF!,#REF!,#REF!,#REF!)))</f>
        <v>0</v>
      </c>
      <c r="S1100" s="74">
        <f t="shared" si="89"/>
        <v>0</v>
      </c>
      <c r="T1100" s="74"/>
    </row>
    <row r="1101" spans="3:20" ht="20.25" hidden="1" customHeight="1">
      <c r="C1101" s="17"/>
      <c r="E1101" t="str">
        <f t="shared" si="85"/>
        <v/>
      </c>
      <c r="F1101" s="62"/>
      <c r="G1101" s="78"/>
      <c r="H1101" s="79"/>
      <c r="I1101" s="79"/>
      <c r="J1101" s="78">
        <v>0</v>
      </c>
      <c r="K1101" s="65"/>
      <c r="L1101" s="66">
        <f t="shared" si="86"/>
        <v>0</v>
      </c>
      <c r="M1101" s="64">
        <f t="shared" si="86"/>
        <v>0</v>
      </c>
      <c r="N1101" s="66">
        <f>IF(J1101=0,0,N1102*$E$3)</f>
        <v>0</v>
      </c>
      <c r="O1101" s="67">
        <f t="shared" si="87"/>
        <v>0</v>
      </c>
      <c r="P1101" s="66">
        <f>IF(J1101=0,0,P1102*$E$3)</f>
        <v>0</v>
      </c>
      <c r="Q1101" s="67">
        <f t="shared" si="88"/>
        <v>0</v>
      </c>
      <c r="R1101" s="66">
        <f>IF(J1101=0,0,R1102*$E$3)</f>
        <v>0</v>
      </c>
      <c r="S1101" s="67">
        <f t="shared" si="89"/>
        <v>0</v>
      </c>
      <c r="T1101" s="67"/>
    </row>
    <row r="1102" spans="3:20" ht="20.25" hidden="1" customHeight="1">
      <c r="C1102" s="76"/>
      <c r="D1102" s="68">
        <f>CHOOSE(IF(C1102&gt;0,C1102,$F$5),0,"(야)","(지세별)","(지+소)","(누.불)","(야+소)","(원내역)")</f>
        <v>0</v>
      </c>
      <c r="E1102">
        <f t="shared" si="90"/>
        <v>0</v>
      </c>
      <c r="F1102" s="59"/>
      <c r="G1102" s="84" t="str">
        <f>G1100</f>
        <v>플렌지 조인트관접합(GV)</v>
      </c>
      <c r="H1102" s="85" t="s">
        <v>250</v>
      </c>
      <c r="I1102" s="85">
        <f>CHOOSE(IF(C1102&gt;0,C1102,$F$5),0,"(야간)","(지세별)","(지+소)","(누.불)","(야+소)","")</f>
        <v>0</v>
      </c>
      <c r="J1102" s="84">
        <v>0</v>
      </c>
      <c r="K1102" s="72" t="s">
        <v>287</v>
      </c>
      <c r="L1102" s="73">
        <f t="shared" si="86"/>
        <v>0</v>
      </c>
      <c r="M1102" s="71">
        <f t="shared" si="86"/>
        <v>0</v>
      </c>
      <c r="N1102" s="73">
        <f>IF(AND(J1101=0,J1102=0),0,INT(CHOOSE(IF(C1102&gt;0,C1102,$F$5),#REF!,#REF!,#REF!,#REF!,#REF!,#REF!,#REF!)))</f>
        <v>0</v>
      </c>
      <c r="O1102" s="74">
        <f t="shared" si="87"/>
        <v>0</v>
      </c>
      <c r="P1102" s="73">
        <f>IF(AND(J1101=0,J1102=0),0,INT(CHOOSE(IF(C1102&gt;0,C1102,$F$5),#REF!,#REF!,#REF!,#REF!,#REF!,#REF!,#REF!)))</f>
        <v>0</v>
      </c>
      <c r="Q1102" s="74">
        <f t="shared" si="88"/>
        <v>0</v>
      </c>
      <c r="R1102" s="73">
        <f>IF(AND(J1101=0,J1102=0),0,INT(CHOOSE(IF(C1102&gt;0,C1102,$F$5),#REF!,#REF!,#REF!,#REF!,#REF!,#REF!,#REF!)))</f>
        <v>0</v>
      </c>
      <c r="S1102" s="74">
        <f t="shared" si="89"/>
        <v>0</v>
      </c>
      <c r="T1102" s="74"/>
    </row>
    <row r="1103" spans="3:20" ht="20.25" hidden="1" customHeight="1">
      <c r="C1103" s="17"/>
      <c r="E1103" t="str">
        <f t="shared" si="85"/>
        <v/>
      </c>
      <c r="F1103" s="62"/>
      <c r="G1103" s="78"/>
      <c r="H1103" s="79"/>
      <c r="I1103" s="79"/>
      <c r="J1103" s="78">
        <v>0</v>
      </c>
      <c r="K1103" s="65"/>
      <c r="L1103" s="66">
        <f t="shared" si="86"/>
        <v>0</v>
      </c>
      <c r="M1103" s="64">
        <f t="shared" si="86"/>
        <v>0</v>
      </c>
      <c r="N1103" s="66">
        <f>IF(J1103=0,0,N1104*$E$3)</f>
        <v>0</v>
      </c>
      <c r="O1103" s="67">
        <f t="shared" si="87"/>
        <v>0</v>
      </c>
      <c r="P1103" s="66">
        <f>IF(J1103=0,0,P1104*$E$3)</f>
        <v>0</v>
      </c>
      <c r="Q1103" s="67">
        <f t="shared" si="88"/>
        <v>0</v>
      </c>
      <c r="R1103" s="66">
        <f>IF(J1103=0,0,R1104*$E$3)</f>
        <v>0</v>
      </c>
      <c r="S1103" s="67">
        <f t="shared" si="89"/>
        <v>0</v>
      </c>
      <c r="T1103" s="67"/>
    </row>
    <row r="1104" spans="3:20" ht="20.25" hidden="1" customHeight="1">
      <c r="C1104" s="76">
        <v>2</v>
      </c>
      <c r="D1104" s="68" t="str">
        <f>CHOOSE(IF(C1104&gt;0,C1104,$F$5),0,"(야)","(지세별)","(지+소)","(누.불)","(야+소)","(원내역)")</f>
        <v>(야)</v>
      </c>
      <c r="E1104">
        <f t="shared" si="90"/>
        <v>0</v>
      </c>
      <c r="F1104" s="59"/>
      <c r="G1104" s="84" t="str">
        <f>G1102</f>
        <v>플렌지 조인트관접합(GV)</v>
      </c>
      <c r="H1104" s="85" t="s">
        <v>250</v>
      </c>
      <c r="I1104" s="85" t="str">
        <f>CHOOSE(IF(C1104&gt;0,C1104,$F$5),0,"(야간)","(지세별)","(지+소)","(누.불)","(야+소)","")</f>
        <v>(야간)</v>
      </c>
      <c r="J1104" s="84">
        <v>0</v>
      </c>
      <c r="K1104" s="72" t="s">
        <v>287</v>
      </c>
      <c r="L1104" s="73">
        <f t="shared" si="86"/>
        <v>0</v>
      </c>
      <c r="M1104" s="71">
        <f t="shared" si="86"/>
        <v>0</v>
      </c>
      <c r="N1104" s="73">
        <f>IF(AND(J1103=0,J1104=0),0,INT(CHOOSE(IF(C1104&gt;0,C1104,$F$5),#REF!,#REF!,#REF!,#REF!,#REF!,#REF!,#REF!)))</f>
        <v>0</v>
      </c>
      <c r="O1104" s="74">
        <f t="shared" si="87"/>
        <v>0</v>
      </c>
      <c r="P1104" s="73">
        <f>IF(AND(J1103=0,J1104=0),0,INT(CHOOSE(IF(C1104&gt;0,C1104,$F$5),#REF!,#REF!,#REF!,#REF!,#REF!,#REF!,#REF!)))</f>
        <v>0</v>
      </c>
      <c r="Q1104" s="74">
        <f t="shared" si="88"/>
        <v>0</v>
      </c>
      <c r="R1104" s="73">
        <f>IF(AND(J1103=0,J1104=0),0,INT(CHOOSE(IF(C1104&gt;0,C1104,$F$5),#REF!,#REF!,#REF!,#REF!,#REF!,#REF!,#REF!)))</f>
        <v>0</v>
      </c>
      <c r="S1104" s="74">
        <f t="shared" si="89"/>
        <v>0</v>
      </c>
      <c r="T1104" s="74"/>
    </row>
    <row r="1105" spans="3:20" ht="20.25" hidden="1" customHeight="1">
      <c r="C1105" s="17"/>
      <c r="E1105" t="str">
        <f t="shared" si="85"/>
        <v/>
      </c>
      <c r="F1105" s="62"/>
      <c r="G1105" s="78"/>
      <c r="H1105" s="79"/>
      <c r="I1105" s="79"/>
      <c r="J1105" s="78">
        <v>0</v>
      </c>
      <c r="K1105" s="65"/>
      <c r="L1105" s="66">
        <f t="shared" si="86"/>
        <v>0</v>
      </c>
      <c r="M1105" s="64">
        <f t="shared" si="86"/>
        <v>0</v>
      </c>
      <c r="N1105" s="66">
        <f>IF(J1105=0,0,N1106*$E$3)</f>
        <v>0</v>
      </c>
      <c r="O1105" s="67">
        <f t="shared" si="87"/>
        <v>0</v>
      </c>
      <c r="P1105" s="66">
        <f>IF(J1105=0,0,P1106*$E$3)</f>
        <v>0</v>
      </c>
      <c r="Q1105" s="67">
        <f t="shared" si="88"/>
        <v>0</v>
      </c>
      <c r="R1105" s="66">
        <f>IF(J1105=0,0,R1106*$E$3)</f>
        <v>0</v>
      </c>
      <c r="S1105" s="67">
        <f t="shared" si="89"/>
        <v>0</v>
      </c>
      <c r="T1105" s="67"/>
    </row>
    <row r="1106" spans="3:20" ht="20.25" hidden="1" customHeight="1">
      <c r="C1106" s="76"/>
      <c r="D1106" s="68">
        <f>CHOOSE(IF(C1106&gt;0,C1106,$F$5),0,"(야)","(지세별)","(지+소)","(누.불)","(야+소)","(원내역)")</f>
        <v>0</v>
      </c>
      <c r="E1106">
        <f t="shared" si="90"/>
        <v>0</v>
      </c>
      <c r="F1106" s="59"/>
      <c r="G1106" s="84" t="str">
        <f>G1104</f>
        <v>플렌지 조인트관접합(GV)</v>
      </c>
      <c r="H1106" s="85" t="s">
        <v>251</v>
      </c>
      <c r="I1106" s="85">
        <f>CHOOSE(IF(C1106&gt;0,C1106,$F$5),0,"(야간)","(지세별)","(지+소)","(누.불)","(야+소)","")</f>
        <v>0</v>
      </c>
      <c r="J1106" s="84">
        <v>0</v>
      </c>
      <c r="K1106" s="72" t="s">
        <v>227</v>
      </c>
      <c r="L1106" s="73">
        <f t="shared" si="86"/>
        <v>0</v>
      </c>
      <c r="M1106" s="71">
        <f t="shared" si="86"/>
        <v>0</v>
      </c>
      <c r="N1106" s="73">
        <f>IF(AND(J1105=0,J1106=0),0,INT(CHOOSE(IF(C1106&gt;0,C1106,$F$5),#REF!,#REF!,#REF!,#REF!,#REF!,#REF!,#REF!)))</f>
        <v>0</v>
      </c>
      <c r="O1106" s="74">
        <f t="shared" si="87"/>
        <v>0</v>
      </c>
      <c r="P1106" s="73">
        <f>IF(AND(J1105=0,J1106=0),0,INT(CHOOSE(IF(C1106&gt;0,C1106,$F$5),#REF!,#REF!,#REF!,#REF!,#REF!,#REF!,#REF!)))</f>
        <v>0</v>
      </c>
      <c r="Q1106" s="74">
        <f t="shared" si="88"/>
        <v>0</v>
      </c>
      <c r="R1106" s="73">
        <f>IF(AND(J1105=0,J1106=0),0,INT(CHOOSE(IF(C1106&gt;0,C1106,$F$5),#REF!,#REF!,#REF!,#REF!,#REF!,#REF!,#REF!)))</f>
        <v>0</v>
      </c>
      <c r="S1106" s="74">
        <f t="shared" si="89"/>
        <v>0</v>
      </c>
      <c r="T1106" s="74"/>
    </row>
    <row r="1107" spans="3:20" ht="20.25" hidden="1" customHeight="1">
      <c r="C1107" s="17"/>
      <c r="E1107" t="str">
        <f t="shared" si="85"/>
        <v/>
      </c>
      <c r="F1107" s="62"/>
      <c r="G1107" s="78"/>
      <c r="H1107" s="79"/>
      <c r="I1107" s="79"/>
      <c r="J1107" s="78">
        <v>0</v>
      </c>
      <c r="K1107" s="65"/>
      <c r="L1107" s="66">
        <f t="shared" si="86"/>
        <v>0</v>
      </c>
      <c r="M1107" s="64">
        <f t="shared" si="86"/>
        <v>0</v>
      </c>
      <c r="N1107" s="66">
        <f>IF(J1107=0,0,N1108*$E$3)</f>
        <v>0</v>
      </c>
      <c r="O1107" s="67">
        <f t="shared" si="87"/>
        <v>0</v>
      </c>
      <c r="P1107" s="66">
        <f>IF(J1107=0,0,P1108*$E$3)</f>
        <v>0</v>
      </c>
      <c r="Q1107" s="67">
        <f t="shared" si="88"/>
        <v>0</v>
      </c>
      <c r="R1107" s="66">
        <f>IF(J1107=0,0,R1108*$E$3)</f>
        <v>0</v>
      </c>
      <c r="S1107" s="67">
        <f t="shared" si="89"/>
        <v>0</v>
      </c>
      <c r="T1107" s="67"/>
    </row>
    <row r="1108" spans="3:20" ht="20.25" hidden="1" customHeight="1">
      <c r="C1108" s="76">
        <v>2</v>
      </c>
      <c r="D1108" s="68" t="str">
        <f>CHOOSE(IF(C1108&gt;0,C1108,$F$5),0,"(야)","(지세별)","(지+소)","(누.불)","(야+소)","(원내역)")</f>
        <v>(야)</v>
      </c>
      <c r="E1108">
        <f t="shared" si="90"/>
        <v>0</v>
      </c>
      <c r="F1108" s="59"/>
      <c r="G1108" s="84" t="str">
        <f>G1106</f>
        <v>플렌지 조인트관접합(GV)</v>
      </c>
      <c r="H1108" s="85" t="s">
        <v>251</v>
      </c>
      <c r="I1108" s="85" t="str">
        <f>CHOOSE(IF(C1108&gt;0,C1108,$F$5),0,"(야간)","(지세별)","(지+소)","(누.불)","(야+소)","")</f>
        <v>(야간)</v>
      </c>
      <c r="J1108" s="84">
        <v>0</v>
      </c>
      <c r="K1108" s="72" t="s">
        <v>227</v>
      </c>
      <c r="L1108" s="73">
        <f t="shared" si="86"/>
        <v>0</v>
      </c>
      <c r="M1108" s="71">
        <f t="shared" si="86"/>
        <v>0</v>
      </c>
      <c r="N1108" s="73">
        <f>IF(AND(J1107=0,J1108=0),0,INT(CHOOSE(IF(C1108&gt;0,C1108,$F$5),#REF!,#REF!,#REF!,#REF!,#REF!,#REF!,#REF!)))</f>
        <v>0</v>
      </c>
      <c r="O1108" s="74">
        <f t="shared" si="87"/>
        <v>0</v>
      </c>
      <c r="P1108" s="73">
        <f>IF(AND(J1107=0,J1108=0),0,INT(CHOOSE(IF(C1108&gt;0,C1108,$F$5),#REF!,#REF!,#REF!,#REF!,#REF!,#REF!,#REF!)))</f>
        <v>0</v>
      </c>
      <c r="Q1108" s="74">
        <f t="shared" si="88"/>
        <v>0</v>
      </c>
      <c r="R1108" s="73">
        <f>IF(AND(J1107=0,J1108=0),0,INT(CHOOSE(IF(C1108&gt;0,C1108,$F$5),#REF!,#REF!,#REF!,#REF!,#REF!,#REF!,#REF!)))</f>
        <v>0</v>
      </c>
      <c r="S1108" s="74">
        <f t="shared" si="89"/>
        <v>0</v>
      </c>
      <c r="T1108" s="74"/>
    </row>
    <row r="1109" spans="3:20" ht="20.25" hidden="1" customHeight="1">
      <c r="C1109" s="17"/>
      <c r="E1109" t="str">
        <f t="shared" si="85"/>
        <v/>
      </c>
      <c r="F1109" s="62"/>
      <c r="G1109" s="78"/>
      <c r="H1109" s="79"/>
      <c r="I1109" s="79"/>
      <c r="J1109" s="78">
        <v>0</v>
      </c>
      <c r="K1109" s="65"/>
      <c r="L1109" s="66">
        <f t="shared" si="86"/>
        <v>0</v>
      </c>
      <c r="M1109" s="64">
        <f t="shared" si="86"/>
        <v>0</v>
      </c>
      <c r="N1109" s="66">
        <f>IF(J1109=0,0,N1110*$E$3)</f>
        <v>0</v>
      </c>
      <c r="O1109" s="67">
        <f t="shared" si="87"/>
        <v>0</v>
      </c>
      <c r="P1109" s="66">
        <f>IF(J1109=0,0,P1110*$E$3)</f>
        <v>0</v>
      </c>
      <c r="Q1109" s="67">
        <f t="shared" si="88"/>
        <v>0</v>
      </c>
      <c r="R1109" s="66">
        <f>IF(J1109=0,0,R1110*$E$3)</f>
        <v>0</v>
      </c>
      <c r="S1109" s="67">
        <f t="shared" si="89"/>
        <v>0</v>
      </c>
      <c r="T1109" s="67"/>
    </row>
    <row r="1110" spans="3:20" ht="20.25" hidden="1" customHeight="1">
      <c r="C1110" s="76"/>
      <c r="D1110" s="68">
        <f>CHOOSE(IF(C1110&gt;0,C1110,$F$5),0,"(야)","(지세별)","(지+소)","(누.불)","(야+소)","(원내역)")</f>
        <v>0</v>
      </c>
      <c r="E1110">
        <f t="shared" si="90"/>
        <v>0</v>
      </c>
      <c r="F1110" s="59"/>
      <c r="G1110" s="84" t="str">
        <f>G1108</f>
        <v>플렌지 조인트관접합(GV)</v>
      </c>
      <c r="H1110" s="85" t="s">
        <v>252</v>
      </c>
      <c r="I1110" s="85">
        <f>CHOOSE(IF(C1110&gt;0,C1110,$F$5),0,"(야간)","(지세별)","(지+소)","(누.불)","(야+소)","")</f>
        <v>0</v>
      </c>
      <c r="J1110" s="84">
        <v>0</v>
      </c>
      <c r="K1110" s="72" t="s">
        <v>227</v>
      </c>
      <c r="L1110" s="73">
        <f t="shared" si="86"/>
        <v>0</v>
      </c>
      <c r="M1110" s="71">
        <f t="shared" si="86"/>
        <v>0</v>
      </c>
      <c r="N1110" s="73">
        <f>IF(AND(J1109=0,J1110=0),0,INT(CHOOSE(IF(C1110&gt;0,C1110,$F$5),#REF!,#REF!,#REF!,#REF!,#REF!,#REF!,#REF!)))</f>
        <v>0</v>
      </c>
      <c r="O1110" s="74">
        <f t="shared" si="87"/>
        <v>0</v>
      </c>
      <c r="P1110" s="73">
        <f>IF(AND(J1109=0,J1110=0),0,INT(CHOOSE(IF(C1110&gt;0,C1110,$F$5),#REF!,#REF!,#REF!,#REF!,#REF!,#REF!,#REF!)))</f>
        <v>0</v>
      </c>
      <c r="Q1110" s="74">
        <f t="shared" si="88"/>
        <v>0</v>
      </c>
      <c r="R1110" s="73">
        <f>IF(AND(J1109=0,J1110=0),0,INT(CHOOSE(IF(C1110&gt;0,C1110,$F$5),#REF!,#REF!,#REF!,#REF!,#REF!,#REF!,#REF!)))</f>
        <v>0</v>
      </c>
      <c r="S1110" s="74">
        <f t="shared" si="89"/>
        <v>0</v>
      </c>
      <c r="T1110" s="74"/>
    </row>
    <row r="1111" spans="3:20" ht="20.25" hidden="1" customHeight="1">
      <c r="C1111" s="17"/>
      <c r="E1111" t="str">
        <f t="shared" si="85"/>
        <v/>
      </c>
      <c r="F1111" s="62"/>
      <c r="G1111" s="78"/>
      <c r="H1111" s="79"/>
      <c r="I1111" s="79"/>
      <c r="J1111" s="78">
        <v>0</v>
      </c>
      <c r="K1111" s="65"/>
      <c r="L1111" s="66">
        <f t="shared" si="86"/>
        <v>0</v>
      </c>
      <c r="M1111" s="64">
        <f t="shared" si="86"/>
        <v>0</v>
      </c>
      <c r="N1111" s="66">
        <f>IF(J1111=0,0,N1112*$E$3)</f>
        <v>0</v>
      </c>
      <c r="O1111" s="67">
        <f t="shared" si="87"/>
        <v>0</v>
      </c>
      <c r="P1111" s="66">
        <f>IF(J1111=0,0,P1112*$E$3)</f>
        <v>0</v>
      </c>
      <c r="Q1111" s="67">
        <f t="shared" si="88"/>
        <v>0</v>
      </c>
      <c r="R1111" s="66">
        <f>IF(J1111=0,0,R1112*$E$3)</f>
        <v>0</v>
      </c>
      <c r="S1111" s="67">
        <f t="shared" si="89"/>
        <v>0</v>
      </c>
      <c r="T1111" s="67"/>
    </row>
    <row r="1112" spans="3:20" ht="20.25" hidden="1" customHeight="1">
      <c r="C1112" s="76">
        <v>2</v>
      </c>
      <c r="D1112" s="68" t="str">
        <f>CHOOSE(IF(C1112&gt;0,C1112,$F$5),0,"(야)","(지세별)","(지+소)","(누.불)","(야+소)","(원내역)")</f>
        <v>(야)</v>
      </c>
      <c r="E1112">
        <f t="shared" si="90"/>
        <v>0</v>
      </c>
      <c r="F1112" s="59"/>
      <c r="G1112" s="84" t="str">
        <f>G1110</f>
        <v>플렌지 조인트관접합(GV)</v>
      </c>
      <c r="H1112" s="85" t="s">
        <v>252</v>
      </c>
      <c r="I1112" s="85" t="str">
        <f>CHOOSE(IF(C1112&gt;0,C1112,$F$5),0,"(야간)","(지세별)","(지+소)","(누.불)","(야+소)","")</f>
        <v>(야간)</v>
      </c>
      <c r="J1112" s="84">
        <v>0</v>
      </c>
      <c r="K1112" s="72" t="s">
        <v>227</v>
      </c>
      <c r="L1112" s="73">
        <f t="shared" si="86"/>
        <v>0</v>
      </c>
      <c r="M1112" s="71">
        <f t="shared" si="86"/>
        <v>0</v>
      </c>
      <c r="N1112" s="73">
        <f>IF(AND(J1111=0,J1112=0),0,INT(CHOOSE(IF(C1112&gt;0,C1112,$F$5),#REF!,#REF!,#REF!,#REF!,#REF!,#REF!,#REF!)))</f>
        <v>0</v>
      </c>
      <c r="O1112" s="74">
        <f t="shared" si="87"/>
        <v>0</v>
      </c>
      <c r="P1112" s="73">
        <f>IF(AND(J1111=0,J1112=0),0,INT(CHOOSE(IF(C1112&gt;0,C1112,$F$5),#REF!,#REF!,#REF!,#REF!,#REF!,#REF!,#REF!)))</f>
        <v>0</v>
      </c>
      <c r="Q1112" s="74">
        <f t="shared" si="88"/>
        <v>0</v>
      </c>
      <c r="R1112" s="73">
        <f>IF(AND(J1111=0,J1112=0),0,INT(CHOOSE(IF(C1112&gt;0,C1112,$F$5),#REF!,#REF!,#REF!,#REF!,#REF!,#REF!,#REF!)))</f>
        <v>0</v>
      </c>
      <c r="S1112" s="74">
        <f t="shared" si="89"/>
        <v>0</v>
      </c>
      <c r="T1112" s="74"/>
    </row>
    <row r="1113" spans="3:20" ht="20.25" hidden="1" customHeight="1">
      <c r="C1113" s="17"/>
      <c r="E1113" t="str">
        <f t="shared" si="85"/>
        <v/>
      </c>
      <c r="F1113" s="62"/>
      <c r="G1113" s="78"/>
      <c r="H1113" s="79"/>
      <c r="I1113" s="79"/>
      <c r="J1113" s="78">
        <v>0</v>
      </c>
      <c r="K1113" s="65"/>
      <c r="L1113" s="66">
        <f t="shared" si="86"/>
        <v>0</v>
      </c>
      <c r="M1113" s="64">
        <f t="shared" si="86"/>
        <v>0</v>
      </c>
      <c r="N1113" s="66">
        <f>IF(J1113=0,0,N1114*$E$3)</f>
        <v>0</v>
      </c>
      <c r="O1113" s="67">
        <f t="shared" si="87"/>
        <v>0</v>
      </c>
      <c r="P1113" s="66">
        <f>IF(J1113=0,0,P1114*$E$3)</f>
        <v>0</v>
      </c>
      <c r="Q1113" s="67">
        <f t="shared" si="88"/>
        <v>0</v>
      </c>
      <c r="R1113" s="66">
        <f>IF(J1113=0,0,R1114*$E$3)</f>
        <v>0</v>
      </c>
      <c r="S1113" s="67">
        <f t="shared" si="89"/>
        <v>0</v>
      </c>
      <c r="T1113" s="67"/>
    </row>
    <row r="1114" spans="3:20" ht="20.25" hidden="1" customHeight="1">
      <c r="C1114" s="76"/>
      <c r="D1114" s="68">
        <f>CHOOSE(IF(C1114&gt;0,C1114,$F$5),0,"(야)","(지세별)","(지+소)","(누.불)","(야+소)","(원내역)")</f>
        <v>0</v>
      </c>
      <c r="E1114">
        <f t="shared" si="90"/>
        <v>0</v>
      </c>
      <c r="F1114" s="59"/>
      <c r="G1114" s="84" t="str">
        <f>G1112</f>
        <v>플렌지 조인트관접합(GV)</v>
      </c>
      <c r="H1114" s="85" t="s">
        <v>253</v>
      </c>
      <c r="I1114" s="85">
        <f>CHOOSE(IF(C1114&gt;0,C1114,$F$5),0,"(야간)","(지세별)","(지+소)","(누.불)","(야+소)","")</f>
        <v>0</v>
      </c>
      <c r="J1114" s="84">
        <v>0</v>
      </c>
      <c r="K1114" s="72" t="s">
        <v>227</v>
      </c>
      <c r="L1114" s="73">
        <f t="shared" si="86"/>
        <v>0</v>
      </c>
      <c r="M1114" s="71">
        <f t="shared" si="86"/>
        <v>0</v>
      </c>
      <c r="N1114" s="73">
        <f>IF(AND(J1113=0,J1114=0),0,INT(CHOOSE(IF(C1114&gt;0,C1114,$F$5),#REF!,#REF!,#REF!,#REF!,#REF!,#REF!,#REF!)))</f>
        <v>0</v>
      </c>
      <c r="O1114" s="74">
        <f t="shared" si="87"/>
        <v>0</v>
      </c>
      <c r="P1114" s="73">
        <f>IF(AND(J1113=0,J1114=0),0,INT(CHOOSE(IF(C1114&gt;0,C1114,$F$5),#REF!,#REF!,#REF!,#REF!,#REF!,#REF!,#REF!)))</f>
        <v>0</v>
      </c>
      <c r="Q1114" s="74">
        <f t="shared" si="88"/>
        <v>0</v>
      </c>
      <c r="R1114" s="73">
        <f>IF(AND(J1113=0,J1114=0),0,INT(CHOOSE(IF(C1114&gt;0,C1114,$F$5),#REF!,#REF!,#REF!,#REF!,#REF!,#REF!,#REF!)))</f>
        <v>0</v>
      </c>
      <c r="S1114" s="74">
        <f t="shared" si="89"/>
        <v>0</v>
      </c>
      <c r="T1114" s="74"/>
    </row>
    <row r="1115" spans="3:20" ht="20.25" hidden="1" customHeight="1">
      <c r="C1115" s="17"/>
      <c r="E1115" t="str">
        <f t="shared" si="85"/>
        <v/>
      </c>
      <c r="F1115" s="62"/>
      <c r="G1115" s="78"/>
      <c r="H1115" s="79"/>
      <c r="I1115" s="79"/>
      <c r="J1115" s="78">
        <v>0</v>
      </c>
      <c r="K1115" s="65"/>
      <c r="L1115" s="66">
        <f t="shared" si="86"/>
        <v>0</v>
      </c>
      <c r="M1115" s="64">
        <f t="shared" si="86"/>
        <v>0</v>
      </c>
      <c r="N1115" s="66">
        <f>IF(J1115=0,0,N1116*$E$3)</f>
        <v>0</v>
      </c>
      <c r="O1115" s="67">
        <f t="shared" si="87"/>
        <v>0</v>
      </c>
      <c r="P1115" s="66">
        <f>IF(J1115=0,0,P1116*$E$3)</f>
        <v>0</v>
      </c>
      <c r="Q1115" s="67">
        <f t="shared" si="88"/>
        <v>0</v>
      </c>
      <c r="R1115" s="66">
        <f>IF(J1115=0,0,R1116*$E$3)</f>
        <v>0</v>
      </c>
      <c r="S1115" s="67">
        <f t="shared" si="89"/>
        <v>0</v>
      </c>
      <c r="T1115" s="67"/>
    </row>
    <row r="1116" spans="3:20" ht="20.25" hidden="1" customHeight="1">
      <c r="C1116" s="76">
        <v>2</v>
      </c>
      <c r="D1116" s="68" t="str">
        <f>CHOOSE(IF(C1116&gt;0,C1116,$F$5),0,"(야)","(지세별)","(지+소)","(누.불)","(야+소)","(원내역)")</f>
        <v>(야)</v>
      </c>
      <c r="E1116">
        <f t="shared" si="90"/>
        <v>0</v>
      </c>
      <c r="F1116" s="59"/>
      <c r="G1116" s="84" t="str">
        <f>G1114</f>
        <v>플렌지 조인트관접합(GV)</v>
      </c>
      <c r="H1116" s="85" t="str">
        <f>H1114</f>
        <v>D=350mm</v>
      </c>
      <c r="I1116" s="85" t="str">
        <f>CHOOSE(IF(C1116&gt;0,C1116,$F$5),0,"(야간)","(지세별)","(지+소)","(누.불)","(야+소)","")</f>
        <v>(야간)</v>
      </c>
      <c r="J1116" s="84">
        <v>0</v>
      </c>
      <c r="K1116" s="72" t="s">
        <v>287</v>
      </c>
      <c r="L1116" s="73">
        <f t="shared" si="86"/>
        <v>0</v>
      </c>
      <c r="M1116" s="71">
        <f t="shared" si="86"/>
        <v>0</v>
      </c>
      <c r="N1116" s="73">
        <f>IF(AND(J1115=0,J1116=0),0,INT(CHOOSE(IF(C1116&gt;0,C1116,$F$5),#REF!,#REF!,#REF!,#REF!,#REF!,#REF!,#REF!)))</f>
        <v>0</v>
      </c>
      <c r="O1116" s="74">
        <f t="shared" si="87"/>
        <v>0</v>
      </c>
      <c r="P1116" s="73">
        <f>IF(AND(J1115=0,J1116=0),0,INT(CHOOSE(IF(C1116&gt;0,C1116,$F$5),#REF!,#REF!,#REF!,#REF!,#REF!,#REF!,#REF!)))</f>
        <v>0</v>
      </c>
      <c r="Q1116" s="74">
        <f t="shared" si="88"/>
        <v>0</v>
      </c>
      <c r="R1116" s="73">
        <f>IF(AND(J1115=0,J1116=0),0,INT(CHOOSE(IF(C1116&gt;0,C1116,$F$5),#REF!,#REF!,#REF!,#REF!,#REF!,#REF!,#REF!)))</f>
        <v>0</v>
      </c>
      <c r="S1116" s="74">
        <f t="shared" si="89"/>
        <v>0</v>
      </c>
      <c r="T1116" s="74"/>
    </row>
    <row r="1117" spans="3:20" ht="20.25" hidden="1" customHeight="1">
      <c r="C1117" s="17"/>
      <c r="E1117" t="str">
        <f t="shared" si="85"/>
        <v/>
      </c>
      <c r="F1117" s="62"/>
      <c r="G1117" s="78"/>
      <c r="H1117" s="79"/>
      <c r="I1117" s="79"/>
      <c r="J1117" s="78">
        <v>0</v>
      </c>
      <c r="K1117" s="65"/>
      <c r="L1117" s="66">
        <f t="shared" si="86"/>
        <v>0</v>
      </c>
      <c r="M1117" s="64">
        <f t="shared" si="86"/>
        <v>0</v>
      </c>
      <c r="N1117" s="66">
        <f>IF(J1117=0,0,N1118*$E$3)</f>
        <v>0</v>
      </c>
      <c r="O1117" s="67">
        <f t="shared" si="87"/>
        <v>0</v>
      </c>
      <c r="P1117" s="66">
        <f>IF(J1117=0,0,P1118*$E$3)</f>
        <v>0</v>
      </c>
      <c r="Q1117" s="67">
        <f t="shared" si="88"/>
        <v>0</v>
      </c>
      <c r="R1117" s="66">
        <f>IF(J1117=0,0,R1118*$E$3)</f>
        <v>0</v>
      </c>
      <c r="S1117" s="67">
        <f t="shared" si="89"/>
        <v>0</v>
      </c>
      <c r="T1117" s="67"/>
    </row>
    <row r="1118" spans="3:20" ht="20.25" hidden="1" customHeight="1">
      <c r="C1118" s="76"/>
      <c r="D1118" s="68">
        <f>CHOOSE(IF(C1118&gt;0,C1118,$F$5),0,"(야)","(지세별)","(지+소)","(누.불)","(야+소)","(원내역)")</f>
        <v>0</v>
      </c>
      <c r="E1118">
        <f t="shared" si="90"/>
        <v>0</v>
      </c>
      <c r="F1118" s="59"/>
      <c r="G1118" s="84" t="str">
        <f>G1116</f>
        <v>플렌지 조인트관접합(GV)</v>
      </c>
      <c r="H1118" s="85" t="s">
        <v>254</v>
      </c>
      <c r="I1118" s="85">
        <f>CHOOSE(IF(C1118&gt;0,C1118,$F$5),0,"(야간)","(지세별)","(지+소)","(누.불)","(야+소)","")</f>
        <v>0</v>
      </c>
      <c r="J1118" s="84">
        <v>0</v>
      </c>
      <c r="K1118" s="72" t="s">
        <v>227</v>
      </c>
      <c r="L1118" s="73">
        <f t="shared" si="86"/>
        <v>0</v>
      </c>
      <c r="M1118" s="71">
        <f t="shared" si="86"/>
        <v>0</v>
      </c>
      <c r="N1118" s="73">
        <f>IF(AND(J1117=0,J1118=0),0,INT(CHOOSE(IF(C1118&gt;0,C1118,$F$5),#REF!,#REF!,#REF!,#REF!,#REF!,#REF!,#REF!)))</f>
        <v>0</v>
      </c>
      <c r="O1118" s="74">
        <f t="shared" si="87"/>
        <v>0</v>
      </c>
      <c r="P1118" s="73">
        <f>IF(AND(J1117=0,J1118=0),0,INT(CHOOSE(IF(C1118&gt;0,C1118,$F$5),#REF!,#REF!,#REF!,#REF!,#REF!,#REF!,#REF!)))</f>
        <v>0</v>
      </c>
      <c r="Q1118" s="74">
        <f t="shared" si="88"/>
        <v>0</v>
      </c>
      <c r="R1118" s="73">
        <f>IF(AND(J1117=0,J1118=0),0,INT(CHOOSE(IF(C1118&gt;0,C1118,$F$5),#REF!,#REF!,#REF!,#REF!,#REF!,#REF!,#REF!)))</f>
        <v>0</v>
      </c>
      <c r="S1118" s="74">
        <f t="shared" si="89"/>
        <v>0</v>
      </c>
      <c r="T1118" s="74"/>
    </row>
    <row r="1119" spans="3:20" ht="20.25" hidden="1" customHeight="1">
      <c r="C1119" s="17"/>
      <c r="E1119" t="str">
        <f t="shared" si="85"/>
        <v/>
      </c>
      <c r="F1119" s="62"/>
      <c r="G1119" s="78"/>
      <c r="H1119" s="79"/>
      <c r="I1119" s="79"/>
      <c r="J1119" s="78">
        <v>0</v>
      </c>
      <c r="K1119" s="65"/>
      <c r="L1119" s="66">
        <f t="shared" si="86"/>
        <v>0</v>
      </c>
      <c r="M1119" s="64">
        <f t="shared" si="86"/>
        <v>0</v>
      </c>
      <c r="N1119" s="66">
        <f>IF(J1119=0,0,N1120*$E$3)</f>
        <v>0</v>
      </c>
      <c r="O1119" s="67">
        <f t="shared" si="87"/>
        <v>0</v>
      </c>
      <c r="P1119" s="66">
        <f>IF(J1119=0,0,P1120*$E$3)</f>
        <v>0</v>
      </c>
      <c r="Q1119" s="67">
        <f t="shared" si="88"/>
        <v>0</v>
      </c>
      <c r="R1119" s="66">
        <f>IF(J1119=0,0,R1120*$E$3)</f>
        <v>0</v>
      </c>
      <c r="S1119" s="67">
        <f t="shared" si="89"/>
        <v>0</v>
      </c>
      <c r="T1119" s="67"/>
    </row>
    <row r="1120" spans="3:20" ht="20.25" hidden="1" customHeight="1">
      <c r="C1120" s="76">
        <v>2</v>
      </c>
      <c r="D1120" s="68" t="str">
        <f>CHOOSE(IF(C1120&gt;0,C1120,$F$5),0,"(야)","(지세별)","(지+소)","(누.불)","(야+소)","(원내역)")</f>
        <v>(야)</v>
      </c>
      <c r="E1120">
        <f t="shared" si="90"/>
        <v>0</v>
      </c>
      <c r="F1120" s="59"/>
      <c r="G1120" s="84" t="str">
        <f>G1118</f>
        <v>플렌지 조인트관접합(GV)</v>
      </c>
      <c r="H1120" s="85" t="s">
        <v>254</v>
      </c>
      <c r="I1120" s="85" t="str">
        <f>CHOOSE(IF(C1120&gt;0,C1120,$F$5),0,"(야간)","(지세별)","(지+소)","(누.불)","(야+소)","")</f>
        <v>(야간)</v>
      </c>
      <c r="J1120" s="84">
        <v>0</v>
      </c>
      <c r="K1120" s="72" t="s">
        <v>227</v>
      </c>
      <c r="L1120" s="73">
        <f t="shared" si="86"/>
        <v>0</v>
      </c>
      <c r="M1120" s="71">
        <f t="shared" si="86"/>
        <v>0</v>
      </c>
      <c r="N1120" s="73">
        <f>IF(AND(J1119=0,J1120=0),0,INT(CHOOSE(IF(C1120&gt;0,C1120,$F$5),#REF!,#REF!,#REF!,#REF!,#REF!,#REF!,#REF!)))</f>
        <v>0</v>
      </c>
      <c r="O1120" s="74">
        <f t="shared" si="87"/>
        <v>0</v>
      </c>
      <c r="P1120" s="73">
        <f>IF(AND(J1119=0,J1120=0),0,INT(CHOOSE(IF(C1120&gt;0,C1120,$F$5),#REF!,#REF!,#REF!,#REF!,#REF!,#REF!,#REF!)))</f>
        <v>0</v>
      </c>
      <c r="Q1120" s="74">
        <f t="shared" si="88"/>
        <v>0</v>
      </c>
      <c r="R1120" s="73">
        <f>IF(AND(J1119=0,J1120=0),0,INT(CHOOSE(IF(C1120&gt;0,C1120,$F$5),#REF!,#REF!,#REF!,#REF!,#REF!,#REF!,#REF!)))</f>
        <v>0</v>
      </c>
      <c r="S1120" s="74">
        <f t="shared" si="89"/>
        <v>0</v>
      </c>
      <c r="T1120" s="74"/>
    </row>
    <row r="1121" spans="3:20" ht="20.25" hidden="1" customHeight="1">
      <c r="C1121" s="17"/>
      <c r="E1121" t="str">
        <f t="shared" si="85"/>
        <v/>
      </c>
      <c r="F1121" s="62"/>
      <c r="G1121" s="78"/>
      <c r="H1121" s="79"/>
      <c r="I1121" s="79"/>
      <c r="J1121" s="78">
        <v>0</v>
      </c>
      <c r="K1121" s="65"/>
      <c r="L1121" s="66">
        <f t="shared" si="86"/>
        <v>0</v>
      </c>
      <c r="M1121" s="64">
        <f t="shared" si="86"/>
        <v>0</v>
      </c>
      <c r="N1121" s="66">
        <f>IF(J1121=0,0,N1122*$E$3)</f>
        <v>0</v>
      </c>
      <c r="O1121" s="67">
        <f t="shared" si="87"/>
        <v>0</v>
      </c>
      <c r="P1121" s="66">
        <f>IF(J1121=0,0,P1122*$E$3)</f>
        <v>0</v>
      </c>
      <c r="Q1121" s="67">
        <f t="shared" si="88"/>
        <v>0</v>
      </c>
      <c r="R1121" s="66">
        <f>IF(J1121=0,0,R1122*$E$3)</f>
        <v>0</v>
      </c>
      <c r="S1121" s="67">
        <f t="shared" si="89"/>
        <v>0</v>
      </c>
      <c r="T1121" s="67"/>
    </row>
    <row r="1122" spans="3:20" ht="20.25" hidden="1" customHeight="1">
      <c r="C1122" s="76"/>
      <c r="D1122" s="68">
        <f>CHOOSE(IF(C1122&gt;0,C1122,$F$5),0,"(야)","(지세별)","(지+소)","(누.불)","(야+소)","(원내역)")</f>
        <v>0</v>
      </c>
      <c r="E1122">
        <f t="shared" si="90"/>
        <v>0</v>
      </c>
      <c r="F1122" s="59"/>
      <c r="G1122" s="84" t="str">
        <f>G1120</f>
        <v>플렌지 조인트관접합(GV)</v>
      </c>
      <c r="H1122" s="85" t="s">
        <v>255</v>
      </c>
      <c r="I1122" s="85">
        <f>CHOOSE(IF(C1122&gt;0,C1122,$F$5),0,"(야간)","(지세별)","(지+소)","(누.불)","(야+소)","")</f>
        <v>0</v>
      </c>
      <c r="J1122" s="84">
        <v>0</v>
      </c>
      <c r="K1122" s="72" t="s">
        <v>227</v>
      </c>
      <c r="L1122" s="73">
        <f t="shared" si="86"/>
        <v>0</v>
      </c>
      <c r="M1122" s="71">
        <f t="shared" si="86"/>
        <v>0</v>
      </c>
      <c r="N1122" s="73">
        <f>IF(AND(J1121=0,J1122=0),0,INT(CHOOSE(IF(C1122&gt;0,C1122,$F$5),#REF!,#REF!,#REF!,#REF!,#REF!,#REF!,#REF!)))</f>
        <v>0</v>
      </c>
      <c r="O1122" s="74">
        <f t="shared" si="87"/>
        <v>0</v>
      </c>
      <c r="P1122" s="73">
        <f>IF(AND(J1121=0,J1122=0),0,INT(CHOOSE(IF(C1122&gt;0,C1122,$F$5),#REF!,#REF!,#REF!,#REF!,#REF!,#REF!,#REF!)))</f>
        <v>0</v>
      </c>
      <c r="Q1122" s="74">
        <f t="shared" si="88"/>
        <v>0</v>
      </c>
      <c r="R1122" s="73">
        <f>IF(AND(J1121=0,J1122=0),0,INT(CHOOSE(IF(C1122&gt;0,C1122,$F$5),#REF!,#REF!,#REF!,#REF!,#REF!,#REF!,#REF!)))</f>
        <v>0</v>
      </c>
      <c r="S1122" s="74">
        <f t="shared" si="89"/>
        <v>0</v>
      </c>
      <c r="T1122" s="74"/>
    </row>
    <row r="1123" spans="3:20" ht="20.25" hidden="1" customHeight="1">
      <c r="C1123" s="17"/>
      <c r="E1123" t="str">
        <f t="shared" si="85"/>
        <v/>
      </c>
      <c r="F1123" s="62"/>
      <c r="G1123" s="78"/>
      <c r="H1123" s="79"/>
      <c r="I1123" s="79"/>
      <c r="J1123" s="78">
        <v>0</v>
      </c>
      <c r="K1123" s="65"/>
      <c r="L1123" s="66">
        <f t="shared" si="86"/>
        <v>0</v>
      </c>
      <c r="M1123" s="64">
        <f t="shared" si="86"/>
        <v>0</v>
      </c>
      <c r="N1123" s="66">
        <f>IF(J1123=0,0,N1124*$E$3)</f>
        <v>0</v>
      </c>
      <c r="O1123" s="67">
        <f t="shared" si="87"/>
        <v>0</v>
      </c>
      <c r="P1123" s="66">
        <f>IF(J1123=0,0,P1124*$E$3)</f>
        <v>0</v>
      </c>
      <c r="Q1123" s="67">
        <f t="shared" si="88"/>
        <v>0</v>
      </c>
      <c r="R1123" s="66">
        <f>IF(J1123=0,0,R1124*$E$3)</f>
        <v>0</v>
      </c>
      <c r="S1123" s="67">
        <f t="shared" si="89"/>
        <v>0</v>
      </c>
      <c r="T1123" s="67"/>
    </row>
    <row r="1124" spans="3:20" ht="20.25" hidden="1" customHeight="1">
      <c r="C1124" s="76">
        <v>2</v>
      </c>
      <c r="D1124" s="68" t="str">
        <f>CHOOSE(IF(C1124&gt;0,C1124,$F$5),0,"(야)","(지세별)","(지+소)","(누.불)","(야+소)","(원내역)")</f>
        <v>(야)</v>
      </c>
      <c r="E1124">
        <f t="shared" si="90"/>
        <v>0</v>
      </c>
      <c r="F1124" s="59"/>
      <c r="G1124" s="84" t="str">
        <f>G1122</f>
        <v>플렌지 조인트관접합(GV)</v>
      </c>
      <c r="H1124" s="85" t="s">
        <v>255</v>
      </c>
      <c r="I1124" s="85" t="str">
        <f>CHOOSE(IF(C1124&gt;0,C1124,$F$5),0,"(야간)","(지세별)","(지+소)","(누.불)","(야+소)","")</f>
        <v>(야간)</v>
      </c>
      <c r="J1124" s="84">
        <v>0</v>
      </c>
      <c r="K1124" s="72" t="s">
        <v>227</v>
      </c>
      <c r="L1124" s="73">
        <f t="shared" si="86"/>
        <v>0</v>
      </c>
      <c r="M1124" s="71">
        <f t="shared" si="86"/>
        <v>0</v>
      </c>
      <c r="N1124" s="73">
        <f>IF(AND(J1123=0,J1124=0),0,INT(CHOOSE(IF(C1124&gt;0,C1124,$F$5),#REF!,#REF!,#REF!,#REF!,#REF!,#REF!,#REF!)))</f>
        <v>0</v>
      </c>
      <c r="O1124" s="74">
        <f t="shared" si="87"/>
        <v>0</v>
      </c>
      <c r="P1124" s="73">
        <f>IF(AND(J1123=0,J1124=0),0,INT(CHOOSE(IF(C1124&gt;0,C1124,$F$5),#REF!,#REF!,#REF!,#REF!,#REF!,#REF!,#REF!)))</f>
        <v>0</v>
      </c>
      <c r="Q1124" s="74">
        <f t="shared" si="88"/>
        <v>0</v>
      </c>
      <c r="R1124" s="73">
        <f>IF(AND(J1123=0,J1124=0),0,INT(CHOOSE(IF(C1124&gt;0,C1124,$F$5),#REF!,#REF!,#REF!,#REF!,#REF!,#REF!,#REF!)))</f>
        <v>0</v>
      </c>
      <c r="S1124" s="74">
        <f t="shared" si="89"/>
        <v>0</v>
      </c>
      <c r="T1124" s="74"/>
    </row>
    <row r="1125" spans="3:20" ht="20.25" hidden="1" customHeight="1">
      <c r="C1125" s="17"/>
      <c r="E1125" t="str">
        <f t="shared" si="85"/>
        <v/>
      </c>
      <c r="F1125" s="62"/>
      <c r="G1125" s="78"/>
      <c r="H1125" s="79"/>
      <c r="I1125" s="79"/>
      <c r="J1125" s="78">
        <v>0</v>
      </c>
      <c r="K1125" s="65"/>
      <c r="L1125" s="66">
        <f t="shared" si="86"/>
        <v>0</v>
      </c>
      <c r="M1125" s="64">
        <f t="shared" si="86"/>
        <v>0</v>
      </c>
      <c r="N1125" s="66">
        <f>IF(J1125=0,0,N1126*$E$3)</f>
        <v>0</v>
      </c>
      <c r="O1125" s="67">
        <f t="shared" si="87"/>
        <v>0</v>
      </c>
      <c r="P1125" s="66">
        <f>IF(J1125=0,0,P1126*$E$3)</f>
        <v>0</v>
      </c>
      <c r="Q1125" s="67">
        <f t="shared" si="88"/>
        <v>0</v>
      </c>
      <c r="R1125" s="66">
        <f>IF(J1125=0,0,R1126*$E$3)</f>
        <v>0</v>
      </c>
      <c r="S1125" s="67">
        <f t="shared" si="89"/>
        <v>0</v>
      </c>
      <c r="T1125" s="67"/>
    </row>
    <row r="1126" spans="3:20" ht="20.25" hidden="1" customHeight="1">
      <c r="C1126" s="76"/>
      <c r="D1126" s="68">
        <f>CHOOSE(IF(C1126&gt;0,C1126,$F$5),0,"(야)","(지세별)","(지+소)","(누.불)","(야+소)","(원내역)")</f>
        <v>0</v>
      </c>
      <c r="E1126">
        <f t="shared" si="90"/>
        <v>0</v>
      </c>
      <c r="F1126" s="59"/>
      <c r="G1126" s="84" t="str">
        <f>G1124</f>
        <v>플렌지 조인트관접합(GV)</v>
      </c>
      <c r="H1126" s="85" t="s">
        <v>256</v>
      </c>
      <c r="I1126" s="85">
        <f>CHOOSE(IF(C1126&gt;0,C1126,$F$5),0,"(야간)","(지세별)","(지+소)","(누.불)","(야+소)","")</f>
        <v>0</v>
      </c>
      <c r="J1126" s="84">
        <v>0</v>
      </c>
      <c r="K1126" s="72" t="s">
        <v>227</v>
      </c>
      <c r="L1126" s="73">
        <f t="shared" si="86"/>
        <v>0</v>
      </c>
      <c r="M1126" s="71">
        <f t="shared" si="86"/>
        <v>0</v>
      </c>
      <c r="N1126" s="73">
        <f>IF(AND(J1125=0,J1126=0),0,INT(CHOOSE(IF(C1126&gt;0,C1126,$F$5),#REF!,#REF!,#REF!,#REF!,#REF!,#REF!,#REF!)))</f>
        <v>0</v>
      </c>
      <c r="O1126" s="74">
        <f t="shared" si="87"/>
        <v>0</v>
      </c>
      <c r="P1126" s="73">
        <f>IF(AND(J1125=0,J1126=0),0,INT(CHOOSE(IF(C1126&gt;0,C1126,$F$5),#REF!,#REF!,#REF!,#REF!,#REF!,#REF!,#REF!)))</f>
        <v>0</v>
      </c>
      <c r="Q1126" s="74">
        <f t="shared" si="88"/>
        <v>0</v>
      </c>
      <c r="R1126" s="73">
        <f>IF(AND(J1125=0,J1126=0),0,INT(CHOOSE(IF(C1126&gt;0,C1126,$F$5),#REF!,#REF!,#REF!,#REF!,#REF!,#REF!,#REF!)))</f>
        <v>0</v>
      </c>
      <c r="S1126" s="74">
        <f t="shared" si="89"/>
        <v>0</v>
      </c>
      <c r="T1126" s="74"/>
    </row>
    <row r="1127" spans="3:20" ht="20.25" hidden="1" customHeight="1">
      <c r="C1127" s="17"/>
      <c r="E1127" t="str">
        <f t="shared" si="85"/>
        <v/>
      </c>
      <c r="F1127" s="62"/>
      <c r="G1127" s="78"/>
      <c r="H1127" s="79"/>
      <c r="I1127" s="79"/>
      <c r="J1127" s="78">
        <v>0</v>
      </c>
      <c r="K1127" s="65"/>
      <c r="L1127" s="66">
        <f t="shared" si="86"/>
        <v>0</v>
      </c>
      <c r="M1127" s="64">
        <f t="shared" si="86"/>
        <v>0</v>
      </c>
      <c r="N1127" s="66">
        <f>IF(J1127=0,0,N1128*$E$3)</f>
        <v>0</v>
      </c>
      <c r="O1127" s="67">
        <f t="shared" si="87"/>
        <v>0</v>
      </c>
      <c r="P1127" s="66">
        <f>IF(J1127=0,0,P1128*$E$3)</f>
        <v>0</v>
      </c>
      <c r="Q1127" s="67">
        <f t="shared" si="88"/>
        <v>0</v>
      </c>
      <c r="R1127" s="66">
        <f>IF(J1127=0,0,R1128*$E$3)</f>
        <v>0</v>
      </c>
      <c r="S1127" s="67">
        <f t="shared" si="89"/>
        <v>0</v>
      </c>
      <c r="T1127" s="67"/>
    </row>
    <row r="1128" spans="3:20" ht="20.25" hidden="1" customHeight="1">
      <c r="C1128" s="76">
        <v>2</v>
      </c>
      <c r="D1128" s="68" t="str">
        <f>CHOOSE(IF(C1128&gt;0,C1128,$F$5),0,"(야)","(지세별)","(지+소)","(누.불)","(야+소)","(원내역)")</f>
        <v>(야)</v>
      </c>
      <c r="E1128">
        <f t="shared" si="90"/>
        <v>0</v>
      </c>
      <c r="F1128" s="59"/>
      <c r="G1128" s="84" t="str">
        <f>G1126</f>
        <v>플렌지 조인트관접합(GV)</v>
      </c>
      <c r="H1128" s="85" t="str">
        <f>H1126</f>
        <v>D=600mm</v>
      </c>
      <c r="I1128" s="85" t="str">
        <f>CHOOSE(IF(C1128&gt;0,C1128,$F$5),0,"(야간)","(지세별)","(지+소)","(누.불)","(야+소)","")</f>
        <v>(야간)</v>
      </c>
      <c r="J1128" s="84">
        <v>0</v>
      </c>
      <c r="K1128" s="72" t="s">
        <v>287</v>
      </c>
      <c r="L1128" s="73">
        <f t="shared" si="86"/>
        <v>0</v>
      </c>
      <c r="M1128" s="71">
        <f t="shared" si="86"/>
        <v>0</v>
      </c>
      <c r="N1128" s="73">
        <f>IF(AND(J1127=0,J1128=0),0,INT(CHOOSE(IF(C1128&gt;0,C1128,$F$5),#REF!,#REF!,#REF!,#REF!,#REF!,#REF!,#REF!)))</f>
        <v>0</v>
      </c>
      <c r="O1128" s="74">
        <f t="shared" si="87"/>
        <v>0</v>
      </c>
      <c r="P1128" s="73">
        <f>IF(AND(J1127=0,J1128=0),0,INT(CHOOSE(IF(C1128&gt;0,C1128,$F$5),#REF!,#REF!,#REF!,#REF!,#REF!,#REF!,#REF!)))</f>
        <v>0</v>
      </c>
      <c r="Q1128" s="74">
        <f t="shared" si="88"/>
        <v>0</v>
      </c>
      <c r="R1128" s="73">
        <f>IF(AND(J1127=0,J1128=0),0,INT(CHOOSE(IF(C1128&gt;0,C1128,$F$5),#REF!,#REF!,#REF!,#REF!,#REF!,#REF!,#REF!)))</f>
        <v>0</v>
      </c>
      <c r="S1128" s="74">
        <f t="shared" si="89"/>
        <v>0</v>
      </c>
      <c r="T1128" s="74"/>
    </row>
    <row r="1129" spans="3:20" ht="20.25" hidden="1" customHeight="1">
      <c r="C1129" s="17"/>
      <c r="E1129" t="str">
        <f t="shared" si="85"/>
        <v/>
      </c>
      <c r="F1129" s="62"/>
      <c r="G1129" s="78"/>
      <c r="H1129" s="79"/>
      <c r="I1129" s="79"/>
      <c r="J1129" s="78">
        <v>0</v>
      </c>
      <c r="K1129" s="65"/>
      <c r="L1129" s="66">
        <f t="shared" si="86"/>
        <v>0</v>
      </c>
      <c r="M1129" s="64">
        <f t="shared" si="86"/>
        <v>0</v>
      </c>
      <c r="N1129" s="66">
        <f>IF(J1129=0,0,N1130*$E$3)</f>
        <v>0</v>
      </c>
      <c r="O1129" s="67">
        <f t="shared" si="87"/>
        <v>0</v>
      </c>
      <c r="P1129" s="66">
        <f>IF(J1129=0,0,P1130*$E$3)</f>
        <v>0</v>
      </c>
      <c r="Q1129" s="67">
        <f t="shared" si="88"/>
        <v>0</v>
      </c>
      <c r="R1129" s="66">
        <f>IF(J1129=0,0,R1130*$E$3)</f>
        <v>0</v>
      </c>
      <c r="S1129" s="67">
        <f t="shared" si="89"/>
        <v>0</v>
      </c>
      <c r="T1129" s="67"/>
    </row>
    <row r="1130" spans="3:20" ht="20.25" hidden="1" customHeight="1">
      <c r="C1130" s="76"/>
      <c r="D1130" s="68">
        <f>CHOOSE(IF(C1130&gt;0,C1130,$F$5),0,"(야)","(지세별)","(지+소)","(누.불)","(야+소)","(원내역)")</f>
        <v>0</v>
      </c>
      <c r="E1130">
        <f t="shared" si="90"/>
        <v>0</v>
      </c>
      <c r="F1130" s="59"/>
      <c r="G1130" s="84" t="str">
        <f>G1128</f>
        <v>플렌지 조인트관접합(GV)</v>
      </c>
      <c r="H1130" s="85" t="s">
        <v>289</v>
      </c>
      <c r="I1130" s="85">
        <f>CHOOSE(IF(C1130&gt;0,C1130,$F$5),0,"(야간)","(지세별)","(지+소)","(누.불)","(야+소)","")</f>
        <v>0</v>
      </c>
      <c r="J1130" s="84">
        <v>0</v>
      </c>
      <c r="K1130" s="72" t="s">
        <v>287</v>
      </c>
      <c r="L1130" s="73">
        <f t="shared" si="86"/>
        <v>0</v>
      </c>
      <c r="M1130" s="71">
        <f t="shared" si="86"/>
        <v>0</v>
      </c>
      <c r="N1130" s="73">
        <f>IF(AND(J1129=0,J1130=0),0,INT(CHOOSE(IF(C1130&gt;0,C1130,$F$5),#REF!,#REF!,#REF!,#REF!,#REF!,#REF!,#REF!)))</f>
        <v>0</v>
      </c>
      <c r="O1130" s="74">
        <f t="shared" si="87"/>
        <v>0</v>
      </c>
      <c r="P1130" s="73">
        <f>IF(AND(J1129=0,J1130=0),0,INT(CHOOSE(IF(C1130&gt;0,C1130,$F$5),#REF!,#REF!,#REF!,#REF!,#REF!,#REF!,#REF!)))</f>
        <v>0</v>
      </c>
      <c r="Q1130" s="74">
        <f t="shared" si="88"/>
        <v>0</v>
      </c>
      <c r="R1130" s="73">
        <f>IF(AND(J1129=0,J1130=0),0,INT(CHOOSE(IF(C1130&gt;0,C1130,$F$5),#REF!,#REF!,#REF!,#REF!,#REF!,#REF!,#REF!)))</f>
        <v>0</v>
      </c>
      <c r="S1130" s="74">
        <f t="shared" si="89"/>
        <v>0</v>
      </c>
      <c r="T1130" s="74"/>
    </row>
    <row r="1131" spans="3:20" ht="20.25" hidden="1" customHeight="1">
      <c r="C1131" s="17"/>
      <c r="E1131" t="str">
        <f t="shared" si="85"/>
        <v/>
      </c>
      <c r="F1131" s="62"/>
      <c r="G1131" s="78"/>
      <c r="H1131" s="79"/>
      <c r="I1131" s="79"/>
      <c r="J1131" s="78">
        <v>0</v>
      </c>
      <c r="K1131" s="65"/>
      <c r="L1131" s="66">
        <f t="shared" si="86"/>
        <v>0</v>
      </c>
      <c r="M1131" s="64">
        <f t="shared" si="86"/>
        <v>0</v>
      </c>
      <c r="N1131" s="66">
        <f>IF(J1131=0,0,N1132*$E$3)</f>
        <v>0</v>
      </c>
      <c r="O1131" s="67">
        <f t="shared" si="87"/>
        <v>0</v>
      </c>
      <c r="P1131" s="66">
        <f>IF(J1131=0,0,P1132*$E$3)</f>
        <v>0</v>
      </c>
      <c r="Q1131" s="67">
        <f t="shared" si="88"/>
        <v>0</v>
      </c>
      <c r="R1131" s="66">
        <f>IF(J1131=0,0,R1132*$E$3)</f>
        <v>0</v>
      </c>
      <c r="S1131" s="67">
        <f t="shared" si="89"/>
        <v>0</v>
      </c>
      <c r="T1131" s="67"/>
    </row>
    <row r="1132" spans="3:20" ht="20.25" hidden="1" customHeight="1">
      <c r="C1132" s="76">
        <v>2</v>
      </c>
      <c r="D1132" s="68" t="str">
        <f>CHOOSE(IF(C1132&gt;0,C1132,$F$5),0,"(야)","(지세별)","(지+소)","(누.불)","(야+소)","(원내역)")</f>
        <v>(야)</v>
      </c>
      <c r="E1132">
        <f t="shared" si="90"/>
        <v>0</v>
      </c>
      <c r="F1132" s="59"/>
      <c r="G1132" s="84" t="str">
        <f>G1130</f>
        <v>플렌지 조인트관접합(GV)</v>
      </c>
      <c r="H1132" s="85" t="str">
        <f>H1130</f>
        <v>D=700mm</v>
      </c>
      <c r="I1132" s="85" t="str">
        <f>CHOOSE(IF(C1132&gt;0,C1132,$F$5),0,"(야간)","(지세별)","(지+소)","(누.불)","(야+소)","")</f>
        <v>(야간)</v>
      </c>
      <c r="J1132" s="84">
        <v>0</v>
      </c>
      <c r="K1132" s="72" t="s">
        <v>227</v>
      </c>
      <c r="L1132" s="73">
        <f t="shared" si="86"/>
        <v>0</v>
      </c>
      <c r="M1132" s="71">
        <f t="shared" si="86"/>
        <v>0</v>
      </c>
      <c r="N1132" s="73">
        <f>IF(AND(J1131=0,J1132=0),0,INT(CHOOSE(IF(C1132&gt;0,C1132,$F$5),#REF!,#REF!,#REF!,#REF!,#REF!,#REF!,#REF!)))</f>
        <v>0</v>
      </c>
      <c r="O1132" s="74">
        <f t="shared" si="87"/>
        <v>0</v>
      </c>
      <c r="P1132" s="73">
        <f>IF(AND(J1131=0,J1132=0),0,INT(CHOOSE(IF(C1132&gt;0,C1132,$F$5),#REF!,#REF!,#REF!,#REF!,#REF!,#REF!,#REF!)))</f>
        <v>0</v>
      </c>
      <c r="Q1132" s="74">
        <f t="shared" si="88"/>
        <v>0</v>
      </c>
      <c r="R1132" s="73">
        <f>IF(AND(J1131=0,J1132=0),0,INT(CHOOSE(IF(C1132&gt;0,C1132,$F$5),#REF!,#REF!,#REF!,#REF!,#REF!,#REF!,#REF!)))</f>
        <v>0</v>
      </c>
      <c r="S1132" s="74">
        <f t="shared" si="89"/>
        <v>0</v>
      </c>
      <c r="T1132" s="74"/>
    </row>
    <row r="1133" spans="3:20" ht="20.25" hidden="1" customHeight="1">
      <c r="C1133" s="17"/>
      <c r="E1133" t="str">
        <f t="shared" si="85"/>
        <v/>
      </c>
      <c r="F1133" s="62"/>
      <c r="G1133" s="78"/>
      <c r="H1133" s="79"/>
      <c r="I1133" s="79"/>
      <c r="J1133" s="78">
        <v>0</v>
      </c>
      <c r="K1133" s="65"/>
      <c r="L1133" s="66">
        <f t="shared" si="86"/>
        <v>0</v>
      </c>
      <c r="M1133" s="64">
        <f t="shared" si="86"/>
        <v>0</v>
      </c>
      <c r="N1133" s="66">
        <f>IF(J1133=0,0,N1134*$E$3)</f>
        <v>0</v>
      </c>
      <c r="O1133" s="67">
        <f t="shared" si="87"/>
        <v>0</v>
      </c>
      <c r="P1133" s="66">
        <f>IF(J1133=0,0,P1134*$E$3)</f>
        <v>0</v>
      </c>
      <c r="Q1133" s="67">
        <f t="shared" si="88"/>
        <v>0</v>
      </c>
      <c r="R1133" s="66">
        <f>IF(J1133=0,0,R1134*$E$3)</f>
        <v>0</v>
      </c>
      <c r="S1133" s="67">
        <f t="shared" si="89"/>
        <v>0</v>
      </c>
      <c r="T1133" s="67"/>
    </row>
    <row r="1134" spans="3:20" ht="20.25" hidden="1" customHeight="1">
      <c r="C1134" s="76"/>
      <c r="D1134" s="68">
        <f>CHOOSE(IF(C1134&gt;0,C1134,$F$5),0,"(야)","(지세별)","(지+소)","(누.불)","(야+소)","(원내역)")</f>
        <v>0</v>
      </c>
      <c r="E1134">
        <f t="shared" si="90"/>
        <v>0</v>
      </c>
      <c r="F1134" s="59"/>
      <c r="G1134" s="84" t="str">
        <f>G1132</f>
        <v>플렌지 조인트관접합(GV)</v>
      </c>
      <c r="H1134" s="85" t="s">
        <v>262</v>
      </c>
      <c r="I1134" s="85">
        <f>CHOOSE(IF(C1134&gt;0,C1134,$F$5),0,"(야간)","(지세별)","(지+소)","(누.불)","(야+소)","")</f>
        <v>0</v>
      </c>
      <c r="J1134" s="84">
        <v>0</v>
      </c>
      <c r="K1134" s="72" t="s">
        <v>227</v>
      </c>
      <c r="L1134" s="73">
        <f t="shared" si="86"/>
        <v>0</v>
      </c>
      <c r="M1134" s="71">
        <f t="shared" si="86"/>
        <v>0</v>
      </c>
      <c r="N1134" s="73">
        <f>IF(AND(J1133=0,J1134=0),0,INT(CHOOSE(IF(C1134&gt;0,C1134,$F$5),#REF!,#REF!,#REF!,#REF!,#REF!,#REF!,#REF!)))</f>
        <v>0</v>
      </c>
      <c r="O1134" s="74">
        <f t="shared" si="87"/>
        <v>0</v>
      </c>
      <c r="P1134" s="73">
        <f>IF(AND(J1133=0,J1134=0),0,INT(CHOOSE(IF(C1134&gt;0,C1134,$F$5),#REF!,#REF!,#REF!,#REF!,#REF!,#REF!,#REF!)))</f>
        <v>0</v>
      </c>
      <c r="Q1134" s="74">
        <f t="shared" si="88"/>
        <v>0</v>
      </c>
      <c r="R1134" s="73">
        <f>IF(AND(J1133=0,J1134=0),0,INT(CHOOSE(IF(C1134&gt;0,C1134,$F$5),#REF!,#REF!,#REF!,#REF!,#REF!,#REF!,#REF!)))</f>
        <v>0</v>
      </c>
      <c r="S1134" s="74">
        <f t="shared" si="89"/>
        <v>0</v>
      </c>
      <c r="T1134" s="74"/>
    </row>
    <row r="1135" spans="3:20" ht="20.25" hidden="1" customHeight="1">
      <c r="C1135" s="17"/>
      <c r="E1135" t="str">
        <f t="shared" si="85"/>
        <v/>
      </c>
      <c r="F1135" s="62"/>
      <c r="G1135" s="78"/>
      <c r="H1135" s="79"/>
      <c r="I1135" s="79"/>
      <c r="J1135" s="78">
        <v>0</v>
      </c>
      <c r="K1135" s="65"/>
      <c r="L1135" s="66">
        <f t="shared" si="86"/>
        <v>0</v>
      </c>
      <c r="M1135" s="64">
        <f t="shared" si="86"/>
        <v>0</v>
      </c>
      <c r="N1135" s="66">
        <f>IF(J1135=0,0,N1136*$E$3)</f>
        <v>0</v>
      </c>
      <c r="O1135" s="67">
        <f t="shared" si="87"/>
        <v>0</v>
      </c>
      <c r="P1135" s="66">
        <f>IF(J1135=0,0,P1136*$E$3)</f>
        <v>0</v>
      </c>
      <c r="Q1135" s="67">
        <f t="shared" si="88"/>
        <v>0</v>
      </c>
      <c r="R1135" s="66">
        <f>IF(J1135=0,0,R1136*$E$3)</f>
        <v>0</v>
      </c>
      <c r="S1135" s="67">
        <f t="shared" si="89"/>
        <v>0</v>
      </c>
      <c r="T1135" s="67"/>
    </row>
    <row r="1136" spans="3:20" ht="20.25" hidden="1" customHeight="1">
      <c r="C1136" s="76">
        <v>2</v>
      </c>
      <c r="D1136" s="68" t="str">
        <f>CHOOSE(IF(C1136&gt;0,C1136,$F$5),0,"(야)","(지세별)","(지+소)","(누.불)","(야+소)","(원내역)")</f>
        <v>(야)</v>
      </c>
      <c r="E1136">
        <f t="shared" si="90"/>
        <v>0</v>
      </c>
      <c r="F1136" s="59"/>
      <c r="G1136" s="84" t="str">
        <f>G1134</f>
        <v>플렌지 조인트관접합(GV)</v>
      </c>
      <c r="H1136" s="85" t="str">
        <f>H1134</f>
        <v>D=800mm</v>
      </c>
      <c r="I1136" s="85" t="str">
        <f>CHOOSE(IF(C1136&gt;0,C1136,$F$5),0,"(야간)","(지세별)","(지+소)","(누.불)","(야+소)","")</f>
        <v>(야간)</v>
      </c>
      <c r="J1136" s="84">
        <v>0</v>
      </c>
      <c r="K1136" s="72" t="s">
        <v>227</v>
      </c>
      <c r="L1136" s="73">
        <f t="shared" si="86"/>
        <v>0</v>
      </c>
      <c r="M1136" s="71">
        <f t="shared" si="86"/>
        <v>0</v>
      </c>
      <c r="N1136" s="73">
        <f>IF(AND(J1135=0,J1136=0),0,INT(CHOOSE(IF(C1136&gt;0,C1136,$F$5),#REF!,#REF!,#REF!,#REF!,#REF!,#REF!,#REF!)))</f>
        <v>0</v>
      </c>
      <c r="O1136" s="74">
        <f t="shared" si="87"/>
        <v>0</v>
      </c>
      <c r="P1136" s="73">
        <f>IF(AND(J1135=0,J1136=0),0,INT(CHOOSE(IF(C1136&gt;0,C1136,$F$5),#REF!,#REF!,#REF!,#REF!,#REF!,#REF!,#REF!)))</f>
        <v>0</v>
      </c>
      <c r="Q1136" s="74">
        <f t="shared" si="88"/>
        <v>0</v>
      </c>
      <c r="R1136" s="73">
        <f>IF(AND(J1135=0,J1136=0),0,INT(CHOOSE(IF(C1136&gt;0,C1136,$F$5),#REF!,#REF!,#REF!,#REF!,#REF!,#REF!,#REF!)))</f>
        <v>0</v>
      </c>
      <c r="S1136" s="74">
        <f t="shared" si="89"/>
        <v>0</v>
      </c>
      <c r="T1136" s="74"/>
    </row>
    <row r="1137" spans="3:20" ht="20.25" hidden="1" customHeight="1">
      <c r="C1137" s="17"/>
      <c r="E1137" t="str">
        <f t="shared" si="85"/>
        <v/>
      </c>
      <c r="F1137" s="62"/>
      <c r="G1137" s="78"/>
      <c r="H1137" s="79"/>
      <c r="I1137" s="79"/>
      <c r="J1137" s="78">
        <v>0</v>
      </c>
      <c r="K1137" s="65"/>
      <c r="L1137" s="66">
        <f t="shared" si="86"/>
        <v>0</v>
      </c>
      <c r="M1137" s="64">
        <f t="shared" si="86"/>
        <v>0</v>
      </c>
      <c r="N1137" s="66">
        <f>IF(J1137=0,0,N1138*$E$3)</f>
        <v>0</v>
      </c>
      <c r="O1137" s="67">
        <f t="shared" si="87"/>
        <v>0</v>
      </c>
      <c r="P1137" s="66">
        <f>IF(J1137=0,0,P1138*$E$3)</f>
        <v>0</v>
      </c>
      <c r="Q1137" s="67">
        <f t="shared" si="88"/>
        <v>0</v>
      </c>
      <c r="R1137" s="66">
        <f>IF(J1137=0,0,R1138*$E$3)</f>
        <v>0</v>
      </c>
      <c r="S1137" s="67">
        <f t="shared" si="89"/>
        <v>0</v>
      </c>
      <c r="T1137" s="67"/>
    </row>
    <row r="1138" spans="3:20" ht="20.25" hidden="1" customHeight="1">
      <c r="C1138" s="76"/>
      <c r="D1138" s="68">
        <f>CHOOSE(IF(C1138&gt;0,C1138,$F$5),0,"(야)","(지세별)","(지+소)","(누.불)","(야+소)","(원내역)")</f>
        <v>0</v>
      </c>
      <c r="E1138">
        <f t="shared" si="90"/>
        <v>0</v>
      </c>
      <c r="F1138" s="59"/>
      <c r="G1138" s="84" t="str">
        <f>G1136</f>
        <v>플렌지 조인트관접합(GV)</v>
      </c>
      <c r="H1138" s="85" t="s">
        <v>290</v>
      </c>
      <c r="I1138" s="85">
        <f>CHOOSE(IF(C1138&gt;0,C1138,$F$5),0,"(야간)","(지세별)","(지+소)","(누.불)","(야+소)","")</f>
        <v>0</v>
      </c>
      <c r="J1138" s="84">
        <v>0</v>
      </c>
      <c r="K1138" s="72" t="s">
        <v>287</v>
      </c>
      <c r="L1138" s="73">
        <f t="shared" si="86"/>
        <v>0</v>
      </c>
      <c r="M1138" s="71">
        <f t="shared" si="86"/>
        <v>0</v>
      </c>
      <c r="N1138" s="73">
        <f>IF(AND(J1137=0,J1138=0),0,INT(CHOOSE(IF(C1138&gt;0,C1138,$F$5),#REF!,#REF!,#REF!,#REF!,#REF!,#REF!,#REF!)))</f>
        <v>0</v>
      </c>
      <c r="O1138" s="74">
        <f t="shared" si="87"/>
        <v>0</v>
      </c>
      <c r="P1138" s="73">
        <f>IF(AND(J1137=0,J1138=0),0,INT(CHOOSE(IF(C1138&gt;0,C1138,$F$5),#REF!,#REF!,#REF!,#REF!,#REF!,#REF!,#REF!)))</f>
        <v>0</v>
      </c>
      <c r="Q1138" s="74">
        <f t="shared" si="88"/>
        <v>0</v>
      </c>
      <c r="R1138" s="73">
        <f>IF(AND(J1137=0,J1138=0),0,INT(CHOOSE(IF(C1138&gt;0,C1138,$F$5),#REF!,#REF!,#REF!,#REF!,#REF!,#REF!,#REF!)))</f>
        <v>0</v>
      </c>
      <c r="S1138" s="74">
        <f t="shared" si="89"/>
        <v>0</v>
      </c>
      <c r="T1138" s="74"/>
    </row>
    <row r="1139" spans="3:20" ht="20.25" hidden="1" customHeight="1">
      <c r="C1139" s="17"/>
      <c r="E1139" t="str">
        <f t="shared" si="85"/>
        <v/>
      </c>
      <c r="F1139" s="62"/>
      <c r="G1139" s="78"/>
      <c r="H1139" s="79"/>
      <c r="I1139" s="79"/>
      <c r="J1139" s="78">
        <v>0</v>
      </c>
      <c r="K1139" s="65"/>
      <c r="L1139" s="66">
        <f t="shared" si="86"/>
        <v>0</v>
      </c>
      <c r="M1139" s="64">
        <f t="shared" si="86"/>
        <v>0</v>
      </c>
      <c r="N1139" s="66">
        <f>IF(J1139=0,0,N1140*$E$3)</f>
        <v>0</v>
      </c>
      <c r="O1139" s="67">
        <f t="shared" si="87"/>
        <v>0</v>
      </c>
      <c r="P1139" s="66">
        <f>IF(J1139=0,0,P1140*$E$3)</f>
        <v>0</v>
      </c>
      <c r="Q1139" s="67">
        <f t="shared" si="88"/>
        <v>0</v>
      </c>
      <c r="R1139" s="66">
        <f>IF(J1139=0,0,R1140*$E$3)</f>
        <v>0</v>
      </c>
      <c r="S1139" s="67">
        <f t="shared" si="89"/>
        <v>0</v>
      </c>
      <c r="T1139" s="67"/>
    </row>
    <row r="1140" spans="3:20" ht="20.25" hidden="1" customHeight="1">
      <c r="C1140" s="76">
        <v>2</v>
      </c>
      <c r="D1140" s="68" t="str">
        <f>CHOOSE(IF(C1140&gt;0,C1140,$F$5),0,"(야)","(지세별)","(지+소)","(누.불)","(야+소)","(원내역)")</f>
        <v>(야)</v>
      </c>
      <c r="E1140">
        <f t="shared" si="90"/>
        <v>0</v>
      </c>
      <c r="F1140" s="59"/>
      <c r="G1140" s="84" t="str">
        <f>G1138</f>
        <v>플렌지 조인트관접합(GV)</v>
      </c>
      <c r="H1140" s="85" t="str">
        <f>H1138</f>
        <v>D=900mm</v>
      </c>
      <c r="I1140" s="85" t="str">
        <f>CHOOSE(IF(C1140&gt;0,C1140,$F$5),0,"(야간)","(지세별)","(지+소)","(누.불)","(야+소)","")</f>
        <v>(야간)</v>
      </c>
      <c r="J1140" s="84">
        <v>0</v>
      </c>
      <c r="K1140" s="72" t="s">
        <v>227</v>
      </c>
      <c r="L1140" s="73">
        <f t="shared" si="86"/>
        <v>0</v>
      </c>
      <c r="M1140" s="71">
        <f t="shared" si="86"/>
        <v>0</v>
      </c>
      <c r="N1140" s="73">
        <f>IF(AND(J1139=0,J1140=0),0,INT(CHOOSE(IF(C1140&gt;0,C1140,$F$5),#REF!,#REF!,#REF!,#REF!,#REF!,#REF!,#REF!)))</f>
        <v>0</v>
      </c>
      <c r="O1140" s="74">
        <f t="shared" si="87"/>
        <v>0</v>
      </c>
      <c r="P1140" s="73">
        <f>IF(AND(J1139=0,J1140=0),0,INT(CHOOSE(IF(C1140&gt;0,C1140,$F$5),#REF!,#REF!,#REF!,#REF!,#REF!,#REF!,#REF!)))</f>
        <v>0</v>
      </c>
      <c r="Q1140" s="74">
        <f t="shared" si="88"/>
        <v>0</v>
      </c>
      <c r="R1140" s="73">
        <f>IF(AND(J1139=0,J1140=0),0,INT(CHOOSE(IF(C1140&gt;0,C1140,$F$5),#REF!,#REF!,#REF!,#REF!,#REF!,#REF!,#REF!)))</f>
        <v>0</v>
      </c>
      <c r="S1140" s="74">
        <f t="shared" si="89"/>
        <v>0</v>
      </c>
      <c r="T1140" s="74"/>
    </row>
    <row r="1141" spans="3:20" ht="20.25" hidden="1" customHeight="1">
      <c r="C1141" s="17"/>
      <c r="E1141" t="str">
        <f t="shared" si="85"/>
        <v/>
      </c>
      <c r="F1141" s="62"/>
      <c r="G1141" s="78"/>
      <c r="H1141" s="79"/>
      <c r="I1141" s="79"/>
      <c r="J1141" s="78">
        <v>0</v>
      </c>
      <c r="K1141" s="65"/>
      <c r="L1141" s="66">
        <f t="shared" si="86"/>
        <v>0</v>
      </c>
      <c r="M1141" s="64">
        <f t="shared" si="86"/>
        <v>0</v>
      </c>
      <c r="N1141" s="66">
        <f>IF(J1141=0,0,N1142*$E$3)</f>
        <v>0</v>
      </c>
      <c r="O1141" s="67">
        <f t="shared" si="87"/>
        <v>0</v>
      </c>
      <c r="P1141" s="66">
        <f>IF(J1141=0,0,P1142*$E$3)</f>
        <v>0</v>
      </c>
      <c r="Q1141" s="67">
        <f t="shared" si="88"/>
        <v>0</v>
      </c>
      <c r="R1141" s="66">
        <f>IF(J1141=0,0,R1142*$E$3)</f>
        <v>0</v>
      </c>
      <c r="S1141" s="67">
        <f t="shared" si="89"/>
        <v>0</v>
      </c>
      <c r="T1141" s="67"/>
    </row>
    <row r="1142" spans="3:20" ht="20.25" hidden="1" customHeight="1">
      <c r="C1142" s="76"/>
      <c r="D1142" s="68">
        <f>CHOOSE(IF(C1142&gt;0,C1142,$F$5),0,"(야)","(지세별)","(지+소)","(누.불)","(야+소)","(원내역)")</f>
        <v>0</v>
      </c>
      <c r="E1142">
        <f t="shared" si="90"/>
        <v>0</v>
      </c>
      <c r="F1142" s="59"/>
      <c r="G1142" s="84" t="str">
        <f>G1140</f>
        <v>플렌지 조인트관접합(GV)</v>
      </c>
      <c r="H1142" s="85" t="s">
        <v>260</v>
      </c>
      <c r="I1142" s="85">
        <f>CHOOSE(IF(C1142&gt;0,C1142,$F$5),0,"(야간)","(지세별)","(지+소)","(누.불)","(야+소)","")</f>
        <v>0</v>
      </c>
      <c r="J1142" s="84">
        <v>0</v>
      </c>
      <c r="K1142" s="72" t="s">
        <v>227</v>
      </c>
      <c r="L1142" s="73">
        <f t="shared" si="86"/>
        <v>0</v>
      </c>
      <c r="M1142" s="71">
        <f t="shared" si="86"/>
        <v>0</v>
      </c>
      <c r="N1142" s="73">
        <f>IF(AND(J1141=0,J1142=0),0,INT(CHOOSE(IF(C1142&gt;0,C1142,$F$5),#REF!,#REF!,#REF!,#REF!,#REF!,#REF!,#REF!)))</f>
        <v>0</v>
      </c>
      <c r="O1142" s="74">
        <f t="shared" si="87"/>
        <v>0</v>
      </c>
      <c r="P1142" s="73">
        <f>IF(AND(J1141=0,J1142=0),0,INT(CHOOSE(IF(C1142&gt;0,C1142,$F$5),#REF!,#REF!,#REF!,#REF!,#REF!,#REF!,#REF!)))</f>
        <v>0</v>
      </c>
      <c r="Q1142" s="74">
        <f t="shared" si="88"/>
        <v>0</v>
      </c>
      <c r="R1142" s="73">
        <f>IF(AND(J1141=0,J1142=0),0,INT(CHOOSE(IF(C1142&gt;0,C1142,$F$5),#REF!,#REF!,#REF!,#REF!,#REF!,#REF!,#REF!)))</f>
        <v>0</v>
      </c>
      <c r="S1142" s="74">
        <f t="shared" si="89"/>
        <v>0</v>
      </c>
      <c r="T1142" s="74"/>
    </row>
    <row r="1143" spans="3:20" ht="20.25" hidden="1" customHeight="1">
      <c r="C1143" s="17"/>
      <c r="E1143" t="str">
        <f t="shared" si="85"/>
        <v/>
      </c>
      <c r="F1143" s="62"/>
      <c r="G1143" s="78"/>
      <c r="H1143" s="79"/>
      <c r="I1143" s="79"/>
      <c r="J1143" s="78">
        <v>0</v>
      </c>
      <c r="K1143" s="65"/>
      <c r="L1143" s="66">
        <f t="shared" si="86"/>
        <v>0</v>
      </c>
      <c r="M1143" s="64">
        <f t="shared" si="86"/>
        <v>0</v>
      </c>
      <c r="N1143" s="66">
        <f>IF(J1143=0,0,N1144*$E$3)</f>
        <v>0</v>
      </c>
      <c r="O1143" s="67">
        <f t="shared" si="87"/>
        <v>0</v>
      </c>
      <c r="P1143" s="66">
        <f>IF(J1143=0,0,P1144*$E$3)</f>
        <v>0</v>
      </c>
      <c r="Q1143" s="67">
        <f t="shared" si="88"/>
        <v>0</v>
      </c>
      <c r="R1143" s="66">
        <f>IF(J1143=0,0,R1144*$E$3)</f>
        <v>0</v>
      </c>
      <c r="S1143" s="67">
        <f t="shared" si="89"/>
        <v>0</v>
      </c>
      <c r="T1143" s="67"/>
    </row>
    <row r="1144" spans="3:20" ht="20.25" hidden="1" customHeight="1">
      <c r="C1144" s="76">
        <v>2</v>
      </c>
      <c r="D1144" s="68" t="str">
        <f>CHOOSE(IF(C1144&gt;0,C1144,$F$5),0,"(야)","(지세별)","(지+소)","(누.불)","(야+소)","(원내역)")</f>
        <v>(야)</v>
      </c>
      <c r="E1144">
        <f t="shared" si="90"/>
        <v>0</v>
      </c>
      <c r="F1144" s="59"/>
      <c r="G1144" s="84" t="str">
        <f>G1142</f>
        <v>플렌지 조인트관접합(GV)</v>
      </c>
      <c r="H1144" s="85" t="str">
        <f>H1142</f>
        <v>D=1000mm</v>
      </c>
      <c r="I1144" s="85" t="str">
        <f>CHOOSE(IF(C1144&gt;0,C1144,$F$5),0,"(야간)","(지세별)","(지+소)","(누.불)","(야+소)","")</f>
        <v>(야간)</v>
      </c>
      <c r="J1144" s="84">
        <v>0</v>
      </c>
      <c r="K1144" s="72" t="s">
        <v>227</v>
      </c>
      <c r="L1144" s="73">
        <f t="shared" si="86"/>
        <v>0</v>
      </c>
      <c r="M1144" s="71">
        <f t="shared" si="86"/>
        <v>0</v>
      </c>
      <c r="N1144" s="73">
        <f>IF(AND(J1143=0,J1144=0),0,INT(CHOOSE(IF(C1144&gt;0,C1144,$F$5),#REF!,#REF!,#REF!,#REF!,#REF!,#REF!,#REF!)))</f>
        <v>0</v>
      </c>
      <c r="O1144" s="74">
        <f t="shared" si="87"/>
        <v>0</v>
      </c>
      <c r="P1144" s="73">
        <f>IF(AND(J1143=0,J1144=0),0,INT(CHOOSE(IF(C1144&gt;0,C1144,$F$5),#REF!,#REF!,#REF!,#REF!,#REF!,#REF!,#REF!)))</f>
        <v>0</v>
      </c>
      <c r="Q1144" s="74">
        <f t="shared" si="88"/>
        <v>0</v>
      </c>
      <c r="R1144" s="73">
        <f>IF(AND(J1143=0,J1144=0),0,INT(CHOOSE(IF(C1144&gt;0,C1144,$F$5),#REF!,#REF!,#REF!,#REF!,#REF!,#REF!,#REF!)))</f>
        <v>0</v>
      </c>
      <c r="S1144" s="74">
        <f t="shared" si="89"/>
        <v>0</v>
      </c>
      <c r="T1144" s="74"/>
    </row>
    <row r="1145" spans="3:20" ht="20.25" hidden="1" customHeight="1">
      <c r="C1145" s="17"/>
      <c r="E1145" t="str">
        <f t="shared" si="85"/>
        <v/>
      </c>
      <c r="F1145" s="62"/>
      <c r="G1145" s="63"/>
      <c r="H1145" s="64"/>
      <c r="I1145" s="64"/>
      <c r="J1145" s="63">
        <v>0</v>
      </c>
      <c r="K1145" s="65"/>
      <c r="L1145" s="66">
        <f t="shared" si="86"/>
        <v>0</v>
      </c>
      <c r="M1145" s="64">
        <f t="shared" si="86"/>
        <v>0</v>
      </c>
      <c r="N1145" s="66">
        <f>IF(J1145=0,0,N1146*$E$3)</f>
        <v>0</v>
      </c>
      <c r="O1145" s="67">
        <f t="shared" si="87"/>
        <v>0</v>
      </c>
      <c r="P1145" s="66">
        <f>IF(J1145=0,0,P1146*$E$3)</f>
        <v>0</v>
      </c>
      <c r="Q1145" s="67">
        <f t="shared" si="88"/>
        <v>0</v>
      </c>
      <c r="R1145" s="66">
        <f>IF(J1145=0,0,R1146*$E$3)</f>
        <v>0</v>
      </c>
      <c r="S1145" s="67">
        <f t="shared" si="89"/>
        <v>0</v>
      </c>
      <c r="T1145" s="67"/>
    </row>
    <row r="1146" spans="3:20" ht="20.25" hidden="1" customHeight="1">
      <c r="C1146" s="76"/>
      <c r="D1146" s="68">
        <f>CHOOSE(IF(C1146&gt;0,C1146,$F$5),0,"(야)","(지세별)","(지+소)","(누.불)","(야+소)","(원내역)")</f>
        <v>0</v>
      </c>
      <c r="E1146">
        <f t="shared" si="90"/>
        <v>0</v>
      </c>
      <c r="F1146" s="59"/>
      <c r="G1146" s="70" t="s">
        <v>291</v>
      </c>
      <c r="H1146" s="71" t="s">
        <v>247</v>
      </c>
      <c r="I1146" s="71">
        <f>CHOOSE(IF(C1146&gt;0,C1146,$F$5),0,"(야간)","(지세별)","(지+소)","(누.불)","(야+소)","")</f>
        <v>0</v>
      </c>
      <c r="J1146" s="70">
        <v>0</v>
      </c>
      <c r="K1146" s="72" t="s">
        <v>227</v>
      </c>
      <c r="L1146" s="73">
        <f t="shared" si="86"/>
        <v>0</v>
      </c>
      <c r="M1146" s="71">
        <f t="shared" si="86"/>
        <v>0</v>
      </c>
      <c r="N1146" s="73">
        <f>IF(AND(J1145=0,J1146=0),0,INT(CHOOSE(IF(C1146&gt;0,C1146,$F$5),#REF!,#REF!,#REF!,#REF!,#REF!,#REF!,#REF!)))</f>
        <v>0</v>
      </c>
      <c r="O1146" s="74">
        <f t="shared" si="87"/>
        <v>0</v>
      </c>
      <c r="P1146" s="73">
        <f>IF(AND(J1145=0,J1146=0),0,INT(CHOOSE(IF(C1146&gt;0,C1146,$F$5),#REF!,#REF!,#REF!,#REF!,#REF!,#REF!,#REF!)))</f>
        <v>0</v>
      </c>
      <c r="Q1146" s="74">
        <f t="shared" si="88"/>
        <v>0</v>
      </c>
      <c r="R1146" s="73">
        <f>IF(AND(J1145=0,J1146=0),0,INT(CHOOSE(IF(C1146&gt;0,C1146,$F$5),#REF!,#REF!,#REF!,#REF!,#REF!,#REF!,#REF!)))</f>
        <v>0</v>
      </c>
      <c r="S1146" s="74">
        <f t="shared" si="89"/>
        <v>0</v>
      </c>
      <c r="T1146" s="74"/>
    </row>
    <row r="1147" spans="3:20" ht="20.25" hidden="1" customHeight="1">
      <c r="C1147" s="17"/>
      <c r="E1147" t="str">
        <f t="shared" si="85"/>
        <v/>
      </c>
      <c r="F1147" s="62"/>
      <c r="G1147" s="63"/>
      <c r="H1147" s="64"/>
      <c r="I1147" s="64"/>
      <c r="J1147" s="63">
        <v>0</v>
      </c>
      <c r="K1147" s="65"/>
      <c r="L1147" s="66">
        <f t="shared" si="86"/>
        <v>0</v>
      </c>
      <c r="M1147" s="64">
        <f t="shared" si="86"/>
        <v>0</v>
      </c>
      <c r="N1147" s="66">
        <f>IF(J1147=0,0,N1148*$E$3)</f>
        <v>0</v>
      </c>
      <c r="O1147" s="67">
        <f t="shared" si="87"/>
        <v>0</v>
      </c>
      <c r="P1147" s="66">
        <f>IF(J1147=0,0,P1148*$E$3)</f>
        <v>0</v>
      </c>
      <c r="Q1147" s="67">
        <f t="shared" si="88"/>
        <v>0</v>
      </c>
      <c r="R1147" s="66">
        <f>IF(J1147=0,0,R1148*$E$3)</f>
        <v>0</v>
      </c>
      <c r="S1147" s="67">
        <f t="shared" si="89"/>
        <v>0</v>
      </c>
      <c r="T1147" s="67"/>
    </row>
    <row r="1148" spans="3:20" ht="20.25" hidden="1" customHeight="1">
      <c r="C1148" s="76">
        <v>2</v>
      </c>
      <c r="D1148" s="68" t="str">
        <f>CHOOSE(IF(C1148&gt;0,C1148,$F$5),0,"(야)","(지세별)","(지+소)","(누.불)","(야+소)","(원내역)")</f>
        <v>(야)</v>
      </c>
      <c r="E1148">
        <f t="shared" si="90"/>
        <v>0</v>
      </c>
      <c r="F1148" s="59"/>
      <c r="G1148" s="70" t="str">
        <f>G1146</f>
        <v>플렌지철거</v>
      </c>
      <c r="H1148" s="71" t="s">
        <v>247</v>
      </c>
      <c r="I1148" s="71" t="str">
        <f>CHOOSE(IF(C1148&gt;0,C1148,$F$5),0,"(야간)","(지세별)","(지+소)","(누.불)","(야+소)","")</f>
        <v>(야간)</v>
      </c>
      <c r="J1148" s="70">
        <v>0</v>
      </c>
      <c r="K1148" s="72" t="s">
        <v>227</v>
      </c>
      <c r="L1148" s="73">
        <f t="shared" si="86"/>
        <v>0</v>
      </c>
      <c r="M1148" s="71">
        <f t="shared" si="86"/>
        <v>0</v>
      </c>
      <c r="N1148" s="73">
        <f>IF(AND(J1147=0,J1148=0),0,INT(CHOOSE(IF(C1148&gt;0,C1148,$F$5),#REF!,#REF!,#REF!,#REF!,#REF!,#REF!,#REF!)))</f>
        <v>0</v>
      </c>
      <c r="O1148" s="74">
        <f t="shared" si="87"/>
        <v>0</v>
      </c>
      <c r="P1148" s="73">
        <f>IF(AND(J1147=0,J1148=0),0,INT(CHOOSE(IF(C1148&gt;0,C1148,$F$5),#REF!,#REF!,#REF!,#REF!,#REF!,#REF!,#REF!)))</f>
        <v>0</v>
      </c>
      <c r="Q1148" s="74">
        <f t="shared" si="88"/>
        <v>0</v>
      </c>
      <c r="R1148" s="73">
        <f>IF(AND(J1147=0,J1148=0),0,INT(CHOOSE(IF(C1148&gt;0,C1148,$F$5),#REF!,#REF!,#REF!,#REF!,#REF!,#REF!,#REF!)))</f>
        <v>0</v>
      </c>
      <c r="S1148" s="74">
        <f t="shared" si="89"/>
        <v>0</v>
      </c>
      <c r="T1148" s="74"/>
    </row>
    <row r="1149" spans="3:20" ht="20.25" hidden="1" customHeight="1">
      <c r="C1149" s="17"/>
      <c r="E1149" t="str">
        <f t="shared" si="85"/>
        <v/>
      </c>
      <c r="F1149" s="62"/>
      <c r="G1149" s="63"/>
      <c r="H1149" s="64"/>
      <c r="I1149" s="64"/>
      <c r="J1149" s="63">
        <v>0</v>
      </c>
      <c r="K1149" s="65"/>
      <c r="L1149" s="66">
        <f t="shared" si="86"/>
        <v>0</v>
      </c>
      <c r="M1149" s="64">
        <f t="shared" si="86"/>
        <v>0</v>
      </c>
      <c r="N1149" s="66">
        <f>IF(J1149=0,0,N1150*$E$3)</f>
        <v>0</v>
      </c>
      <c r="O1149" s="67">
        <f t="shared" si="87"/>
        <v>0</v>
      </c>
      <c r="P1149" s="66">
        <f>IF(J1149=0,0,P1150*$E$3)</f>
        <v>0</v>
      </c>
      <c r="Q1149" s="67">
        <f t="shared" si="88"/>
        <v>0</v>
      </c>
      <c r="R1149" s="66">
        <f>IF(J1149=0,0,R1150*$E$3)</f>
        <v>0</v>
      </c>
      <c r="S1149" s="67">
        <f t="shared" si="89"/>
        <v>0</v>
      </c>
      <c r="T1149" s="67"/>
    </row>
    <row r="1150" spans="3:20" ht="20.25" hidden="1" customHeight="1">
      <c r="C1150" s="76"/>
      <c r="D1150" s="68">
        <f>CHOOSE(IF(C1150&gt;0,C1150,$F$5),0,"(야)","(지세별)","(지+소)","(누.불)","(야+소)","(원내역)")</f>
        <v>0</v>
      </c>
      <c r="E1150">
        <f t="shared" si="90"/>
        <v>0</v>
      </c>
      <c r="F1150" s="59"/>
      <c r="G1150" s="70" t="str">
        <f>G1148</f>
        <v>플렌지철거</v>
      </c>
      <c r="H1150" s="71" t="s">
        <v>248</v>
      </c>
      <c r="I1150" s="71">
        <f>CHOOSE(IF(C1150&gt;0,C1150,$F$5),0,"(야간)","(지세별)","(지+소)","(누.불)","(야+소)","")</f>
        <v>0</v>
      </c>
      <c r="J1150" s="70">
        <v>0</v>
      </c>
      <c r="K1150" s="72" t="s">
        <v>287</v>
      </c>
      <c r="L1150" s="73">
        <f t="shared" si="86"/>
        <v>0</v>
      </c>
      <c r="M1150" s="71">
        <f t="shared" si="86"/>
        <v>0</v>
      </c>
      <c r="N1150" s="73">
        <f>IF(AND(J1149=0,J1150=0),0,INT(CHOOSE(IF(C1150&gt;0,C1150,$F$5),#REF!,#REF!,#REF!,#REF!,#REF!,#REF!,#REF!)))</f>
        <v>0</v>
      </c>
      <c r="O1150" s="74">
        <f t="shared" si="87"/>
        <v>0</v>
      </c>
      <c r="P1150" s="73">
        <f>IF(AND(J1149=0,J1150=0),0,INT(CHOOSE(IF(C1150&gt;0,C1150,$F$5),#REF!,#REF!,#REF!,#REF!,#REF!,#REF!,#REF!)))</f>
        <v>0</v>
      </c>
      <c r="Q1150" s="74">
        <f t="shared" si="88"/>
        <v>0</v>
      </c>
      <c r="R1150" s="73">
        <f>IF(AND(J1149=0,J1150=0),0,INT(CHOOSE(IF(C1150&gt;0,C1150,$F$5),#REF!,#REF!,#REF!,#REF!,#REF!,#REF!,#REF!)))</f>
        <v>0</v>
      </c>
      <c r="S1150" s="74">
        <f t="shared" si="89"/>
        <v>0</v>
      </c>
      <c r="T1150" s="74"/>
    </row>
    <row r="1151" spans="3:20" ht="20.25" hidden="1" customHeight="1">
      <c r="C1151" s="17"/>
      <c r="E1151" t="str">
        <f t="shared" si="85"/>
        <v/>
      </c>
      <c r="F1151" s="62"/>
      <c r="G1151" s="63"/>
      <c r="H1151" s="64"/>
      <c r="I1151" s="64"/>
      <c r="J1151" s="63">
        <v>0</v>
      </c>
      <c r="K1151" s="65"/>
      <c r="L1151" s="66">
        <f t="shared" si="86"/>
        <v>0</v>
      </c>
      <c r="M1151" s="64">
        <f t="shared" si="86"/>
        <v>0</v>
      </c>
      <c r="N1151" s="66">
        <f>IF(J1151=0,0,N1152*$E$3)</f>
        <v>0</v>
      </c>
      <c r="O1151" s="67">
        <f t="shared" si="87"/>
        <v>0</v>
      </c>
      <c r="P1151" s="66">
        <f>IF(J1151=0,0,P1152*$E$3)</f>
        <v>0</v>
      </c>
      <c r="Q1151" s="67">
        <f t="shared" si="88"/>
        <v>0</v>
      </c>
      <c r="R1151" s="66">
        <f>IF(J1151=0,0,R1152*$E$3)</f>
        <v>0</v>
      </c>
      <c r="S1151" s="67">
        <f t="shared" si="89"/>
        <v>0</v>
      </c>
      <c r="T1151" s="67"/>
    </row>
    <row r="1152" spans="3:20" ht="20.25" hidden="1" customHeight="1">
      <c r="C1152" s="76">
        <v>2</v>
      </c>
      <c r="D1152" s="68" t="str">
        <f>CHOOSE(IF(C1152&gt;0,C1152,$F$5),0,"(야)","(지세별)","(지+소)","(누.불)","(야+소)","(원내역)")</f>
        <v>(야)</v>
      </c>
      <c r="E1152">
        <f t="shared" si="90"/>
        <v>0</v>
      </c>
      <c r="F1152" s="59"/>
      <c r="G1152" s="70" t="str">
        <f>G1150</f>
        <v>플렌지철거</v>
      </c>
      <c r="H1152" s="71" t="s">
        <v>248</v>
      </c>
      <c r="I1152" s="71" t="str">
        <f>CHOOSE(IF(C1152&gt;0,C1152,$F$5),0,"(야간)","(지세별)","(지+소)","(누.불)","(야+소)","")</f>
        <v>(야간)</v>
      </c>
      <c r="J1152" s="70">
        <v>0</v>
      </c>
      <c r="K1152" s="72" t="s">
        <v>227</v>
      </c>
      <c r="L1152" s="73">
        <f t="shared" si="86"/>
        <v>0</v>
      </c>
      <c r="M1152" s="71">
        <f t="shared" si="86"/>
        <v>0</v>
      </c>
      <c r="N1152" s="73">
        <f>IF(AND(J1151=0,J1152=0),0,INT(CHOOSE(IF(C1152&gt;0,C1152,$F$5),#REF!,#REF!,#REF!,#REF!,#REF!,#REF!,#REF!)))</f>
        <v>0</v>
      </c>
      <c r="O1152" s="74">
        <f t="shared" si="87"/>
        <v>0</v>
      </c>
      <c r="P1152" s="73">
        <f>IF(AND(J1151=0,J1152=0),0,INT(CHOOSE(IF(C1152&gt;0,C1152,$F$5),#REF!,#REF!,#REF!,#REF!,#REF!,#REF!,#REF!)))</f>
        <v>0</v>
      </c>
      <c r="Q1152" s="74">
        <f t="shared" si="88"/>
        <v>0</v>
      </c>
      <c r="R1152" s="73">
        <f>IF(AND(J1151=0,J1152=0),0,INT(CHOOSE(IF(C1152&gt;0,C1152,$F$5),#REF!,#REF!,#REF!,#REF!,#REF!,#REF!,#REF!)))</f>
        <v>0</v>
      </c>
      <c r="S1152" s="74">
        <f t="shared" si="89"/>
        <v>0</v>
      </c>
      <c r="T1152" s="74"/>
    </row>
    <row r="1153" spans="3:20" ht="20.25" hidden="1" customHeight="1">
      <c r="C1153" s="17"/>
      <c r="E1153" t="str">
        <f t="shared" si="85"/>
        <v/>
      </c>
      <c r="F1153" s="62"/>
      <c r="G1153" s="63"/>
      <c r="H1153" s="64"/>
      <c r="I1153" s="64"/>
      <c r="J1153" s="63">
        <v>0</v>
      </c>
      <c r="K1153" s="65"/>
      <c r="L1153" s="66">
        <f t="shared" si="86"/>
        <v>0</v>
      </c>
      <c r="M1153" s="64">
        <f t="shared" si="86"/>
        <v>0</v>
      </c>
      <c r="N1153" s="66">
        <f>IF(J1153=0,0,N1154*$E$3)</f>
        <v>0</v>
      </c>
      <c r="O1153" s="67">
        <f t="shared" si="87"/>
        <v>0</v>
      </c>
      <c r="P1153" s="66">
        <f>IF(J1153=0,0,P1154*$E$3)</f>
        <v>0</v>
      </c>
      <c r="Q1153" s="67">
        <f t="shared" si="88"/>
        <v>0</v>
      </c>
      <c r="R1153" s="66">
        <f>IF(J1153=0,0,R1154*$E$3)</f>
        <v>0</v>
      </c>
      <c r="S1153" s="67">
        <f t="shared" si="89"/>
        <v>0</v>
      </c>
      <c r="T1153" s="67"/>
    </row>
    <row r="1154" spans="3:20" ht="20.25" hidden="1" customHeight="1">
      <c r="C1154" s="76"/>
      <c r="D1154" s="68">
        <f>CHOOSE(IF(C1154&gt;0,C1154,$F$5),0,"(야)","(지세별)","(지+소)","(누.불)","(야+소)","(원내역)")</f>
        <v>0</v>
      </c>
      <c r="E1154">
        <f t="shared" si="90"/>
        <v>0</v>
      </c>
      <c r="F1154" s="59"/>
      <c r="G1154" s="70" t="str">
        <f>G1152</f>
        <v>플렌지철거</v>
      </c>
      <c r="H1154" s="71" t="s">
        <v>249</v>
      </c>
      <c r="I1154" s="71">
        <f>CHOOSE(IF(C1154&gt;0,C1154,$F$5),0,"(야간)","(지세별)","(지+소)","(누.불)","(야+소)","")</f>
        <v>0</v>
      </c>
      <c r="J1154" s="70">
        <v>0</v>
      </c>
      <c r="K1154" s="72" t="s">
        <v>227</v>
      </c>
      <c r="L1154" s="73">
        <f t="shared" si="86"/>
        <v>0</v>
      </c>
      <c r="M1154" s="71">
        <f t="shared" si="86"/>
        <v>0</v>
      </c>
      <c r="N1154" s="73">
        <f>IF(AND(J1153=0,J1154=0),0,INT(CHOOSE(IF(C1154&gt;0,C1154,$F$5),#REF!,#REF!,#REF!,#REF!,#REF!,#REF!,#REF!)))</f>
        <v>0</v>
      </c>
      <c r="O1154" s="74">
        <f t="shared" si="87"/>
        <v>0</v>
      </c>
      <c r="P1154" s="73">
        <f>IF(AND(J1153=0,J1154=0),0,INT(CHOOSE(IF(C1154&gt;0,C1154,$F$5),#REF!,#REF!,#REF!,#REF!,#REF!,#REF!,#REF!)))</f>
        <v>0</v>
      </c>
      <c r="Q1154" s="74">
        <f t="shared" si="88"/>
        <v>0</v>
      </c>
      <c r="R1154" s="73">
        <f>IF(AND(J1153=0,J1154=0),0,INT(CHOOSE(IF(C1154&gt;0,C1154,$F$5),#REF!,#REF!,#REF!,#REF!,#REF!,#REF!,#REF!)))</f>
        <v>0</v>
      </c>
      <c r="S1154" s="74">
        <f t="shared" si="89"/>
        <v>0</v>
      </c>
      <c r="T1154" s="74"/>
    </row>
    <row r="1155" spans="3:20" ht="20.25" hidden="1" customHeight="1">
      <c r="C1155" s="17"/>
      <c r="E1155" t="str">
        <f t="shared" si="85"/>
        <v/>
      </c>
      <c r="F1155" s="62"/>
      <c r="G1155" s="63"/>
      <c r="H1155" s="64"/>
      <c r="I1155" s="64"/>
      <c r="J1155" s="63">
        <v>0</v>
      </c>
      <c r="K1155" s="65"/>
      <c r="L1155" s="66">
        <f t="shared" si="86"/>
        <v>0</v>
      </c>
      <c r="M1155" s="64">
        <f t="shared" si="86"/>
        <v>0</v>
      </c>
      <c r="N1155" s="66">
        <f>IF(J1155=0,0,N1156*$E$3)</f>
        <v>0</v>
      </c>
      <c r="O1155" s="67">
        <f t="shared" si="87"/>
        <v>0</v>
      </c>
      <c r="P1155" s="66">
        <f>IF(J1155=0,0,P1156*$E$3)</f>
        <v>0</v>
      </c>
      <c r="Q1155" s="67">
        <f t="shared" si="88"/>
        <v>0</v>
      </c>
      <c r="R1155" s="66">
        <f>IF(J1155=0,0,R1156*$E$3)</f>
        <v>0</v>
      </c>
      <c r="S1155" s="67">
        <f t="shared" si="89"/>
        <v>0</v>
      </c>
      <c r="T1155" s="67"/>
    </row>
    <row r="1156" spans="3:20" ht="20.25" hidden="1" customHeight="1">
      <c r="C1156" s="76">
        <v>2</v>
      </c>
      <c r="D1156" s="68" t="str">
        <f>CHOOSE(IF(C1156&gt;0,C1156,$F$5),0,"(야)","(지세별)","(지+소)","(누.불)","(야+소)","(원내역)")</f>
        <v>(야)</v>
      </c>
      <c r="E1156">
        <f t="shared" si="90"/>
        <v>0</v>
      </c>
      <c r="F1156" s="59"/>
      <c r="G1156" s="70" t="str">
        <f>G1154</f>
        <v>플렌지철거</v>
      </c>
      <c r="H1156" s="71" t="s">
        <v>249</v>
      </c>
      <c r="I1156" s="71" t="str">
        <f>CHOOSE(IF(C1156&gt;0,C1156,$F$5),0,"(야간)","(지세별)","(지+소)","(누.불)","(야+소)","")</f>
        <v>(야간)</v>
      </c>
      <c r="J1156" s="70">
        <v>0</v>
      </c>
      <c r="K1156" s="72" t="s">
        <v>227</v>
      </c>
      <c r="L1156" s="73">
        <f t="shared" si="86"/>
        <v>0</v>
      </c>
      <c r="M1156" s="71">
        <f t="shared" si="86"/>
        <v>0</v>
      </c>
      <c r="N1156" s="73">
        <f>IF(AND(J1155=0,J1156=0),0,INT(CHOOSE(IF(C1156&gt;0,C1156,$F$5),#REF!,#REF!,#REF!,#REF!,#REF!,#REF!,#REF!)))</f>
        <v>0</v>
      </c>
      <c r="O1156" s="74">
        <f t="shared" si="87"/>
        <v>0</v>
      </c>
      <c r="P1156" s="73">
        <f>IF(AND(J1155=0,J1156=0),0,INT(CHOOSE(IF(C1156&gt;0,C1156,$F$5),#REF!,#REF!,#REF!,#REF!,#REF!,#REF!,#REF!)))</f>
        <v>0</v>
      </c>
      <c r="Q1156" s="74">
        <f t="shared" si="88"/>
        <v>0</v>
      </c>
      <c r="R1156" s="73">
        <f>IF(AND(J1155=0,J1156=0),0,INT(CHOOSE(IF(C1156&gt;0,C1156,$F$5),#REF!,#REF!,#REF!,#REF!,#REF!,#REF!,#REF!)))</f>
        <v>0</v>
      </c>
      <c r="S1156" s="74">
        <f t="shared" si="89"/>
        <v>0</v>
      </c>
      <c r="T1156" s="74"/>
    </row>
    <row r="1157" spans="3:20" ht="20.25" hidden="1" customHeight="1">
      <c r="C1157" s="17"/>
      <c r="E1157" t="str">
        <f t="shared" si="85"/>
        <v/>
      </c>
      <c r="F1157" s="62"/>
      <c r="G1157" s="63"/>
      <c r="H1157" s="64"/>
      <c r="I1157" s="64"/>
      <c r="J1157" s="63">
        <v>0</v>
      </c>
      <c r="K1157" s="65"/>
      <c r="L1157" s="66">
        <f t="shared" si="86"/>
        <v>0</v>
      </c>
      <c r="M1157" s="64">
        <f t="shared" si="86"/>
        <v>0</v>
      </c>
      <c r="N1157" s="66">
        <f>IF(J1157=0,0,N1158*$E$3)</f>
        <v>0</v>
      </c>
      <c r="O1157" s="67">
        <f t="shared" si="87"/>
        <v>0</v>
      </c>
      <c r="P1157" s="66">
        <f>IF(J1157=0,0,P1158*$E$3)</f>
        <v>0</v>
      </c>
      <c r="Q1157" s="67">
        <f t="shared" si="88"/>
        <v>0</v>
      </c>
      <c r="R1157" s="66">
        <f>IF(J1157=0,0,R1158*$E$3)</f>
        <v>0</v>
      </c>
      <c r="S1157" s="67">
        <f t="shared" si="89"/>
        <v>0</v>
      </c>
      <c r="T1157" s="67"/>
    </row>
    <row r="1158" spans="3:20" ht="20.25" hidden="1" customHeight="1">
      <c r="C1158" s="76"/>
      <c r="D1158" s="68">
        <f>CHOOSE(IF(C1158&gt;0,C1158,$F$5),0,"(야)","(지세별)","(지+소)","(누.불)","(야+소)","(원내역)")</f>
        <v>0</v>
      </c>
      <c r="E1158">
        <f t="shared" si="90"/>
        <v>0</v>
      </c>
      <c r="F1158" s="59"/>
      <c r="G1158" s="70" t="str">
        <f>G1156</f>
        <v>플렌지철거</v>
      </c>
      <c r="H1158" s="71" t="s">
        <v>250</v>
      </c>
      <c r="I1158" s="71">
        <f>CHOOSE(IF(C1158&gt;0,C1158,$F$5),0,"(야간)","(지세별)","(지+소)","(누.불)","(야+소)","")</f>
        <v>0</v>
      </c>
      <c r="J1158" s="70">
        <v>0</v>
      </c>
      <c r="K1158" s="72" t="s">
        <v>227</v>
      </c>
      <c r="L1158" s="73">
        <f t="shared" si="86"/>
        <v>0</v>
      </c>
      <c r="M1158" s="71">
        <f t="shared" si="86"/>
        <v>0</v>
      </c>
      <c r="N1158" s="73">
        <f>IF(AND(J1157=0,J1158=0),0,INT(CHOOSE(IF(C1158&gt;0,C1158,$F$5),#REF!,#REF!,#REF!,#REF!,#REF!,#REF!,#REF!)))</f>
        <v>0</v>
      </c>
      <c r="O1158" s="74">
        <f t="shared" si="87"/>
        <v>0</v>
      </c>
      <c r="P1158" s="73">
        <f>IF(AND(J1157=0,J1158=0),0,INT(CHOOSE(IF(C1158&gt;0,C1158,$F$5),#REF!,#REF!,#REF!,#REF!,#REF!,#REF!,#REF!)))</f>
        <v>0</v>
      </c>
      <c r="Q1158" s="74">
        <f t="shared" si="88"/>
        <v>0</v>
      </c>
      <c r="R1158" s="73">
        <f>IF(AND(J1157=0,J1158=0),0,INT(CHOOSE(IF(C1158&gt;0,C1158,$F$5),#REF!,#REF!,#REF!,#REF!,#REF!,#REF!,#REF!)))</f>
        <v>0</v>
      </c>
      <c r="S1158" s="74">
        <f t="shared" si="89"/>
        <v>0</v>
      </c>
      <c r="T1158" s="74"/>
    </row>
    <row r="1159" spans="3:20" ht="20.25" hidden="1" customHeight="1">
      <c r="C1159" s="17"/>
      <c r="E1159" t="str">
        <f t="shared" si="85"/>
        <v/>
      </c>
      <c r="F1159" s="62"/>
      <c r="G1159" s="63"/>
      <c r="H1159" s="64"/>
      <c r="I1159" s="64"/>
      <c r="J1159" s="63">
        <v>0</v>
      </c>
      <c r="K1159" s="65"/>
      <c r="L1159" s="66">
        <f t="shared" si="86"/>
        <v>0</v>
      </c>
      <c r="M1159" s="64">
        <f t="shared" si="86"/>
        <v>0</v>
      </c>
      <c r="N1159" s="66">
        <f>IF(J1159=0,0,N1160*$E$3)</f>
        <v>0</v>
      </c>
      <c r="O1159" s="67">
        <f t="shared" si="87"/>
        <v>0</v>
      </c>
      <c r="P1159" s="66">
        <f>IF(J1159=0,0,P1160*$E$3)</f>
        <v>0</v>
      </c>
      <c r="Q1159" s="67">
        <f t="shared" si="88"/>
        <v>0</v>
      </c>
      <c r="R1159" s="66">
        <f>IF(J1159=0,0,R1160*$E$3)</f>
        <v>0</v>
      </c>
      <c r="S1159" s="67">
        <f t="shared" si="89"/>
        <v>0</v>
      </c>
      <c r="T1159" s="67"/>
    </row>
    <row r="1160" spans="3:20" ht="20.25" hidden="1" customHeight="1">
      <c r="C1160" s="76">
        <v>2</v>
      </c>
      <c r="D1160" s="68" t="str">
        <f>CHOOSE(IF(C1160&gt;0,C1160,$F$5),0,"(야)","(지세별)","(지+소)","(누.불)","(야+소)","(원내역)")</f>
        <v>(야)</v>
      </c>
      <c r="E1160">
        <f t="shared" si="90"/>
        <v>0</v>
      </c>
      <c r="F1160" s="59"/>
      <c r="G1160" s="70" t="str">
        <f>G1158</f>
        <v>플렌지철거</v>
      </c>
      <c r="H1160" s="71" t="s">
        <v>250</v>
      </c>
      <c r="I1160" s="71" t="str">
        <f>CHOOSE(IF(C1160&gt;0,C1160,$F$5),0,"(야간)","(지세별)","(지+소)","(누.불)","(야+소)","")</f>
        <v>(야간)</v>
      </c>
      <c r="J1160" s="70">
        <v>0</v>
      </c>
      <c r="K1160" s="72" t="s">
        <v>292</v>
      </c>
      <c r="L1160" s="73">
        <f t="shared" si="86"/>
        <v>0</v>
      </c>
      <c r="M1160" s="71">
        <f t="shared" si="86"/>
        <v>0</v>
      </c>
      <c r="N1160" s="73">
        <f>IF(AND(J1159=0,J1160=0),0,INT(CHOOSE(IF(C1160&gt;0,C1160,$F$5),#REF!,#REF!,#REF!,#REF!,#REF!,#REF!,#REF!)))</f>
        <v>0</v>
      </c>
      <c r="O1160" s="74">
        <f t="shared" si="87"/>
        <v>0</v>
      </c>
      <c r="P1160" s="73">
        <f>IF(AND(J1159=0,J1160=0),0,INT(CHOOSE(IF(C1160&gt;0,C1160,$F$5),#REF!,#REF!,#REF!,#REF!,#REF!,#REF!,#REF!)))</f>
        <v>0</v>
      </c>
      <c r="Q1160" s="74">
        <f t="shared" si="88"/>
        <v>0</v>
      </c>
      <c r="R1160" s="73">
        <f>IF(AND(J1159=0,J1160=0),0,INT(CHOOSE(IF(C1160&gt;0,C1160,$F$5),#REF!,#REF!,#REF!,#REF!,#REF!,#REF!,#REF!)))</f>
        <v>0</v>
      </c>
      <c r="S1160" s="74">
        <f t="shared" si="89"/>
        <v>0</v>
      </c>
      <c r="T1160" s="74"/>
    </row>
    <row r="1161" spans="3:20" ht="20.25" hidden="1" customHeight="1">
      <c r="C1161" s="17"/>
      <c r="E1161" t="str">
        <f t="shared" ref="E1161:E1223" si="91">IF(OR(M1161&gt;0,M1162&gt;0),2,"")</f>
        <v/>
      </c>
      <c r="F1161" s="62"/>
      <c r="G1161" s="63"/>
      <c r="H1161" s="64"/>
      <c r="I1161" s="64"/>
      <c r="J1161" s="63">
        <v>0</v>
      </c>
      <c r="K1161" s="65"/>
      <c r="L1161" s="66">
        <f t="shared" ref="L1161:M1223" si="92">SUM(N1161,P1161,R1161)</f>
        <v>0</v>
      </c>
      <c r="M1161" s="64">
        <f t="shared" si="92"/>
        <v>0</v>
      </c>
      <c r="N1161" s="66">
        <f>IF(J1161=0,0,N1162*$E$3)</f>
        <v>0</v>
      </c>
      <c r="O1161" s="67">
        <f t="shared" ref="O1161:O1223" si="93">INT($J1161*N1161)</f>
        <v>0</v>
      </c>
      <c r="P1161" s="66">
        <f>IF(J1161=0,0,P1162*$E$3)</f>
        <v>0</v>
      </c>
      <c r="Q1161" s="67">
        <f t="shared" ref="Q1161:Q1223" si="94">INT($J1161*P1161)</f>
        <v>0</v>
      </c>
      <c r="R1161" s="66">
        <f>IF(J1161=0,0,R1162*$E$3)</f>
        <v>0</v>
      </c>
      <c r="S1161" s="67">
        <f t="shared" ref="S1161:S1223" si="95">INT($J1161*R1161)</f>
        <v>0</v>
      </c>
      <c r="T1161" s="67"/>
    </row>
    <row r="1162" spans="3:20" ht="20.25" hidden="1" customHeight="1">
      <c r="C1162" s="76"/>
      <c r="D1162" s="68">
        <f>CHOOSE(IF(C1162&gt;0,C1162,$F$5),0,"(야)","(지세별)","(지+소)","(누.불)","(야+소)","(원내역)")</f>
        <v>0</v>
      </c>
      <c r="E1162">
        <f t="shared" ref="E1162:E1224" si="96">IF(OR(M1161&gt;0,M1162&gt;0),1,0)</f>
        <v>0</v>
      </c>
      <c r="F1162" s="59"/>
      <c r="G1162" s="70" t="str">
        <f>G1160</f>
        <v>플렌지철거</v>
      </c>
      <c r="H1162" s="71" t="s">
        <v>251</v>
      </c>
      <c r="I1162" s="71">
        <f>CHOOSE(IF(C1162&gt;0,C1162,$F$5),0,"(야간)","(지세별)","(지+소)","(누.불)","(야+소)","")</f>
        <v>0</v>
      </c>
      <c r="J1162" s="70">
        <v>0</v>
      </c>
      <c r="K1162" s="72" t="s">
        <v>292</v>
      </c>
      <c r="L1162" s="73">
        <f t="shared" si="92"/>
        <v>0</v>
      </c>
      <c r="M1162" s="71">
        <f t="shared" si="92"/>
        <v>0</v>
      </c>
      <c r="N1162" s="73">
        <f>IF(AND(J1161=0,J1162=0),0,INT(CHOOSE(IF(C1162&gt;0,C1162,$F$5),#REF!,#REF!,#REF!,#REF!,#REF!,#REF!,#REF!)))</f>
        <v>0</v>
      </c>
      <c r="O1162" s="74">
        <f t="shared" si="93"/>
        <v>0</v>
      </c>
      <c r="P1162" s="73">
        <f>IF(AND(J1161=0,J1162=0),0,INT(CHOOSE(IF(C1162&gt;0,C1162,$F$5),#REF!,#REF!,#REF!,#REF!,#REF!,#REF!,#REF!)))</f>
        <v>0</v>
      </c>
      <c r="Q1162" s="74">
        <f t="shared" si="94"/>
        <v>0</v>
      </c>
      <c r="R1162" s="73">
        <f>IF(AND(J1161=0,J1162=0),0,INT(CHOOSE(IF(C1162&gt;0,C1162,$F$5),#REF!,#REF!,#REF!,#REF!,#REF!,#REF!,#REF!)))</f>
        <v>0</v>
      </c>
      <c r="S1162" s="74">
        <f t="shared" si="95"/>
        <v>0</v>
      </c>
      <c r="T1162" s="74"/>
    </row>
    <row r="1163" spans="3:20" ht="20.25" hidden="1" customHeight="1">
      <c r="C1163" s="17"/>
      <c r="E1163" t="str">
        <f t="shared" si="91"/>
        <v/>
      </c>
      <c r="F1163" s="62"/>
      <c r="G1163" s="63"/>
      <c r="H1163" s="64"/>
      <c r="I1163" s="64"/>
      <c r="J1163" s="63">
        <v>0</v>
      </c>
      <c r="K1163" s="65"/>
      <c r="L1163" s="66">
        <f t="shared" si="92"/>
        <v>0</v>
      </c>
      <c r="M1163" s="64">
        <f t="shared" si="92"/>
        <v>0</v>
      </c>
      <c r="N1163" s="66">
        <f>IF(J1163=0,0,N1164*$E$3)</f>
        <v>0</v>
      </c>
      <c r="O1163" s="67">
        <f t="shared" si="93"/>
        <v>0</v>
      </c>
      <c r="P1163" s="66">
        <f>IF(J1163=0,0,P1164*$E$3)</f>
        <v>0</v>
      </c>
      <c r="Q1163" s="67">
        <f t="shared" si="94"/>
        <v>0</v>
      </c>
      <c r="R1163" s="66">
        <f>IF(J1163=0,0,R1164*$E$3)</f>
        <v>0</v>
      </c>
      <c r="S1163" s="67">
        <f t="shared" si="95"/>
        <v>0</v>
      </c>
      <c r="T1163" s="67"/>
    </row>
    <row r="1164" spans="3:20" ht="20.25" hidden="1" customHeight="1">
      <c r="C1164" s="76">
        <v>2</v>
      </c>
      <c r="D1164" s="68" t="str">
        <f>CHOOSE(IF(C1164&gt;0,C1164,$F$5),0,"(야)","(지세별)","(지+소)","(누.불)","(야+소)","(원내역)")</f>
        <v>(야)</v>
      </c>
      <c r="E1164">
        <f t="shared" si="96"/>
        <v>0</v>
      </c>
      <c r="F1164" s="59"/>
      <c r="G1164" s="70" t="str">
        <f>G1162</f>
        <v>플렌지철거</v>
      </c>
      <c r="H1164" s="71" t="s">
        <v>251</v>
      </c>
      <c r="I1164" s="71" t="str">
        <f>CHOOSE(IF(C1164&gt;0,C1164,$F$5),0,"(야간)","(지세별)","(지+소)","(누.불)","(야+소)","")</f>
        <v>(야간)</v>
      </c>
      <c r="J1164" s="70">
        <v>0</v>
      </c>
      <c r="K1164" s="72" t="s">
        <v>227</v>
      </c>
      <c r="L1164" s="73">
        <f t="shared" si="92"/>
        <v>0</v>
      </c>
      <c r="M1164" s="71">
        <f t="shared" si="92"/>
        <v>0</v>
      </c>
      <c r="N1164" s="73">
        <f>IF(AND(J1163=0,J1164=0),0,INT(CHOOSE(IF(C1164&gt;0,C1164,$F$5),#REF!,#REF!,#REF!,#REF!,#REF!,#REF!,#REF!)))</f>
        <v>0</v>
      </c>
      <c r="O1164" s="74">
        <f t="shared" si="93"/>
        <v>0</v>
      </c>
      <c r="P1164" s="73">
        <f>IF(AND(J1163=0,J1164=0),0,INT(CHOOSE(IF(C1164&gt;0,C1164,$F$5),#REF!,#REF!,#REF!,#REF!,#REF!,#REF!,#REF!)))</f>
        <v>0</v>
      </c>
      <c r="Q1164" s="74">
        <f t="shared" si="94"/>
        <v>0</v>
      </c>
      <c r="R1164" s="73">
        <f>IF(AND(J1163=0,J1164=0),0,INT(CHOOSE(IF(C1164&gt;0,C1164,$F$5),#REF!,#REF!,#REF!,#REF!,#REF!,#REF!,#REF!)))</f>
        <v>0</v>
      </c>
      <c r="S1164" s="74">
        <f t="shared" si="95"/>
        <v>0</v>
      </c>
      <c r="T1164" s="74"/>
    </row>
    <row r="1165" spans="3:20" ht="20.25" hidden="1" customHeight="1">
      <c r="C1165" s="17"/>
      <c r="E1165" t="str">
        <f t="shared" si="91"/>
        <v/>
      </c>
      <c r="F1165" s="62"/>
      <c r="G1165" s="63"/>
      <c r="H1165" s="64"/>
      <c r="I1165" s="64"/>
      <c r="J1165" s="63">
        <v>0</v>
      </c>
      <c r="K1165" s="65"/>
      <c r="L1165" s="66">
        <f t="shared" si="92"/>
        <v>0</v>
      </c>
      <c r="M1165" s="64">
        <f t="shared" si="92"/>
        <v>0</v>
      </c>
      <c r="N1165" s="66">
        <f>IF(J1165=0,0,N1166*$E$3)</f>
        <v>0</v>
      </c>
      <c r="O1165" s="67">
        <f t="shared" si="93"/>
        <v>0</v>
      </c>
      <c r="P1165" s="66">
        <f>IF(J1165=0,0,P1166*$E$3)</f>
        <v>0</v>
      </c>
      <c r="Q1165" s="67">
        <f t="shared" si="94"/>
        <v>0</v>
      </c>
      <c r="R1165" s="66">
        <f>IF(J1165=0,0,R1166*$E$3)</f>
        <v>0</v>
      </c>
      <c r="S1165" s="67">
        <f t="shared" si="95"/>
        <v>0</v>
      </c>
      <c r="T1165" s="67"/>
    </row>
    <row r="1166" spans="3:20" ht="20.25" hidden="1" customHeight="1">
      <c r="C1166" s="76"/>
      <c r="D1166" s="68">
        <f>CHOOSE(IF(C1166&gt;0,C1166,$F$5),0,"(야)","(지세별)","(지+소)","(누.불)","(야+소)","(원내역)")</f>
        <v>0</v>
      </c>
      <c r="E1166">
        <f t="shared" si="96"/>
        <v>0</v>
      </c>
      <c r="F1166" s="59"/>
      <c r="G1166" s="70" t="str">
        <f>G1164</f>
        <v>플렌지철거</v>
      </c>
      <c r="H1166" s="71" t="s">
        <v>252</v>
      </c>
      <c r="I1166" s="71">
        <f>CHOOSE(IF(C1166&gt;0,C1166,$F$5),0,"(야간)","(지세별)","(지+소)","(누.불)","(야+소)","")</f>
        <v>0</v>
      </c>
      <c r="J1166" s="70">
        <v>0</v>
      </c>
      <c r="K1166" s="72" t="s">
        <v>227</v>
      </c>
      <c r="L1166" s="73">
        <f t="shared" si="92"/>
        <v>0</v>
      </c>
      <c r="M1166" s="71">
        <f t="shared" si="92"/>
        <v>0</v>
      </c>
      <c r="N1166" s="73">
        <f>IF(AND(J1165=0,J1166=0),0,INT(CHOOSE(IF(C1166&gt;0,C1166,$F$5),#REF!,#REF!,#REF!,#REF!,#REF!,#REF!,#REF!)))</f>
        <v>0</v>
      </c>
      <c r="O1166" s="74">
        <f t="shared" si="93"/>
        <v>0</v>
      </c>
      <c r="P1166" s="73">
        <f>IF(AND(J1165=0,J1166=0),0,INT(CHOOSE(IF(C1166&gt;0,C1166,$F$5),#REF!,#REF!,#REF!,#REF!,#REF!,#REF!,#REF!)))</f>
        <v>0</v>
      </c>
      <c r="Q1166" s="74">
        <f t="shared" si="94"/>
        <v>0</v>
      </c>
      <c r="R1166" s="73">
        <f>IF(AND(J1165=0,J1166=0),0,INT(CHOOSE(IF(C1166&gt;0,C1166,$F$5),#REF!,#REF!,#REF!,#REF!,#REF!,#REF!,#REF!)))</f>
        <v>0</v>
      </c>
      <c r="S1166" s="74">
        <f t="shared" si="95"/>
        <v>0</v>
      </c>
      <c r="T1166" s="74"/>
    </row>
    <row r="1167" spans="3:20" ht="20.25" hidden="1" customHeight="1">
      <c r="C1167" s="17"/>
      <c r="E1167" t="str">
        <f t="shared" si="91"/>
        <v/>
      </c>
      <c r="F1167" s="62"/>
      <c r="G1167" s="63"/>
      <c r="H1167" s="64"/>
      <c r="I1167" s="64"/>
      <c r="J1167" s="63">
        <v>0</v>
      </c>
      <c r="K1167" s="65"/>
      <c r="L1167" s="66">
        <f t="shared" si="92"/>
        <v>0</v>
      </c>
      <c r="M1167" s="64">
        <f t="shared" si="92"/>
        <v>0</v>
      </c>
      <c r="N1167" s="66">
        <f>IF(J1167=0,0,N1168*$E$3)</f>
        <v>0</v>
      </c>
      <c r="O1167" s="67">
        <f t="shared" si="93"/>
        <v>0</v>
      </c>
      <c r="P1167" s="66">
        <f>IF(J1167=0,0,P1168*$E$3)</f>
        <v>0</v>
      </c>
      <c r="Q1167" s="67">
        <f t="shared" si="94"/>
        <v>0</v>
      </c>
      <c r="R1167" s="66">
        <f>IF(J1167=0,0,R1168*$E$3)</f>
        <v>0</v>
      </c>
      <c r="S1167" s="67">
        <f t="shared" si="95"/>
        <v>0</v>
      </c>
      <c r="T1167" s="67"/>
    </row>
    <row r="1168" spans="3:20" ht="20.25" hidden="1" customHeight="1">
      <c r="C1168" s="76">
        <v>2</v>
      </c>
      <c r="D1168" s="68" t="str">
        <f>CHOOSE(IF(C1168&gt;0,C1168,$F$5),0,"(야)","(지세별)","(지+소)","(누.불)","(야+소)","(원내역)")</f>
        <v>(야)</v>
      </c>
      <c r="E1168">
        <f t="shared" si="96"/>
        <v>0</v>
      </c>
      <c r="F1168" s="59"/>
      <c r="G1168" s="70" t="str">
        <f>G1166</f>
        <v>플렌지철거</v>
      </c>
      <c r="H1168" s="71" t="s">
        <v>252</v>
      </c>
      <c r="I1168" s="71" t="str">
        <f>CHOOSE(IF(C1168&gt;0,C1168,$F$5),0,"(야간)","(지세별)","(지+소)","(누.불)","(야+소)","")</f>
        <v>(야간)</v>
      </c>
      <c r="J1168" s="70">
        <v>0</v>
      </c>
      <c r="K1168" s="72" t="s">
        <v>292</v>
      </c>
      <c r="L1168" s="73">
        <f t="shared" si="92"/>
        <v>0</v>
      </c>
      <c r="M1168" s="71">
        <f t="shared" si="92"/>
        <v>0</v>
      </c>
      <c r="N1168" s="73">
        <f>IF(AND(J1167=0,J1168=0),0,INT(CHOOSE(IF(C1168&gt;0,C1168,$F$5),#REF!,#REF!,#REF!,#REF!,#REF!,#REF!,#REF!)))</f>
        <v>0</v>
      </c>
      <c r="O1168" s="74">
        <f t="shared" si="93"/>
        <v>0</v>
      </c>
      <c r="P1168" s="73">
        <f>IF(AND(J1167=0,J1168=0),0,INT(CHOOSE(IF(C1168&gt;0,C1168,$F$5),#REF!,#REF!,#REF!,#REF!,#REF!,#REF!,#REF!)))</f>
        <v>0</v>
      </c>
      <c r="Q1168" s="74">
        <f t="shared" si="94"/>
        <v>0</v>
      </c>
      <c r="R1168" s="73">
        <f>IF(AND(J1167=0,J1168=0),0,INT(CHOOSE(IF(C1168&gt;0,C1168,$F$5),#REF!,#REF!,#REF!,#REF!,#REF!,#REF!,#REF!)))</f>
        <v>0</v>
      </c>
      <c r="S1168" s="74">
        <f t="shared" si="95"/>
        <v>0</v>
      </c>
      <c r="T1168" s="74"/>
    </row>
    <row r="1169" spans="3:20" ht="20.25" hidden="1" customHeight="1">
      <c r="C1169" s="17"/>
      <c r="E1169" t="str">
        <f t="shared" si="91"/>
        <v/>
      </c>
      <c r="F1169" s="62"/>
      <c r="G1169" s="78"/>
      <c r="H1169" s="79"/>
      <c r="I1169" s="79"/>
      <c r="J1169" s="78">
        <v>0</v>
      </c>
      <c r="K1169" s="65"/>
      <c r="L1169" s="66">
        <f t="shared" si="92"/>
        <v>0</v>
      </c>
      <c r="M1169" s="64">
        <f t="shared" si="92"/>
        <v>0</v>
      </c>
      <c r="N1169" s="66">
        <f>IF(J1169=0,0,N1170*$E$3)</f>
        <v>0</v>
      </c>
      <c r="O1169" s="67">
        <f t="shared" si="93"/>
        <v>0</v>
      </c>
      <c r="P1169" s="66">
        <f>IF(J1169=0,0,P1170*$E$3)</f>
        <v>0</v>
      </c>
      <c r="Q1169" s="67">
        <f t="shared" si="94"/>
        <v>0</v>
      </c>
      <c r="R1169" s="66">
        <f>IF(J1169=0,0,R1170*$E$3)</f>
        <v>0</v>
      </c>
      <c r="S1169" s="67">
        <f t="shared" si="95"/>
        <v>0</v>
      </c>
      <c r="T1169" s="67"/>
    </row>
    <row r="1170" spans="3:20" ht="20.25" hidden="1" customHeight="1">
      <c r="C1170" s="76"/>
      <c r="D1170" s="68">
        <f>CHOOSE(IF(C1170&gt;0,C1170,$F$5),0,"(야)","(지세별)","(지+소)","(누.불)","(야+소)","(원내역)")</f>
        <v>0</v>
      </c>
      <c r="E1170">
        <f t="shared" si="96"/>
        <v>0</v>
      </c>
      <c r="F1170" s="59"/>
      <c r="G1170" s="84" t="s">
        <v>293</v>
      </c>
      <c r="H1170" s="85" t="s">
        <v>253</v>
      </c>
      <c r="I1170" s="85">
        <f>CHOOSE(IF(C1170&gt;0,C1170,$F$5),0,"(야간)","(지세별)","(지+소)","(누.불)","(야+소)","")</f>
        <v>0</v>
      </c>
      <c r="J1170" s="84">
        <v>0</v>
      </c>
      <c r="K1170" s="72" t="s">
        <v>292</v>
      </c>
      <c r="L1170" s="73">
        <f t="shared" si="92"/>
        <v>0</v>
      </c>
      <c r="M1170" s="71">
        <f t="shared" si="92"/>
        <v>0</v>
      </c>
      <c r="N1170" s="73">
        <f>IF(AND(J1169=0,J1170=0),0,INT(CHOOSE(IF(C1170&gt;0,C1170,$F$5),#REF!,#REF!,#REF!,#REF!,#REF!,#REF!,#REF!)))</f>
        <v>0</v>
      </c>
      <c r="O1170" s="74">
        <f t="shared" si="93"/>
        <v>0</v>
      </c>
      <c r="P1170" s="73">
        <f>IF(AND(J1169=0,J1170=0),0,INT(CHOOSE(IF(C1170&gt;0,C1170,$F$5),#REF!,#REF!,#REF!,#REF!,#REF!,#REF!,#REF!)))</f>
        <v>0</v>
      </c>
      <c r="Q1170" s="74">
        <f t="shared" si="94"/>
        <v>0</v>
      </c>
      <c r="R1170" s="73">
        <f>IF(AND(J1169=0,J1170=0),0,INT(CHOOSE(IF(C1170&gt;0,C1170,$F$5),#REF!,#REF!,#REF!,#REF!,#REF!,#REF!,#REF!)))</f>
        <v>0</v>
      </c>
      <c r="S1170" s="74">
        <f t="shared" si="95"/>
        <v>0</v>
      </c>
      <c r="T1170" s="74"/>
    </row>
    <row r="1171" spans="3:20" ht="20.25" hidden="1" customHeight="1">
      <c r="C1171" s="17"/>
      <c r="E1171" t="str">
        <f t="shared" si="91"/>
        <v/>
      </c>
      <c r="F1171" s="62"/>
      <c r="G1171" s="78"/>
      <c r="H1171" s="79"/>
      <c r="I1171" s="79"/>
      <c r="J1171" s="78">
        <v>0</v>
      </c>
      <c r="K1171" s="65"/>
      <c r="L1171" s="66">
        <f t="shared" si="92"/>
        <v>0</v>
      </c>
      <c r="M1171" s="64">
        <f t="shared" si="92"/>
        <v>0</v>
      </c>
      <c r="N1171" s="66">
        <f>IF(J1171=0,0,N1172*$E$3)</f>
        <v>0</v>
      </c>
      <c r="O1171" s="67">
        <f t="shared" si="93"/>
        <v>0</v>
      </c>
      <c r="P1171" s="66">
        <f>IF(J1171=0,0,P1172*$E$3)</f>
        <v>0</v>
      </c>
      <c r="Q1171" s="67">
        <f t="shared" si="94"/>
        <v>0</v>
      </c>
      <c r="R1171" s="66">
        <f>IF(J1171=0,0,R1172*$E$3)</f>
        <v>0</v>
      </c>
      <c r="S1171" s="67">
        <f t="shared" si="95"/>
        <v>0</v>
      </c>
      <c r="T1171" s="67"/>
    </row>
    <row r="1172" spans="3:20" ht="20.25" hidden="1" customHeight="1">
      <c r="C1172" s="76">
        <v>2</v>
      </c>
      <c r="D1172" s="68" t="str">
        <f>CHOOSE(IF(C1172&gt;0,C1172,$F$5),0,"(야)","(지세별)","(지+소)","(누.불)","(야+소)","(원내역)")</f>
        <v>(야)</v>
      </c>
      <c r="E1172">
        <f t="shared" si="96"/>
        <v>0</v>
      </c>
      <c r="F1172" s="59"/>
      <c r="G1172" s="84" t="s">
        <v>293</v>
      </c>
      <c r="H1172" s="85" t="str">
        <f>H1170</f>
        <v>D=350mm</v>
      </c>
      <c r="I1172" s="85" t="str">
        <f>CHOOSE(IF(C1172&gt;0,C1172,$F$5),0,"(야간)","(지세별)","(지+소)","(누.불)","(야+소)","")</f>
        <v>(야간)</v>
      </c>
      <c r="J1172" s="84">
        <v>0</v>
      </c>
      <c r="K1172" s="72" t="s">
        <v>227</v>
      </c>
      <c r="L1172" s="73">
        <f t="shared" si="92"/>
        <v>0</v>
      </c>
      <c r="M1172" s="71">
        <f t="shared" si="92"/>
        <v>0</v>
      </c>
      <c r="N1172" s="73">
        <f>IF(AND(J1171=0,J1172=0),0,INT(CHOOSE(IF(C1172&gt;0,C1172,$F$5),#REF!,#REF!,#REF!,#REF!,#REF!,#REF!,#REF!)))</f>
        <v>0</v>
      </c>
      <c r="O1172" s="74">
        <f t="shared" si="93"/>
        <v>0</v>
      </c>
      <c r="P1172" s="73">
        <f>IF(AND(J1171=0,J1172=0),0,INT(CHOOSE(IF(C1172&gt;0,C1172,$F$5),#REF!,#REF!,#REF!,#REF!,#REF!,#REF!,#REF!)))</f>
        <v>0</v>
      </c>
      <c r="Q1172" s="74">
        <f t="shared" si="94"/>
        <v>0</v>
      </c>
      <c r="R1172" s="73">
        <f>IF(AND(J1171=0,J1172=0),0,INT(CHOOSE(IF(C1172&gt;0,C1172,$F$5),#REF!,#REF!,#REF!,#REF!,#REF!,#REF!,#REF!)))</f>
        <v>0</v>
      </c>
      <c r="S1172" s="74">
        <f t="shared" si="95"/>
        <v>0</v>
      </c>
      <c r="T1172" s="74"/>
    </row>
    <row r="1173" spans="3:20" ht="20.25" hidden="1" customHeight="1">
      <c r="C1173" s="17"/>
      <c r="E1173" t="str">
        <f t="shared" si="91"/>
        <v/>
      </c>
      <c r="F1173" s="62"/>
      <c r="G1173" s="78"/>
      <c r="H1173" s="79"/>
      <c r="I1173" s="79"/>
      <c r="J1173" s="78">
        <v>0</v>
      </c>
      <c r="K1173" s="65"/>
      <c r="L1173" s="66">
        <f t="shared" si="92"/>
        <v>0</v>
      </c>
      <c r="M1173" s="64">
        <f t="shared" si="92"/>
        <v>0</v>
      </c>
      <c r="N1173" s="66">
        <f>IF(J1173=0,0,N1174*$E$3)</f>
        <v>0</v>
      </c>
      <c r="O1173" s="67">
        <f t="shared" si="93"/>
        <v>0</v>
      </c>
      <c r="P1173" s="66">
        <f>IF(J1173=0,0,P1174*$E$3)</f>
        <v>0</v>
      </c>
      <c r="Q1173" s="67">
        <f t="shared" si="94"/>
        <v>0</v>
      </c>
      <c r="R1173" s="66">
        <f>IF(J1173=0,0,R1174*$E$3)</f>
        <v>0</v>
      </c>
      <c r="S1173" s="67">
        <f t="shared" si="95"/>
        <v>0</v>
      </c>
      <c r="T1173" s="67"/>
    </row>
    <row r="1174" spans="3:20" ht="20.25" hidden="1" customHeight="1">
      <c r="C1174" s="76"/>
      <c r="D1174" s="68">
        <f>CHOOSE(IF(C1174&gt;0,C1174,$F$5),0,"(야)","(지세별)","(지+소)","(누.불)","(야+소)","(원내역)")</f>
        <v>0</v>
      </c>
      <c r="E1174">
        <f t="shared" si="96"/>
        <v>0</v>
      </c>
      <c r="F1174" s="59"/>
      <c r="G1174" s="84" t="s">
        <v>293</v>
      </c>
      <c r="H1174" s="85" t="s">
        <v>254</v>
      </c>
      <c r="I1174" s="85">
        <f>CHOOSE(IF(C1174&gt;0,C1174,$F$5),0,"(야간)","(지세별)","(지+소)","(누.불)","(야+소)","")</f>
        <v>0</v>
      </c>
      <c r="J1174" s="84">
        <v>0</v>
      </c>
      <c r="K1174" s="72" t="s">
        <v>292</v>
      </c>
      <c r="L1174" s="73">
        <f t="shared" si="92"/>
        <v>0</v>
      </c>
      <c r="M1174" s="71">
        <f t="shared" si="92"/>
        <v>0</v>
      </c>
      <c r="N1174" s="73">
        <f>IF(AND(J1173=0,J1174=0),0,INT(CHOOSE(IF(C1174&gt;0,C1174,$F$5),#REF!,#REF!,#REF!,#REF!,#REF!,#REF!,#REF!)))</f>
        <v>0</v>
      </c>
      <c r="O1174" s="74">
        <f t="shared" si="93"/>
        <v>0</v>
      </c>
      <c r="P1174" s="73">
        <f>IF(AND(J1173=0,J1174=0),0,INT(CHOOSE(IF(C1174&gt;0,C1174,$F$5),#REF!,#REF!,#REF!,#REF!,#REF!,#REF!,#REF!)))</f>
        <v>0</v>
      </c>
      <c r="Q1174" s="74">
        <f t="shared" si="94"/>
        <v>0</v>
      </c>
      <c r="R1174" s="73">
        <f>IF(AND(J1173=0,J1174=0),0,INT(CHOOSE(IF(C1174&gt;0,C1174,$F$5),#REF!,#REF!,#REF!,#REF!,#REF!,#REF!,#REF!)))</f>
        <v>0</v>
      </c>
      <c r="S1174" s="74">
        <f t="shared" si="95"/>
        <v>0</v>
      </c>
      <c r="T1174" s="74"/>
    </row>
    <row r="1175" spans="3:20" ht="20.25" hidden="1" customHeight="1">
      <c r="C1175" s="17"/>
      <c r="E1175" t="str">
        <f t="shared" si="91"/>
        <v/>
      </c>
      <c r="F1175" s="62"/>
      <c r="G1175" s="78"/>
      <c r="H1175" s="79"/>
      <c r="I1175" s="79"/>
      <c r="J1175" s="78">
        <v>0</v>
      </c>
      <c r="K1175" s="65"/>
      <c r="L1175" s="66">
        <f t="shared" si="92"/>
        <v>0</v>
      </c>
      <c r="M1175" s="64">
        <f t="shared" si="92"/>
        <v>0</v>
      </c>
      <c r="N1175" s="66">
        <f>IF(J1175=0,0,N1176*$E$3)</f>
        <v>0</v>
      </c>
      <c r="O1175" s="67">
        <f t="shared" si="93"/>
        <v>0</v>
      </c>
      <c r="P1175" s="66">
        <f>IF(J1175=0,0,P1176*$E$3)</f>
        <v>0</v>
      </c>
      <c r="Q1175" s="67">
        <f t="shared" si="94"/>
        <v>0</v>
      </c>
      <c r="R1175" s="66">
        <f>IF(J1175=0,0,R1176*$E$3)</f>
        <v>0</v>
      </c>
      <c r="S1175" s="67">
        <f t="shared" si="95"/>
        <v>0</v>
      </c>
      <c r="T1175" s="67"/>
    </row>
    <row r="1176" spans="3:20" ht="20.25" hidden="1" customHeight="1">
      <c r="C1176" s="76">
        <v>2</v>
      </c>
      <c r="D1176" s="68" t="str">
        <f>CHOOSE(IF(C1176&gt;0,C1176,$F$5),0,"(야)","(지세별)","(지+소)","(누.불)","(야+소)","(원내역)")</f>
        <v>(야)</v>
      </c>
      <c r="E1176">
        <f t="shared" si="96"/>
        <v>0</v>
      </c>
      <c r="F1176" s="59"/>
      <c r="G1176" s="84" t="s">
        <v>293</v>
      </c>
      <c r="H1176" s="85" t="s">
        <v>254</v>
      </c>
      <c r="I1176" s="85" t="str">
        <f>CHOOSE(IF(C1176&gt;0,C1176,$F$5),0,"(야간)","(지세별)","(지+소)","(누.불)","(야+소)","")</f>
        <v>(야간)</v>
      </c>
      <c r="J1176" s="84">
        <v>0</v>
      </c>
      <c r="K1176" s="72" t="s">
        <v>292</v>
      </c>
      <c r="L1176" s="73">
        <f t="shared" si="92"/>
        <v>0</v>
      </c>
      <c r="M1176" s="71">
        <f t="shared" si="92"/>
        <v>0</v>
      </c>
      <c r="N1176" s="73">
        <f>IF(AND(J1175=0,J1176=0),0,INT(CHOOSE(IF(C1176&gt;0,C1176,$F$5),#REF!,#REF!,#REF!,#REF!,#REF!,#REF!,#REF!)))</f>
        <v>0</v>
      </c>
      <c r="O1176" s="74">
        <f t="shared" si="93"/>
        <v>0</v>
      </c>
      <c r="P1176" s="73">
        <f>IF(AND(J1175=0,J1176=0),0,INT(CHOOSE(IF(C1176&gt;0,C1176,$F$5),#REF!,#REF!,#REF!,#REF!,#REF!,#REF!,#REF!)))</f>
        <v>0</v>
      </c>
      <c r="Q1176" s="74">
        <f t="shared" si="94"/>
        <v>0</v>
      </c>
      <c r="R1176" s="73">
        <f>IF(AND(J1175=0,J1176=0),0,INT(CHOOSE(IF(C1176&gt;0,C1176,$F$5),#REF!,#REF!,#REF!,#REF!,#REF!,#REF!,#REF!)))</f>
        <v>0</v>
      </c>
      <c r="S1176" s="74">
        <f t="shared" si="95"/>
        <v>0</v>
      </c>
      <c r="T1176" s="74"/>
    </row>
    <row r="1177" spans="3:20" ht="20.25" hidden="1" customHeight="1">
      <c r="C1177" s="17"/>
      <c r="E1177" t="str">
        <f t="shared" si="91"/>
        <v/>
      </c>
      <c r="F1177" s="62"/>
      <c r="G1177" s="78"/>
      <c r="H1177" s="79"/>
      <c r="I1177" s="79"/>
      <c r="J1177" s="78">
        <v>0</v>
      </c>
      <c r="K1177" s="65"/>
      <c r="L1177" s="66">
        <f t="shared" si="92"/>
        <v>0</v>
      </c>
      <c r="M1177" s="64">
        <f t="shared" si="92"/>
        <v>0</v>
      </c>
      <c r="N1177" s="66">
        <f>IF(J1177=0,0,N1178*$E$3)</f>
        <v>0</v>
      </c>
      <c r="O1177" s="67">
        <f t="shared" si="93"/>
        <v>0</v>
      </c>
      <c r="P1177" s="66">
        <f>IF(J1177=0,0,P1178*$E$3)</f>
        <v>0</v>
      </c>
      <c r="Q1177" s="67">
        <f t="shared" si="94"/>
        <v>0</v>
      </c>
      <c r="R1177" s="66">
        <f>IF(J1177=0,0,R1178*$E$3)</f>
        <v>0</v>
      </c>
      <c r="S1177" s="67">
        <f t="shared" si="95"/>
        <v>0</v>
      </c>
      <c r="T1177" s="67"/>
    </row>
    <row r="1178" spans="3:20" ht="20.25" hidden="1" customHeight="1">
      <c r="C1178" s="76"/>
      <c r="D1178" s="68">
        <f>CHOOSE(IF(C1178&gt;0,C1178,$F$5),0,"(야)","(지세별)","(지+소)","(누.불)","(야+소)","(원내역)")</f>
        <v>0</v>
      </c>
      <c r="E1178">
        <f t="shared" si="96"/>
        <v>0</v>
      </c>
      <c r="F1178" s="59"/>
      <c r="G1178" s="84" t="s">
        <v>293</v>
      </c>
      <c r="H1178" s="85" t="s">
        <v>255</v>
      </c>
      <c r="I1178" s="85">
        <f>CHOOSE(IF(C1178&gt;0,C1178,$F$5),0,"(야간)","(지세별)","(지+소)","(누.불)","(야+소)","")</f>
        <v>0</v>
      </c>
      <c r="J1178" s="84">
        <v>0</v>
      </c>
      <c r="K1178" s="72" t="s">
        <v>271</v>
      </c>
      <c r="L1178" s="73">
        <f t="shared" si="92"/>
        <v>0</v>
      </c>
      <c r="M1178" s="71">
        <f t="shared" si="92"/>
        <v>0</v>
      </c>
      <c r="N1178" s="73">
        <f>IF(AND(J1177=0,J1178=0),0,INT(CHOOSE(IF(C1178&gt;0,C1178,$F$5),#REF!,#REF!,#REF!,#REF!,#REF!,#REF!,#REF!)))</f>
        <v>0</v>
      </c>
      <c r="O1178" s="74">
        <f t="shared" si="93"/>
        <v>0</v>
      </c>
      <c r="P1178" s="73">
        <f>IF(AND(J1177=0,J1178=0),0,INT(CHOOSE(IF(C1178&gt;0,C1178,$F$5),#REF!,#REF!,#REF!,#REF!,#REF!,#REF!,#REF!)))</f>
        <v>0</v>
      </c>
      <c r="Q1178" s="74">
        <f t="shared" si="94"/>
        <v>0</v>
      </c>
      <c r="R1178" s="73">
        <f>IF(AND(J1177=0,J1178=0),0,INT(CHOOSE(IF(C1178&gt;0,C1178,$F$5),#REF!,#REF!,#REF!,#REF!,#REF!,#REF!,#REF!)))</f>
        <v>0</v>
      </c>
      <c r="S1178" s="74">
        <f t="shared" si="95"/>
        <v>0</v>
      </c>
      <c r="T1178" s="74"/>
    </row>
    <row r="1179" spans="3:20" ht="20.25" hidden="1" customHeight="1">
      <c r="C1179" s="17"/>
      <c r="E1179" t="str">
        <f t="shared" si="91"/>
        <v/>
      </c>
      <c r="F1179" s="62"/>
      <c r="G1179" s="78"/>
      <c r="H1179" s="79"/>
      <c r="I1179" s="79"/>
      <c r="J1179" s="78">
        <v>0</v>
      </c>
      <c r="K1179" s="65"/>
      <c r="L1179" s="66">
        <f t="shared" si="92"/>
        <v>0</v>
      </c>
      <c r="M1179" s="64">
        <f t="shared" si="92"/>
        <v>0</v>
      </c>
      <c r="N1179" s="66">
        <f>IF(J1179=0,0,N1180*$E$3)</f>
        <v>0</v>
      </c>
      <c r="O1179" s="67">
        <f t="shared" si="93"/>
        <v>0</v>
      </c>
      <c r="P1179" s="66">
        <f>IF(J1179=0,0,P1180*$E$3)</f>
        <v>0</v>
      </c>
      <c r="Q1179" s="67">
        <f t="shared" si="94"/>
        <v>0</v>
      </c>
      <c r="R1179" s="66">
        <f>IF(J1179=0,0,R1180*$E$3)</f>
        <v>0</v>
      </c>
      <c r="S1179" s="67">
        <f t="shared" si="95"/>
        <v>0</v>
      </c>
      <c r="T1179" s="67"/>
    </row>
    <row r="1180" spans="3:20" ht="20.25" hidden="1" customHeight="1">
      <c r="C1180" s="76">
        <v>2</v>
      </c>
      <c r="D1180" s="68" t="str">
        <f>CHOOSE(IF(C1180&gt;0,C1180,$F$5),0,"(야)","(지세별)","(지+소)","(누.불)","(야+소)","(원내역)")</f>
        <v>(야)</v>
      </c>
      <c r="E1180">
        <f t="shared" si="96"/>
        <v>0</v>
      </c>
      <c r="F1180" s="59"/>
      <c r="G1180" s="84" t="s">
        <v>293</v>
      </c>
      <c r="H1180" s="85" t="s">
        <v>255</v>
      </c>
      <c r="I1180" s="85" t="str">
        <f>CHOOSE(IF(C1180&gt;0,C1180,$F$5),0,"(야간)","(지세별)","(지+소)","(누.불)","(야+소)","")</f>
        <v>(야간)</v>
      </c>
      <c r="J1180" s="84">
        <v>0</v>
      </c>
      <c r="K1180" s="72" t="s">
        <v>227</v>
      </c>
      <c r="L1180" s="73">
        <f t="shared" si="92"/>
        <v>0</v>
      </c>
      <c r="M1180" s="71">
        <f t="shared" si="92"/>
        <v>0</v>
      </c>
      <c r="N1180" s="73">
        <f>IF(AND(J1179=0,J1180=0),0,INT(CHOOSE(IF(C1180&gt;0,C1180,$F$5),#REF!,#REF!,#REF!,#REF!,#REF!,#REF!,#REF!)))</f>
        <v>0</v>
      </c>
      <c r="O1180" s="74">
        <f t="shared" si="93"/>
        <v>0</v>
      </c>
      <c r="P1180" s="73">
        <f>IF(AND(J1179=0,J1180=0),0,INT(CHOOSE(IF(C1180&gt;0,C1180,$F$5),#REF!,#REF!,#REF!,#REF!,#REF!,#REF!,#REF!)))</f>
        <v>0</v>
      </c>
      <c r="Q1180" s="74">
        <f t="shared" si="94"/>
        <v>0</v>
      </c>
      <c r="R1180" s="73">
        <f>IF(AND(J1179=0,J1180=0),0,INT(CHOOSE(IF(C1180&gt;0,C1180,$F$5),#REF!,#REF!,#REF!,#REF!,#REF!,#REF!,#REF!)))</f>
        <v>0</v>
      </c>
      <c r="S1180" s="74">
        <f t="shared" si="95"/>
        <v>0</v>
      </c>
      <c r="T1180" s="74"/>
    </row>
    <row r="1181" spans="3:20" ht="20.25" hidden="1" customHeight="1">
      <c r="C1181" s="17"/>
      <c r="E1181" t="str">
        <f t="shared" si="91"/>
        <v/>
      </c>
      <c r="F1181" s="62"/>
      <c r="G1181" s="78"/>
      <c r="H1181" s="79"/>
      <c r="I1181" s="79"/>
      <c r="J1181" s="78">
        <v>0</v>
      </c>
      <c r="K1181" s="65"/>
      <c r="L1181" s="66">
        <f t="shared" si="92"/>
        <v>0</v>
      </c>
      <c r="M1181" s="64">
        <f t="shared" si="92"/>
        <v>0</v>
      </c>
      <c r="N1181" s="66">
        <f>IF(J1181=0,0,N1182*$E$3)</f>
        <v>0</v>
      </c>
      <c r="O1181" s="67">
        <f t="shared" si="93"/>
        <v>0</v>
      </c>
      <c r="P1181" s="66">
        <f>IF(J1181=0,0,P1182*$E$3)</f>
        <v>0</v>
      </c>
      <c r="Q1181" s="67">
        <f t="shared" si="94"/>
        <v>0</v>
      </c>
      <c r="R1181" s="66">
        <f>IF(J1181=0,0,R1182*$E$3)</f>
        <v>0</v>
      </c>
      <c r="S1181" s="67">
        <f t="shared" si="95"/>
        <v>0</v>
      </c>
      <c r="T1181" s="67"/>
    </row>
    <row r="1182" spans="3:20" ht="20.25" hidden="1" customHeight="1">
      <c r="C1182" s="76"/>
      <c r="D1182" s="68">
        <f>CHOOSE(IF(C1182&gt;0,C1182,$F$5),0,"(야)","(지세별)","(지+소)","(누.불)","(야+소)","(원내역)")</f>
        <v>0</v>
      </c>
      <c r="E1182">
        <f t="shared" si="96"/>
        <v>0</v>
      </c>
      <c r="F1182" s="59"/>
      <c r="G1182" s="84" t="s">
        <v>293</v>
      </c>
      <c r="H1182" s="85" t="s">
        <v>294</v>
      </c>
      <c r="I1182" s="85">
        <f>CHOOSE(IF(C1182&gt;0,C1182,$F$5),0,"(야간)","(지세별)","(지+소)","(누.불)","(야+소)","")</f>
        <v>0</v>
      </c>
      <c r="J1182" s="84">
        <v>0</v>
      </c>
      <c r="K1182" s="72" t="s">
        <v>292</v>
      </c>
      <c r="L1182" s="73">
        <f t="shared" si="92"/>
        <v>0</v>
      </c>
      <c r="M1182" s="71">
        <f t="shared" si="92"/>
        <v>0</v>
      </c>
      <c r="N1182" s="73">
        <f>IF(AND(J1181=0,J1182=0),0,INT(CHOOSE(IF(C1182&gt;0,C1182,$F$5),#REF!,#REF!,#REF!,#REF!,#REF!,#REF!,#REF!)))</f>
        <v>0</v>
      </c>
      <c r="O1182" s="74">
        <f t="shared" si="93"/>
        <v>0</v>
      </c>
      <c r="P1182" s="73">
        <f>IF(AND(J1181=0,J1182=0),0,INT(CHOOSE(IF(C1182&gt;0,C1182,$F$5),#REF!,#REF!,#REF!,#REF!,#REF!,#REF!,#REF!)))</f>
        <v>0</v>
      </c>
      <c r="Q1182" s="74">
        <f t="shared" si="94"/>
        <v>0</v>
      </c>
      <c r="R1182" s="73">
        <f>IF(AND(J1181=0,J1182=0),0,INT(CHOOSE(IF(C1182&gt;0,C1182,$F$5),#REF!,#REF!,#REF!,#REF!,#REF!,#REF!,#REF!)))</f>
        <v>0</v>
      </c>
      <c r="S1182" s="74">
        <f t="shared" si="95"/>
        <v>0</v>
      </c>
      <c r="T1182" s="74"/>
    </row>
    <row r="1183" spans="3:20" ht="20.25" hidden="1" customHeight="1">
      <c r="C1183" s="17"/>
      <c r="E1183" t="str">
        <f t="shared" si="91"/>
        <v/>
      </c>
      <c r="F1183" s="62"/>
      <c r="G1183" s="78"/>
      <c r="H1183" s="79"/>
      <c r="I1183" s="79"/>
      <c r="J1183" s="78">
        <v>0</v>
      </c>
      <c r="K1183" s="65"/>
      <c r="L1183" s="66">
        <f t="shared" si="92"/>
        <v>0</v>
      </c>
      <c r="M1183" s="64">
        <f t="shared" si="92"/>
        <v>0</v>
      </c>
      <c r="N1183" s="66">
        <f>IF(J1183=0,0,N1184*$E$3)</f>
        <v>0</v>
      </c>
      <c r="O1183" s="67">
        <f t="shared" si="93"/>
        <v>0</v>
      </c>
      <c r="P1183" s="66">
        <f>IF(J1183=0,0,P1184*$E$3)</f>
        <v>0</v>
      </c>
      <c r="Q1183" s="67">
        <f t="shared" si="94"/>
        <v>0</v>
      </c>
      <c r="R1183" s="66">
        <f>IF(J1183=0,0,R1184*$E$3)</f>
        <v>0</v>
      </c>
      <c r="S1183" s="67">
        <f t="shared" si="95"/>
        <v>0</v>
      </c>
      <c r="T1183" s="67"/>
    </row>
    <row r="1184" spans="3:20" ht="20.25" hidden="1" customHeight="1">
      <c r="C1184" s="76">
        <v>2</v>
      </c>
      <c r="D1184" s="68" t="str">
        <f>CHOOSE(IF(C1184&gt;0,C1184,$F$5),0,"(야)","(지세별)","(지+소)","(누.불)","(야+소)","(원내역)")</f>
        <v>(야)</v>
      </c>
      <c r="E1184">
        <f t="shared" si="96"/>
        <v>0</v>
      </c>
      <c r="F1184" s="59"/>
      <c r="G1184" s="84" t="s">
        <v>293</v>
      </c>
      <c r="H1184" s="85" t="str">
        <f>H1182</f>
        <v>D=600mm</v>
      </c>
      <c r="I1184" s="85" t="str">
        <f>CHOOSE(IF(C1184&gt;0,C1184,$F$5),0,"(야간)","(지세별)","(지+소)","(누.불)","(야+소)","")</f>
        <v>(야간)</v>
      </c>
      <c r="J1184" s="84">
        <v>0</v>
      </c>
      <c r="K1184" s="72" t="s">
        <v>227</v>
      </c>
      <c r="L1184" s="73">
        <f t="shared" si="92"/>
        <v>0</v>
      </c>
      <c r="M1184" s="71">
        <f t="shared" si="92"/>
        <v>0</v>
      </c>
      <c r="N1184" s="73">
        <f>IF(AND(J1183=0,J1184=0),0,INT(CHOOSE(IF(C1184&gt;0,C1184,$F$5),#REF!,#REF!,#REF!,#REF!,#REF!,#REF!,#REF!)))</f>
        <v>0</v>
      </c>
      <c r="O1184" s="74">
        <f t="shared" si="93"/>
        <v>0</v>
      </c>
      <c r="P1184" s="73">
        <f>IF(AND(J1183=0,J1184=0),0,INT(CHOOSE(IF(C1184&gt;0,C1184,$F$5),#REF!,#REF!,#REF!,#REF!,#REF!,#REF!,#REF!)))</f>
        <v>0</v>
      </c>
      <c r="Q1184" s="74">
        <f t="shared" si="94"/>
        <v>0</v>
      </c>
      <c r="R1184" s="73">
        <f>IF(AND(J1183=0,J1184=0),0,INT(CHOOSE(IF(C1184&gt;0,C1184,$F$5),#REF!,#REF!,#REF!,#REF!,#REF!,#REF!,#REF!)))</f>
        <v>0</v>
      </c>
      <c r="S1184" s="74">
        <f t="shared" si="95"/>
        <v>0</v>
      </c>
      <c r="T1184" s="74"/>
    </row>
    <row r="1185" spans="3:20" ht="20.25" hidden="1" customHeight="1">
      <c r="C1185" s="17"/>
      <c r="E1185" t="str">
        <f t="shared" si="91"/>
        <v/>
      </c>
      <c r="F1185" s="62"/>
      <c r="G1185" s="78"/>
      <c r="H1185" s="79"/>
      <c r="I1185" s="79"/>
      <c r="J1185" s="78">
        <v>0</v>
      </c>
      <c r="K1185" s="65"/>
      <c r="L1185" s="66">
        <f t="shared" si="92"/>
        <v>0</v>
      </c>
      <c r="M1185" s="64">
        <f t="shared" si="92"/>
        <v>0</v>
      </c>
      <c r="N1185" s="66">
        <f>IF(J1185=0,0,N1186*$E$3)</f>
        <v>0</v>
      </c>
      <c r="O1185" s="67">
        <f t="shared" si="93"/>
        <v>0</v>
      </c>
      <c r="P1185" s="66">
        <f>IF(J1185=0,0,P1186*$E$3)</f>
        <v>0</v>
      </c>
      <c r="Q1185" s="67">
        <f t="shared" si="94"/>
        <v>0</v>
      </c>
      <c r="R1185" s="66">
        <f>IF(J1185=0,0,R1186*$E$3)</f>
        <v>0</v>
      </c>
      <c r="S1185" s="67">
        <f t="shared" si="95"/>
        <v>0</v>
      </c>
      <c r="T1185" s="67"/>
    </row>
    <row r="1186" spans="3:20" ht="20.25" hidden="1" customHeight="1">
      <c r="C1186" s="76"/>
      <c r="D1186" s="68">
        <f>CHOOSE(IF(C1186&gt;0,C1186,$F$5),0,"(야)","(지세별)","(지+소)","(누.불)","(야+소)","(원내역)")</f>
        <v>0</v>
      </c>
      <c r="E1186">
        <f t="shared" si="96"/>
        <v>0</v>
      </c>
      <c r="F1186" s="59"/>
      <c r="G1186" s="84" t="s">
        <v>293</v>
      </c>
      <c r="H1186" s="85" t="s">
        <v>257</v>
      </c>
      <c r="I1186" s="85">
        <f>CHOOSE(IF(C1186&gt;0,C1186,$F$5),0,"(야간)","(지세별)","(지+소)","(누.불)","(야+소)","")</f>
        <v>0</v>
      </c>
      <c r="J1186" s="84">
        <v>0</v>
      </c>
      <c r="K1186" s="72" t="s">
        <v>227</v>
      </c>
      <c r="L1186" s="73">
        <f t="shared" si="92"/>
        <v>0</v>
      </c>
      <c r="M1186" s="71">
        <f t="shared" si="92"/>
        <v>0</v>
      </c>
      <c r="N1186" s="73">
        <f>IF(AND(J1185=0,J1186=0),0,INT(CHOOSE(IF(C1186&gt;0,C1186,$F$5),#REF!,#REF!,#REF!,#REF!,#REF!,#REF!,#REF!)))</f>
        <v>0</v>
      </c>
      <c r="O1186" s="74">
        <f t="shared" si="93"/>
        <v>0</v>
      </c>
      <c r="P1186" s="73">
        <f>IF(AND(J1185=0,J1186=0),0,INT(CHOOSE(IF(C1186&gt;0,C1186,$F$5),#REF!,#REF!,#REF!,#REF!,#REF!,#REF!,#REF!)))</f>
        <v>0</v>
      </c>
      <c r="Q1186" s="74">
        <f t="shared" si="94"/>
        <v>0</v>
      </c>
      <c r="R1186" s="73">
        <f>IF(AND(J1185=0,J1186=0),0,INT(CHOOSE(IF(C1186&gt;0,C1186,$F$5),#REF!,#REF!,#REF!,#REF!,#REF!,#REF!,#REF!)))</f>
        <v>0</v>
      </c>
      <c r="S1186" s="74">
        <f t="shared" si="95"/>
        <v>0</v>
      </c>
      <c r="T1186" s="74"/>
    </row>
    <row r="1187" spans="3:20" ht="20.25" hidden="1" customHeight="1">
      <c r="C1187" s="17"/>
      <c r="E1187" t="str">
        <f t="shared" si="91"/>
        <v/>
      </c>
      <c r="F1187" s="62"/>
      <c r="G1187" s="78"/>
      <c r="H1187" s="79"/>
      <c r="I1187" s="79"/>
      <c r="J1187" s="78">
        <v>0</v>
      </c>
      <c r="K1187" s="65"/>
      <c r="L1187" s="66">
        <f t="shared" si="92"/>
        <v>0</v>
      </c>
      <c r="M1187" s="64">
        <f t="shared" si="92"/>
        <v>0</v>
      </c>
      <c r="N1187" s="66">
        <f>IF(J1187=0,0,N1188*$E$3)</f>
        <v>0</v>
      </c>
      <c r="O1187" s="67">
        <f t="shared" si="93"/>
        <v>0</v>
      </c>
      <c r="P1187" s="66">
        <f>IF(J1187=0,0,P1188*$E$3)</f>
        <v>0</v>
      </c>
      <c r="Q1187" s="67">
        <f t="shared" si="94"/>
        <v>0</v>
      </c>
      <c r="R1187" s="66">
        <f>IF(J1187=0,0,R1188*$E$3)</f>
        <v>0</v>
      </c>
      <c r="S1187" s="67">
        <f t="shared" si="95"/>
        <v>0</v>
      </c>
      <c r="T1187" s="67"/>
    </row>
    <row r="1188" spans="3:20" ht="20.25" hidden="1" customHeight="1">
      <c r="C1188" s="76">
        <v>2</v>
      </c>
      <c r="D1188" s="68" t="str">
        <f>CHOOSE(IF(C1188&gt;0,C1188,$F$5),0,"(야)","(지세별)","(지+소)","(누.불)","(야+소)","(원내역)")</f>
        <v>(야)</v>
      </c>
      <c r="E1188">
        <f t="shared" si="96"/>
        <v>0</v>
      </c>
      <c r="F1188" s="59"/>
      <c r="G1188" s="84" t="s">
        <v>293</v>
      </c>
      <c r="H1188" s="85" t="str">
        <f>H1186</f>
        <v>D=700mm</v>
      </c>
      <c r="I1188" s="85" t="str">
        <f>CHOOSE(IF(C1188&gt;0,C1188,$F$5),0,"(야간)","(지세별)","(지+소)","(누.불)","(야+소)","")</f>
        <v>(야간)</v>
      </c>
      <c r="J1188" s="84">
        <v>0</v>
      </c>
      <c r="K1188" s="72" t="s">
        <v>227</v>
      </c>
      <c r="L1188" s="73">
        <f t="shared" si="92"/>
        <v>0</v>
      </c>
      <c r="M1188" s="71">
        <f t="shared" si="92"/>
        <v>0</v>
      </c>
      <c r="N1188" s="73">
        <f>IF(AND(J1187=0,J1188=0),0,INT(CHOOSE(IF(C1188&gt;0,C1188,$F$5),#REF!,#REF!,#REF!,#REF!,#REF!,#REF!,#REF!)))</f>
        <v>0</v>
      </c>
      <c r="O1188" s="74">
        <f t="shared" si="93"/>
        <v>0</v>
      </c>
      <c r="P1188" s="73">
        <f>IF(AND(J1187=0,J1188=0),0,INT(CHOOSE(IF(C1188&gt;0,C1188,$F$5),#REF!,#REF!,#REF!,#REF!,#REF!,#REF!,#REF!)))</f>
        <v>0</v>
      </c>
      <c r="Q1188" s="74">
        <f t="shared" si="94"/>
        <v>0</v>
      </c>
      <c r="R1188" s="73">
        <f>IF(AND(J1187=0,J1188=0),0,INT(CHOOSE(IF(C1188&gt;0,C1188,$F$5),#REF!,#REF!,#REF!,#REF!,#REF!,#REF!,#REF!)))</f>
        <v>0</v>
      </c>
      <c r="S1188" s="74">
        <f t="shared" si="95"/>
        <v>0</v>
      </c>
      <c r="T1188" s="74"/>
    </row>
    <row r="1189" spans="3:20" ht="20.25" hidden="1" customHeight="1">
      <c r="C1189" s="17"/>
      <c r="E1189" t="str">
        <f t="shared" si="91"/>
        <v/>
      </c>
      <c r="F1189" s="62"/>
      <c r="G1189" s="78"/>
      <c r="H1189" s="79"/>
      <c r="I1189" s="79"/>
      <c r="J1189" s="78">
        <v>0</v>
      </c>
      <c r="K1189" s="65"/>
      <c r="L1189" s="66">
        <f t="shared" si="92"/>
        <v>0</v>
      </c>
      <c r="M1189" s="64">
        <f t="shared" si="92"/>
        <v>0</v>
      </c>
      <c r="N1189" s="66">
        <f>IF(J1189=0,0,N1190*$E$3)</f>
        <v>0</v>
      </c>
      <c r="O1189" s="67">
        <f t="shared" si="93"/>
        <v>0</v>
      </c>
      <c r="P1189" s="66">
        <f>IF(J1189=0,0,P1190*$E$3)</f>
        <v>0</v>
      </c>
      <c r="Q1189" s="67">
        <f t="shared" si="94"/>
        <v>0</v>
      </c>
      <c r="R1189" s="66">
        <f>IF(J1189=0,0,R1190*$E$3)</f>
        <v>0</v>
      </c>
      <c r="S1189" s="67">
        <f t="shared" si="95"/>
        <v>0</v>
      </c>
      <c r="T1189" s="67"/>
    </row>
    <row r="1190" spans="3:20" ht="20.25" hidden="1" customHeight="1">
      <c r="C1190" s="76"/>
      <c r="D1190" s="68">
        <f>CHOOSE(IF(C1190&gt;0,C1190,$F$5),0,"(야)","(지세별)","(지+소)","(누.불)","(야+소)","(원내역)")</f>
        <v>0</v>
      </c>
      <c r="E1190">
        <f t="shared" si="96"/>
        <v>0</v>
      </c>
      <c r="F1190" s="59"/>
      <c r="G1190" s="84" t="s">
        <v>293</v>
      </c>
      <c r="H1190" s="85" t="s">
        <v>262</v>
      </c>
      <c r="I1190" s="85">
        <f>CHOOSE(IF(C1190&gt;0,C1190,$F$5),0,"(야간)","(지세별)","(지+소)","(누.불)","(야+소)","")</f>
        <v>0</v>
      </c>
      <c r="J1190" s="84">
        <v>0</v>
      </c>
      <c r="K1190" s="72" t="s">
        <v>227</v>
      </c>
      <c r="L1190" s="73">
        <f t="shared" si="92"/>
        <v>0</v>
      </c>
      <c r="M1190" s="71">
        <f t="shared" si="92"/>
        <v>0</v>
      </c>
      <c r="N1190" s="73">
        <f>IF(AND(J1189=0,J1190=0),0,INT(CHOOSE(IF(C1190&gt;0,C1190,$F$5),#REF!,#REF!,#REF!,#REF!,#REF!,#REF!,#REF!)))</f>
        <v>0</v>
      </c>
      <c r="O1190" s="74">
        <f t="shared" si="93"/>
        <v>0</v>
      </c>
      <c r="P1190" s="73">
        <f>IF(AND(J1189=0,J1190=0),0,INT(CHOOSE(IF(C1190&gt;0,C1190,$F$5),#REF!,#REF!,#REF!,#REF!,#REF!,#REF!,#REF!)))</f>
        <v>0</v>
      </c>
      <c r="Q1190" s="74">
        <f t="shared" si="94"/>
        <v>0</v>
      </c>
      <c r="R1190" s="73">
        <f>IF(AND(J1189=0,J1190=0),0,INT(CHOOSE(IF(C1190&gt;0,C1190,$F$5),#REF!,#REF!,#REF!,#REF!,#REF!,#REF!,#REF!)))</f>
        <v>0</v>
      </c>
      <c r="S1190" s="74">
        <f t="shared" si="95"/>
        <v>0</v>
      </c>
      <c r="T1190" s="74"/>
    </row>
    <row r="1191" spans="3:20" ht="20.25" hidden="1" customHeight="1">
      <c r="C1191" s="17"/>
      <c r="E1191" t="str">
        <f t="shared" si="91"/>
        <v/>
      </c>
      <c r="F1191" s="62"/>
      <c r="G1191" s="78"/>
      <c r="H1191" s="79"/>
      <c r="I1191" s="79"/>
      <c r="J1191" s="78">
        <v>0</v>
      </c>
      <c r="K1191" s="65"/>
      <c r="L1191" s="66">
        <f t="shared" si="92"/>
        <v>0</v>
      </c>
      <c r="M1191" s="64">
        <f t="shared" si="92"/>
        <v>0</v>
      </c>
      <c r="N1191" s="66">
        <f>IF(J1191=0,0,N1192*$E$3)</f>
        <v>0</v>
      </c>
      <c r="O1191" s="67">
        <f t="shared" si="93"/>
        <v>0</v>
      </c>
      <c r="P1191" s="66">
        <f>IF(J1191=0,0,P1192*$E$3)</f>
        <v>0</v>
      </c>
      <c r="Q1191" s="67">
        <f t="shared" si="94"/>
        <v>0</v>
      </c>
      <c r="R1191" s="66">
        <f>IF(J1191=0,0,R1192*$E$3)</f>
        <v>0</v>
      </c>
      <c r="S1191" s="67">
        <f t="shared" si="95"/>
        <v>0</v>
      </c>
      <c r="T1191" s="67"/>
    </row>
    <row r="1192" spans="3:20" ht="20.25" hidden="1" customHeight="1">
      <c r="C1192" s="76">
        <v>2</v>
      </c>
      <c r="D1192" s="68" t="str">
        <f>CHOOSE(IF(C1192&gt;0,C1192,$F$5),0,"(야)","(지세별)","(지+소)","(누.불)","(야+소)","(원내역)")</f>
        <v>(야)</v>
      </c>
      <c r="E1192">
        <f t="shared" si="96"/>
        <v>0</v>
      </c>
      <c r="F1192" s="59"/>
      <c r="G1192" s="84" t="s">
        <v>293</v>
      </c>
      <c r="H1192" s="85" t="str">
        <f>H1190</f>
        <v>D=800mm</v>
      </c>
      <c r="I1192" s="85" t="str">
        <f>CHOOSE(IF(C1192&gt;0,C1192,$F$5),0,"(야간)","(지세별)","(지+소)","(누.불)","(야+소)","")</f>
        <v>(야간)</v>
      </c>
      <c r="J1192" s="84">
        <v>0</v>
      </c>
      <c r="K1192" s="72" t="s">
        <v>227</v>
      </c>
      <c r="L1192" s="73">
        <f t="shared" si="92"/>
        <v>0</v>
      </c>
      <c r="M1192" s="71">
        <f t="shared" si="92"/>
        <v>0</v>
      </c>
      <c r="N1192" s="73">
        <f>IF(AND(J1191=0,J1192=0),0,INT(CHOOSE(IF(C1192&gt;0,C1192,$F$5),#REF!,#REF!,#REF!,#REF!,#REF!,#REF!,#REF!)))</f>
        <v>0</v>
      </c>
      <c r="O1192" s="74">
        <f t="shared" si="93"/>
        <v>0</v>
      </c>
      <c r="P1192" s="73">
        <f>IF(AND(J1191=0,J1192=0),0,INT(CHOOSE(IF(C1192&gt;0,C1192,$F$5),#REF!,#REF!,#REF!,#REF!,#REF!,#REF!,#REF!)))</f>
        <v>0</v>
      </c>
      <c r="Q1192" s="74">
        <f t="shared" si="94"/>
        <v>0</v>
      </c>
      <c r="R1192" s="73">
        <f>IF(AND(J1191=0,J1192=0),0,INT(CHOOSE(IF(C1192&gt;0,C1192,$F$5),#REF!,#REF!,#REF!,#REF!,#REF!,#REF!,#REF!)))</f>
        <v>0</v>
      </c>
      <c r="S1192" s="74">
        <f t="shared" si="95"/>
        <v>0</v>
      </c>
      <c r="T1192" s="74"/>
    </row>
    <row r="1193" spans="3:20" ht="20.25" hidden="1" customHeight="1">
      <c r="C1193" s="17"/>
      <c r="E1193" t="str">
        <f t="shared" si="91"/>
        <v/>
      </c>
      <c r="F1193" s="62"/>
      <c r="G1193" s="78"/>
      <c r="H1193" s="79"/>
      <c r="I1193" s="79"/>
      <c r="J1193" s="78">
        <v>0</v>
      </c>
      <c r="K1193" s="65"/>
      <c r="L1193" s="66">
        <f t="shared" si="92"/>
        <v>0</v>
      </c>
      <c r="M1193" s="64">
        <f t="shared" si="92"/>
        <v>0</v>
      </c>
      <c r="N1193" s="66">
        <f>IF(J1193=0,0,N1194*$E$3)</f>
        <v>0</v>
      </c>
      <c r="O1193" s="67">
        <f t="shared" si="93"/>
        <v>0</v>
      </c>
      <c r="P1193" s="66">
        <f>IF(J1193=0,0,P1194*$E$3)</f>
        <v>0</v>
      </c>
      <c r="Q1193" s="67">
        <f t="shared" si="94"/>
        <v>0</v>
      </c>
      <c r="R1193" s="66">
        <f>IF(J1193=0,0,R1194*$E$3)</f>
        <v>0</v>
      </c>
      <c r="S1193" s="67">
        <f t="shared" si="95"/>
        <v>0</v>
      </c>
      <c r="T1193" s="67"/>
    </row>
    <row r="1194" spans="3:20" ht="20.25" hidden="1" customHeight="1">
      <c r="C1194" s="76"/>
      <c r="D1194" s="68">
        <f>CHOOSE(IF(C1194&gt;0,C1194,$F$5),0,"(야)","(지세별)","(지+소)","(누.불)","(야+소)","(원내역)")</f>
        <v>0</v>
      </c>
      <c r="E1194">
        <f t="shared" si="96"/>
        <v>0</v>
      </c>
      <c r="F1194" s="59"/>
      <c r="G1194" s="84" t="s">
        <v>293</v>
      </c>
      <c r="H1194" s="85" t="s">
        <v>259</v>
      </c>
      <c r="I1194" s="85">
        <f>CHOOSE(IF(C1194&gt;0,C1194,$F$5),0,"(야간)","(지세별)","(지+소)","(누.불)","(야+소)","")</f>
        <v>0</v>
      </c>
      <c r="J1194" s="84">
        <v>0</v>
      </c>
      <c r="K1194" s="72" t="s">
        <v>227</v>
      </c>
      <c r="L1194" s="73">
        <f t="shared" si="92"/>
        <v>0</v>
      </c>
      <c r="M1194" s="71">
        <f t="shared" si="92"/>
        <v>0</v>
      </c>
      <c r="N1194" s="73">
        <f>IF(AND(J1193=0,J1194=0),0,INT(CHOOSE(IF(C1194&gt;0,C1194,$F$5),#REF!,#REF!,#REF!,#REF!,#REF!,#REF!,#REF!)))</f>
        <v>0</v>
      </c>
      <c r="O1194" s="74">
        <f t="shared" si="93"/>
        <v>0</v>
      </c>
      <c r="P1194" s="73">
        <f>IF(AND(J1193=0,J1194=0),0,INT(CHOOSE(IF(C1194&gt;0,C1194,$F$5),#REF!,#REF!,#REF!,#REF!,#REF!,#REF!,#REF!)))</f>
        <v>0</v>
      </c>
      <c r="Q1194" s="74">
        <f t="shared" si="94"/>
        <v>0</v>
      </c>
      <c r="R1194" s="73">
        <f>IF(AND(J1193=0,J1194=0),0,INT(CHOOSE(IF(C1194&gt;0,C1194,$F$5),#REF!,#REF!,#REF!,#REF!,#REF!,#REF!,#REF!)))</f>
        <v>0</v>
      </c>
      <c r="S1194" s="74">
        <f t="shared" si="95"/>
        <v>0</v>
      </c>
      <c r="T1194" s="74"/>
    </row>
    <row r="1195" spans="3:20" ht="20.25" hidden="1" customHeight="1">
      <c r="C1195" s="17"/>
      <c r="E1195" t="str">
        <f t="shared" si="91"/>
        <v/>
      </c>
      <c r="F1195" s="62"/>
      <c r="G1195" s="78"/>
      <c r="H1195" s="79"/>
      <c r="I1195" s="79"/>
      <c r="J1195" s="78">
        <v>0</v>
      </c>
      <c r="K1195" s="65"/>
      <c r="L1195" s="66">
        <f t="shared" si="92"/>
        <v>0</v>
      </c>
      <c r="M1195" s="64">
        <f t="shared" si="92"/>
        <v>0</v>
      </c>
      <c r="N1195" s="66">
        <f>IF(J1195=0,0,N1196*$E$3)</f>
        <v>0</v>
      </c>
      <c r="O1195" s="67">
        <f t="shared" si="93"/>
        <v>0</v>
      </c>
      <c r="P1195" s="66">
        <f>IF(J1195=0,0,P1196*$E$3)</f>
        <v>0</v>
      </c>
      <c r="Q1195" s="67">
        <f t="shared" si="94"/>
        <v>0</v>
      </c>
      <c r="R1195" s="66">
        <f>IF(J1195=0,0,R1196*$E$3)</f>
        <v>0</v>
      </c>
      <c r="S1195" s="67">
        <f t="shared" si="95"/>
        <v>0</v>
      </c>
      <c r="T1195" s="67"/>
    </row>
    <row r="1196" spans="3:20" ht="20.25" hidden="1" customHeight="1">
      <c r="C1196" s="76">
        <v>2</v>
      </c>
      <c r="D1196" s="68" t="str">
        <f>CHOOSE(IF(C1196&gt;0,C1196,$F$5),0,"(야)","(지세별)","(지+소)","(누.불)","(야+소)","(원내역)")</f>
        <v>(야)</v>
      </c>
      <c r="E1196">
        <f t="shared" si="96"/>
        <v>0</v>
      </c>
      <c r="F1196" s="59"/>
      <c r="G1196" s="84" t="s">
        <v>293</v>
      </c>
      <c r="H1196" s="85" t="str">
        <f>H1194</f>
        <v>D=900mm</v>
      </c>
      <c r="I1196" s="85" t="str">
        <f>CHOOSE(IF(C1196&gt;0,C1196,$F$5),0,"(야간)","(지세별)","(지+소)","(누.불)","(야+소)","")</f>
        <v>(야간)</v>
      </c>
      <c r="J1196" s="84">
        <v>0</v>
      </c>
      <c r="K1196" s="72" t="s">
        <v>271</v>
      </c>
      <c r="L1196" s="73">
        <f t="shared" si="92"/>
        <v>0</v>
      </c>
      <c r="M1196" s="71">
        <f t="shared" si="92"/>
        <v>0</v>
      </c>
      <c r="N1196" s="73">
        <f>IF(AND(J1195=0,J1196=0),0,INT(CHOOSE(IF(C1196&gt;0,C1196,$F$5),#REF!,#REF!,#REF!,#REF!,#REF!,#REF!,#REF!)))</f>
        <v>0</v>
      </c>
      <c r="O1196" s="74">
        <f t="shared" si="93"/>
        <v>0</v>
      </c>
      <c r="P1196" s="73">
        <f>IF(AND(J1195=0,J1196=0),0,INT(CHOOSE(IF(C1196&gt;0,C1196,$F$5),#REF!,#REF!,#REF!,#REF!,#REF!,#REF!,#REF!)))</f>
        <v>0</v>
      </c>
      <c r="Q1196" s="74">
        <f t="shared" si="94"/>
        <v>0</v>
      </c>
      <c r="R1196" s="73">
        <f>IF(AND(J1195=0,J1196=0),0,INT(CHOOSE(IF(C1196&gt;0,C1196,$F$5),#REF!,#REF!,#REF!,#REF!,#REF!,#REF!,#REF!)))</f>
        <v>0</v>
      </c>
      <c r="S1196" s="74">
        <f t="shared" si="95"/>
        <v>0</v>
      </c>
      <c r="T1196" s="74"/>
    </row>
    <row r="1197" spans="3:20" ht="20.25" hidden="1" customHeight="1">
      <c r="C1197" s="17"/>
      <c r="E1197" t="str">
        <f t="shared" si="91"/>
        <v/>
      </c>
      <c r="F1197" s="62"/>
      <c r="G1197" s="78"/>
      <c r="H1197" s="79"/>
      <c r="I1197" s="79"/>
      <c r="J1197" s="78">
        <v>0</v>
      </c>
      <c r="K1197" s="65"/>
      <c r="L1197" s="66">
        <f t="shared" si="92"/>
        <v>0</v>
      </c>
      <c r="M1197" s="64">
        <f t="shared" si="92"/>
        <v>0</v>
      </c>
      <c r="N1197" s="66">
        <f>IF(J1197=0,0,N1198*$E$3)</f>
        <v>0</v>
      </c>
      <c r="O1197" s="67">
        <f t="shared" si="93"/>
        <v>0</v>
      </c>
      <c r="P1197" s="66">
        <f>IF(J1197=0,0,P1198*$E$3)</f>
        <v>0</v>
      </c>
      <c r="Q1197" s="67">
        <f t="shared" si="94"/>
        <v>0</v>
      </c>
      <c r="R1197" s="66">
        <f>IF(J1197=0,0,R1198*$E$3)</f>
        <v>0</v>
      </c>
      <c r="S1197" s="67">
        <f t="shared" si="95"/>
        <v>0</v>
      </c>
      <c r="T1197" s="67"/>
    </row>
    <row r="1198" spans="3:20" ht="20.25" hidden="1" customHeight="1">
      <c r="C1198" s="76"/>
      <c r="D1198" s="68">
        <f>CHOOSE(IF(C1198&gt;0,C1198,$F$5),0,"(야)","(지세별)","(지+소)","(누.불)","(야+소)","(원내역)")</f>
        <v>0</v>
      </c>
      <c r="E1198">
        <f t="shared" si="96"/>
        <v>0</v>
      </c>
      <c r="F1198" s="59"/>
      <c r="G1198" s="84" t="s">
        <v>293</v>
      </c>
      <c r="H1198" s="85" t="s">
        <v>260</v>
      </c>
      <c r="I1198" s="85">
        <f>CHOOSE(IF(C1198&gt;0,C1198,$F$5),0,"(야간)","(지세별)","(지+소)","(누.불)","(야+소)","")</f>
        <v>0</v>
      </c>
      <c r="J1198" s="84">
        <v>0</v>
      </c>
      <c r="K1198" s="72" t="s">
        <v>227</v>
      </c>
      <c r="L1198" s="73">
        <f t="shared" si="92"/>
        <v>0</v>
      </c>
      <c r="M1198" s="71">
        <f t="shared" si="92"/>
        <v>0</v>
      </c>
      <c r="N1198" s="73">
        <f>IF(AND(J1197=0,J1198=0),0,INT(CHOOSE(IF(C1198&gt;0,C1198,$F$5),#REF!,#REF!,#REF!,#REF!,#REF!,#REF!,#REF!)))</f>
        <v>0</v>
      </c>
      <c r="O1198" s="74">
        <f t="shared" si="93"/>
        <v>0</v>
      </c>
      <c r="P1198" s="73">
        <f>IF(AND(J1197=0,J1198=0),0,INT(CHOOSE(IF(C1198&gt;0,C1198,$F$5),#REF!,#REF!,#REF!,#REF!,#REF!,#REF!,#REF!)))</f>
        <v>0</v>
      </c>
      <c r="Q1198" s="74">
        <f t="shared" si="94"/>
        <v>0</v>
      </c>
      <c r="R1198" s="73">
        <f>IF(AND(J1197=0,J1198=0),0,INT(CHOOSE(IF(C1198&gt;0,C1198,$F$5),#REF!,#REF!,#REF!,#REF!,#REF!,#REF!,#REF!)))</f>
        <v>0</v>
      </c>
      <c r="S1198" s="74">
        <f t="shared" si="95"/>
        <v>0</v>
      </c>
      <c r="T1198" s="74"/>
    </row>
    <row r="1199" spans="3:20" ht="20.25" hidden="1" customHeight="1">
      <c r="C1199" s="17"/>
      <c r="E1199" t="str">
        <f t="shared" si="91"/>
        <v/>
      </c>
      <c r="F1199" s="62"/>
      <c r="G1199" s="78"/>
      <c r="H1199" s="79"/>
      <c r="I1199" s="79"/>
      <c r="J1199" s="78">
        <v>0</v>
      </c>
      <c r="K1199" s="65"/>
      <c r="L1199" s="66">
        <f t="shared" si="92"/>
        <v>0</v>
      </c>
      <c r="M1199" s="64">
        <f t="shared" si="92"/>
        <v>0</v>
      </c>
      <c r="N1199" s="66">
        <f>IF(J1199=0,0,N1200*$E$3)</f>
        <v>0</v>
      </c>
      <c r="O1199" s="67">
        <f t="shared" si="93"/>
        <v>0</v>
      </c>
      <c r="P1199" s="66">
        <f>IF(J1199=0,0,P1200*$E$3)</f>
        <v>0</v>
      </c>
      <c r="Q1199" s="67">
        <f t="shared" si="94"/>
        <v>0</v>
      </c>
      <c r="R1199" s="66">
        <f>IF(J1199=0,0,R1200*$E$3)</f>
        <v>0</v>
      </c>
      <c r="S1199" s="67">
        <f t="shared" si="95"/>
        <v>0</v>
      </c>
      <c r="T1199" s="67"/>
    </row>
    <row r="1200" spans="3:20" ht="20.25" hidden="1" customHeight="1">
      <c r="C1200" s="76">
        <v>2</v>
      </c>
      <c r="D1200" s="68" t="str">
        <f>CHOOSE(IF(C1200&gt;0,C1200,$F$5),0,"(야)","(지세별)","(지+소)","(누.불)","(야+소)","(원내역)")</f>
        <v>(야)</v>
      </c>
      <c r="E1200">
        <f t="shared" si="96"/>
        <v>0</v>
      </c>
      <c r="F1200" s="59"/>
      <c r="G1200" s="84" t="s">
        <v>293</v>
      </c>
      <c r="H1200" s="85" t="str">
        <f>H1198</f>
        <v>D=1000mm</v>
      </c>
      <c r="I1200" s="85" t="str">
        <f>CHOOSE(IF(C1200&gt;0,C1200,$F$5),0,"(야간)","(지세별)","(지+소)","(누.불)","(야+소)","")</f>
        <v>(야간)</v>
      </c>
      <c r="J1200" s="84">
        <v>0</v>
      </c>
      <c r="K1200" s="72" t="s">
        <v>227</v>
      </c>
      <c r="L1200" s="73">
        <f t="shared" si="92"/>
        <v>0</v>
      </c>
      <c r="M1200" s="71">
        <f t="shared" si="92"/>
        <v>0</v>
      </c>
      <c r="N1200" s="73">
        <f>IF(AND(J1199=0,J1200=0),0,INT(CHOOSE(IF(C1200&gt;0,C1200,$F$5),#REF!,#REF!,#REF!,#REF!,#REF!,#REF!,#REF!)))</f>
        <v>0</v>
      </c>
      <c r="O1200" s="74">
        <f t="shared" si="93"/>
        <v>0</v>
      </c>
      <c r="P1200" s="73">
        <f>IF(AND(J1199=0,J1200=0),0,INT(CHOOSE(IF(C1200&gt;0,C1200,$F$5),#REF!,#REF!,#REF!,#REF!,#REF!,#REF!,#REF!)))</f>
        <v>0</v>
      </c>
      <c r="Q1200" s="74">
        <f t="shared" si="94"/>
        <v>0</v>
      </c>
      <c r="R1200" s="73">
        <f>IF(AND(J1199=0,J1200=0),0,INT(CHOOSE(IF(C1200&gt;0,C1200,$F$5),#REF!,#REF!,#REF!,#REF!,#REF!,#REF!,#REF!)))</f>
        <v>0</v>
      </c>
      <c r="S1200" s="74">
        <f t="shared" si="95"/>
        <v>0</v>
      </c>
      <c r="T1200" s="74"/>
    </row>
    <row r="1201" spans="3:20" ht="20.25" hidden="1" customHeight="1">
      <c r="C1201" s="17"/>
      <c r="E1201" t="str">
        <f t="shared" si="91"/>
        <v/>
      </c>
      <c r="F1201" s="62"/>
      <c r="G1201" s="63"/>
      <c r="H1201" s="64"/>
      <c r="I1201" s="64"/>
      <c r="J1201" s="63">
        <v>0</v>
      </c>
      <c r="K1201" s="65"/>
      <c r="L1201" s="66">
        <f t="shared" si="92"/>
        <v>0</v>
      </c>
      <c r="M1201" s="64">
        <f t="shared" si="92"/>
        <v>0</v>
      </c>
      <c r="N1201" s="66">
        <f>IF(J1201=0,0,N1202*$E$3)</f>
        <v>0</v>
      </c>
      <c r="O1201" s="67">
        <f t="shared" si="93"/>
        <v>0</v>
      </c>
      <c r="P1201" s="66">
        <f>IF(J1201=0,0,P1202*$E$3)</f>
        <v>0</v>
      </c>
      <c r="Q1201" s="67">
        <f t="shared" si="94"/>
        <v>0</v>
      </c>
      <c r="R1201" s="66">
        <f>IF(J1201=0,0,R1202*$E$3)</f>
        <v>0</v>
      </c>
      <c r="S1201" s="67">
        <f t="shared" si="95"/>
        <v>0</v>
      </c>
      <c r="T1201" s="67"/>
    </row>
    <row r="1202" spans="3:20" ht="20.25" hidden="1" customHeight="1">
      <c r="C1202" s="76"/>
      <c r="D1202" s="68">
        <f>CHOOSE(IF(C1202&gt;0,C1202,$F$5),0,"(야)","(지세별)","(지+소)","(누.불)","(야+소)","(원내역)")</f>
        <v>0</v>
      </c>
      <c r="E1202">
        <f t="shared" si="96"/>
        <v>0</v>
      </c>
      <c r="F1202" s="59"/>
      <c r="G1202" s="70" t="s">
        <v>295</v>
      </c>
      <c r="H1202" s="71" t="s">
        <v>247</v>
      </c>
      <c r="I1202" s="71">
        <f>CHOOSE(IF(C1202&gt;0,C1202,$F$5),0,"(야간)","(지세별)","(지+소)","(누.불)","(야+소)","")</f>
        <v>0</v>
      </c>
      <c r="J1202" s="70">
        <v>0</v>
      </c>
      <c r="K1202" s="72" t="s">
        <v>292</v>
      </c>
      <c r="L1202" s="73">
        <f t="shared" si="92"/>
        <v>0</v>
      </c>
      <c r="M1202" s="71">
        <f t="shared" si="92"/>
        <v>0</v>
      </c>
      <c r="N1202" s="73">
        <f>IF(AND(J1201=0,J1202=0),0,INT(CHOOSE(IF(C1202&gt;0,C1202,$F$5),#REF!,#REF!,#REF!,#REF!,#REF!,#REF!,#REF!)))</f>
        <v>0</v>
      </c>
      <c r="O1202" s="74">
        <f t="shared" si="93"/>
        <v>0</v>
      </c>
      <c r="P1202" s="73">
        <f>IF(AND(J1201=0,J1202=0),0,INT(CHOOSE(IF(C1202&gt;0,C1202,$F$5),#REF!,#REF!,#REF!,#REF!,#REF!,#REF!,#REF!)))</f>
        <v>0</v>
      </c>
      <c r="Q1202" s="74">
        <f t="shared" si="94"/>
        <v>0</v>
      </c>
      <c r="R1202" s="73">
        <f>IF(AND(J1201=0,J1202=0),0,INT(CHOOSE(IF(C1202&gt;0,C1202,$F$5),#REF!,#REF!,#REF!,#REF!,#REF!,#REF!,#REF!)))</f>
        <v>0</v>
      </c>
      <c r="S1202" s="74">
        <f t="shared" si="95"/>
        <v>0</v>
      </c>
      <c r="T1202" s="74"/>
    </row>
    <row r="1203" spans="3:20" ht="20.25" hidden="1" customHeight="1">
      <c r="C1203" s="17"/>
      <c r="E1203" t="str">
        <f t="shared" si="91"/>
        <v/>
      </c>
      <c r="F1203" s="62"/>
      <c r="G1203" s="63"/>
      <c r="H1203" s="64"/>
      <c r="I1203" s="64"/>
      <c r="J1203" s="63">
        <v>0</v>
      </c>
      <c r="K1203" s="65"/>
      <c r="L1203" s="66">
        <f t="shared" si="92"/>
        <v>0</v>
      </c>
      <c r="M1203" s="64">
        <f t="shared" si="92"/>
        <v>0</v>
      </c>
      <c r="N1203" s="66">
        <f>IF(J1203=0,0,N1204*$E$3)</f>
        <v>0</v>
      </c>
      <c r="O1203" s="67">
        <f t="shared" si="93"/>
        <v>0</v>
      </c>
      <c r="P1203" s="66">
        <f>IF(J1203=0,0,P1204*$E$3)</f>
        <v>0</v>
      </c>
      <c r="Q1203" s="67">
        <f t="shared" si="94"/>
        <v>0</v>
      </c>
      <c r="R1203" s="66">
        <f>IF(J1203=0,0,R1204*$E$3)</f>
        <v>0</v>
      </c>
      <c r="S1203" s="67">
        <f t="shared" si="95"/>
        <v>0</v>
      </c>
      <c r="T1203" s="67"/>
    </row>
    <row r="1204" spans="3:20" ht="20.25" hidden="1" customHeight="1">
      <c r="C1204" s="76">
        <v>2</v>
      </c>
      <c r="D1204" s="68" t="str">
        <f>CHOOSE(IF(C1204&gt;0,C1204,$F$5),0,"(야)","(지세별)","(지+소)","(누.불)","(야+소)","(원내역)")</f>
        <v>(야)</v>
      </c>
      <c r="E1204">
        <f t="shared" si="96"/>
        <v>0</v>
      </c>
      <c r="F1204" s="59"/>
      <c r="G1204" s="70" t="s">
        <v>295</v>
      </c>
      <c r="H1204" s="71" t="s">
        <v>247</v>
      </c>
      <c r="I1204" s="71" t="str">
        <f>CHOOSE(IF(C1204&gt;0,C1204,$F$5),0,"(야간)","(지세별)","(지+소)","(누.불)","(야+소)","")</f>
        <v>(야간)</v>
      </c>
      <c r="J1204" s="70">
        <v>0</v>
      </c>
      <c r="K1204" s="72" t="s">
        <v>227</v>
      </c>
      <c r="L1204" s="73">
        <f t="shared" si="92"/>
        <v>0</v>
      </c>
      <c r="M1204" s="71">
        <f t="shared" si="92"/>
        <v>0</v>
      </c>
      <c r="N1204" s="73">
        <f>IF(AND(J1203=0,J1204=0),0,INT(CHOOSE(IF(C1204&gt;0,C1204,$F$5),#REF!,#REF!,#REF!,#REF!,#REF!,#REF!,#REF!)))</f>
        <v>0</v>
      </c>
      <c r="O1204" s="74">
        <f t="shared" si="93"/>
        <v>0</v>
      </c>
      <c r="P1204" s="73">
        <f>IF(AND(J1203=0,J1204=0),0,INT(CHOOSE(IF(C1204&gt;0,C1204,$F$5),#REF!,#REF!,#REF!,#REF!,#REF!,#REF!,#REF!)))</f>
        <v>0</v>
      </c>
      <c r="Q1204" s="74">
        <f t="shared" si="94"/>
        <v>0</v>
      </c>
      <c r="R1204" s="73">
        <f>IF(AND(J1203=0,J1204=0),0,INT(CHOOSE(IF(C1204&gt;0,C1204,$F$5),#REF!,#REF!,#REF!,#REF!,#REF!,#REF!,#REF!)))</f>
        <v>0</v>
      </c>
      <c r="S1204" s="74">
        <f t="shared" si="95"/>
        <v>0</v>
      </c>
      <c r="T1204" s="74"/>
    </row>
    <row r="1205" spans="3:20" ht="20.25" hidden="1" customHeight="1">
      <c r="C1205" s="17"/>
      <c r="E1205" t="str">
        <f t="shared" si="91"/>
        <v/>
      </c>
      <c r="F1205" s="62"/>
      <c r="G1205" s="63"/>
      <c r="H1205" s="64"/>
      <c r="I1205" s="64"/>
      <c r="J1205" s="63">
        <v>0</v>
      </c>
      <c r="K1205" s="65"/>
      <c r="L1205" s="66">
        <f t="shared" si="92"/>
        <v>0</v>
      </c>
      <c r="M1205" s="64">
        <f t="shared" si="92"/>
        <v>0</v>
      </c>
      <c r="N1205" s="66">
        <f>IF(J1205=0,0,N1206*$E$3)</f>
        <v>0</v>
      </c>
      <c r="O1205" s="67">
        <f t="shared" si="93"/>
        <v>0</v>
      </c>
      <c r="P1205" s="66">
        <f>IF(J1205=0,0,P1206*$E$3)</f>
        <v>0</v>
      </c>
      <c r="Q1205" s="67">
        <f t="shared" si="94"/>
        <v>0</v>
      </c>
      <c r="R1205" s="66">
        <f>IF(J1205=0,0,R1206*$E$3)</f>
        <v>0</v>
      </c>
      <c r="S1205" s="67">
        <f t="shared" si="95"/>
        <v>0</v>
      </c>
      <c r="T1205" s="67"/>
    </row>
    <row r="1206" spans="3:20" ht="20.25" customHeight="1">
      <c r="C1206" s="76"/>
      <c r="D1206" s="68">
        <f>CHOOSE(IF(C1206&gt;0,C1206,$F$5),0,"(야)","(지세별)","(지+소)","(누.불)","(야+소)","(원내역)")</f>
        <v>0</v>
      </c>
      <c r="E1206">
        <f t="shared" si="96"/>
        <v>0</v>
      </c>
      <c r="F1206" s="59"/>
      <c r="G1206" s="70" t="s">
        <v>295</v>
      </c>
      <c r="H1206" s="71" t="s">
        <v>296</v>
      </c>
      <c r="I1206" s="71">
        <f>CHOOSE(IF(C1206&gt;0,C1206,$F$5),0,"(야간)","(지세별)","(지+소)","(누.불)","(야+소)","")</f>
        <v>0</v>
      </c>
      <c r="J1206" s="70">
        <v>8</v>
      </c>
      <c r="K1206" s="72" t="s">
        <v>227</v>
      </c>
      <c r="L1206" s="73"/>
      <c r="M1206" s="71"/>
      <c r="N1206" s="73"/>
      <c r="O1206" s="74"/>
      <c r="P1206" s="73"/>
      <c r="Q1206" s="74"/>
      <c r="R1206" s="73"/>
      <c r="S1206" s="74"/>
      <c r="T1206" s="74"/>
    </row>
    <row r="1207" spans="3:20" ht="20.25" hidden="1" customHeight="1">
      <c r="C1207" s="17"/>
      <c r="E1207" t="str">
        <f t="shared" si="91"/>
        <v/>
      </c>
      <c r="F1207" s="62"/>
      <c r="G1207" s="63"/>
      <c r="H1207" s="64"/>
      <c r="I1207" s="64"/>
      <c r="J1207" s="63">
        <v>0</v>
      </c>
      <c r="K1207" s="65"/>
      <c r="L1207" s="66">
        <f t="shared" si="92"/>
        <v>0</v>
      </c>
      <c r="M1207" s="64">
        <f t="shared" si="92"/>
        <v>0</v>
      </c>
      <c r="N1207" s="66">
        <f>IF(J1207=0,0,N1208*$E$3)</f>
        <v>0</v>
      </c>
      <c r="O1207" s="67">
        <f t="shared" si="93"/>
        <v>0</v>
      </c>
      <c r="P1207" s="66">
        <f>IF(J1207=0,0,P1208*$E$3)</f>
        <v>0</v>
      </c>
      <c r="Q1207" s="67">
        <f t="shared" si="94"/>
        <v>0</v>
      </c>
      <c r="R1207" s="66">
        <f>IF(J1207=0,0,R1208*$E$3)</f>
        <v>0</v>
      </c>
      <c r="S1207" s="67">
        <f t="shared" si="95"/>
        <v>0</v>
      </c>
      <c r="T1207" s="67"/>
    </row>
    <row r="1208" spans="3:20" ht="20.25" customHeight="1">
      <c r="C1208" s="76">
        <v>2</v>
      </c>
      <c r="D1208" s="68" t="str">
        <f>CHOOSE(IF(C1208&gt;0,C1208,$F$5),0,"(야)","(지세별)","(지+소)","(누.불)","(야+소)","(원내역)")</f>
        <v>(야)</v>
      </c>
      <c r="E1208">
        <f t="shared" si="96"/>
        <v>0</v>
      </c>
      <c r="F1208" s="59"/>
      <c r="G1208" s="70" t="s">
        <v>295</v>
      </c>
      <c r="H1208" s="71" t="s">
        <v>248</v>
      </c>
      <c r="I1208" s="71" t="str">
        <f>CHOOSE(IF(C1208&gt;0,C1208,$F$5),0,"(야간)","(지세별)","(지+소)","(누.불)","(야+소)","")</f>
        <v>(야간)</v>
      </c>
      <c r="J1208" s="70">
        <v>3</v>
      </c>
      <c r="K1208" s="72" t="s">
        <v>292</v>
      </c>
      <c r="L1208" s="73"/>
      <c r="M1208" s="71"/>
      <c r="N1208" s="73"/>
      <c r="O1208" s="74"/>
      <c r="P1208" s="73"/>
      <c r="Q1208" s="74"/>
      <c r="R1208" s="73"/>
      <c r="S1208" s="74"/>
      <c r="T1208" s="74"/>
    </row>
    <row r="1209" spans="3:20" ht="20.25" hidden="1" customHeight="1">
      <c r="C1209" s="17"/>
      <c r="E1209" t="str">
        <f t="shared" si="91"/>
        <v/>
      </c>
      <c r="F1209" s="62"/>
      <c r="G1209" s="63"/>
      <c r="H1209" s="64"/>
      <c r="I1209" s="64"/>
      <c r="J1209" s="63">
        <v>0</v>
      </c>
      <c r="K1209" s="65"/>
      <c r="L1209" s="66">
        <f t="shared" si="92"/>
        <v>0</v>
      </c>
      <c r="M1209" s="64">
        <f t="shared" si="92"/>
        <v>0</v>
      </c>
      <c r="N1209" s="66">
        <f>IF(J1209=0,0,N1210*$E$3)</f>
        <v>0</v>
      </c>
      <c r="O1209" s="67">
        <f t="shared" si="93"/>
        <v>0</v>
      </c>
      <c r="P1209" s="66">
        <f>IF(J1209=0,0,P1210*$E$3)</f>
        <v>0</v>
      </c>
      <c r="Q1209" s="67">
        <f t="shared" si="94"/>
        <v>0</v>
      </c>
      <c r="R1209" s="66">
        <f>IF(J1209=0,0,R1210*$E$3)</f>
        <v>0</v>
      </c>
      <c r="S1209" s="67">
        <f t="shared" si="95"/>
        <v>0</v>
      </c>
      <c r="T1209" s="67"/>
    </row>
    <row r="1210" spans="3:20" ht="20.25" customHeight="1">
      <c r="C1210" s="76"/>
      <c r="D1210" s="68">
        <f>CHOOSE(IF(C1210&gt;0,C1210,$F$5),0,"(야)","(지세별)","(지+소)","(누.불)","(야+소)","(원내역)")</f>
        <v>0</v>
      </c>
      <c r="E1210">
        <f t="shared" si="96"/>
        <v>0</v>
      </c>
      <c r="F1210" s="59"/>
      <c r="G1210" s="70" t="s">
        <v>295</v>
      </c>
      <c r="H1210" s="71" t="s">
        <v>297</v>
      </c>
      <c r="I1210" s="71">
        <f>CHOOSE(IF(C1210&gt;0,C1210,$F$5),0,"(야간)","(지세별)","(지+소)","(누.불)","(야+소)","")</f>
        <v>0</v>
      </c>
      <c r="J1210" s="70">
        <v>6</v>
      </c>
      <c r="K1210" s="72" t="s">
        <v>227</v>
      </c>
      <c r="L1210" s="73"/>
      <c r="M1210" s="71"/>
      <c r="N1210" s="73"/>
      <c r="O1210" s="74"/>
      <c r="P1210" s="73"/>
      <c r="Q1210" s="74"/>
      <c r="R1210" s="73"/>
      <c r="S1210" s="74"/>
      <c r="T1210" s="74"/>
    </row>
    <row r="1211" spans="3:20" ht="20.25" hidden="1" customHeight="1">
      <c r="C1211" s="17"/>
      <c r="E1211" t="str">
        <f t="shared" si="91"/>
        <v/>
      </c>
      <c r="F1211" s="62"/>
      <c r="G1211" s="63"/>
      <c r="H1211" s="64"/>
      <c r="I1211" s="64"/>
      <c r="J1211" s="63">
        <v>0</v>
      </c>
      <c r="K1211" s="65"/>
      <c r="L1211" s="66">
        <f t="shared" si="92"/>
        <v>0</v>
      </c>
      <c r="M1211" s="64">
        <f t="shared" si="92"/>
        <v>0</v>
      </c>
      <c r="N1211" s="66">
        <f>IF(J1211=0,0,N1212*$E$3)</f>
        <v>0</v>
      </c>
      <c r="O1211" s="67">
        <f t="shared" si="93"/>
        <v>0</v>
      </c>
      <c r="P1211" s="66">
        <f>IF(J1211=0,0,P1212*$E$3)</f>
        <v>0</v>
      </c>
      <c r="Q1211" s="67">
        <f t="shared" si="94"/>
        <v>0</v>
      </c>
      <c r="R1211" s="66">
        <f>IF(J1211=0,0,R1212*$E$3)</f>
        <v>0</v>
      </c>
      <c r="S1211" s="67">
        <f t="shared" si="95"/>
        <v>0</v>
      </c>
      <c r="T1211" s="67"/>
    </row>
    <row r="1212" spans="3:20" ht="20.25" customHeight="1">
      <c r="C1212" s="76">
        <v>2</v>
      </c>
      <c r="D1212" s="68" t="str">
        <f>CHOOSE(IF(C1212&gt;0,C1212,$F$5),0,"(야)","(지세별)","(지+소)","(누.불)","(야+소)","(원내역)")</f>
        <v>(야)</v>
      </c>
      <c r="E1212">
        <f t="shared" si="96"/>
        <v>0</v>
      </c>
      <c r="F1212" s="59"/>
      <c r="G1212" s="70" t="s">
        <v>295</v>
      </c>
      <c r="H1212" s="71" t="s">
        <v>249</v>
      </c>
      <c r="I1212" s="71" t="str">
        <f>CHOOSE(IF(C1212&gt;0,C1212,$F$5),0,"(야간)","(지세별)","(지+소)","(누.불)","(야+소)","")</f>
        <v>(야간)</v>
      </c>
      <c r="J1212" s="70">
        <v>10</v>
      </c>
      <c r="K1212" s="72" t="s">
        <v>227</v>
      </c>
      <c r="L1212" s="73"/>
      <c r="M1212" s="71"/>
      <c r="N1212" s="73"/>
      <c r="O1212" s="74"/>
      <c r="P1212" s="73"/>
      <c r="Q1212" s="74"/>
      <c r="R1212" s="73"/>
      <c r="S1212" s="74"/>
      <c r="T1212" s="74"/>
    </row>
    <row r="1213" spans="3:20" ht="20.25" hidden="1" customHeight="1">
      <c r="C1213" s="17"/>
      <c r="E1213" t="str">
        <f t="shared" si="91"/>
        <v/>
      </c>
      <c r="F1213" s="62"/>
      <c r="G1213" s="63"/>
      <c r="H1213" s="64"/>
      <c r="I1213" s="64"/>
      <c r="J1213" s="63">
        <v>0</v>
      </c>
      <c r="K1213" s="65"/>
      <c r="L1213" s="66">
        <f t="shared" si="92"/>
        <v>0</v>
      </c>
      <c r="M1213" s="64">
        <f t="shared" si="92"/>
        <v>0</v>
      </c>
      <c r="N1213" s="66">
        <f>IF(J1213=0,0,N1214*$E$3)</f>
        <v>0</v>
      </c>
      <c r="O1213" s="67">
        <f t="shared" si="93"/>
        <v>0</v>
      </c>
      <c r="P1213" s="66">
        <f>IF(J1213=0,0,P1214*$E$3)</f>
        <v>0</v>
      </c>
      <c r="Q1213" s="67">
        <f t="shared" si="94"/>
        <v>0</v>
      </c>
      <c r="R1213" s="66">
        <f>IF(J1213=0,0,R1214*$E$3)</f>
        <v>0</v>
      </c>
      <c r="S1213" s="67">
        <f t="shared" si="95"/>
        <v>0</v>
      </c>
      <c r="T1213" s="67"/>
    </row>
    <row r="1214" spans="3:20" ht="20.25" customHeight="1">
      <c r="C1214" s="76"/>
      <c r="D1214" s="68">
        <f>CHOOSE(IF(C1214&gt;0,C1214,$F$5),0,"(야)","(지세별)","(지+소)","(누.불)","(야+소)","(원내역)")</f>
        <v>0</v>
      </c>
      <c r="E1214">
        <f t="shared" si="96"/>
        <v>0</v>
      </c>
      <c r="F1214" s="59"/>
      <c r="G1214" s="70" t="s">
        <v>298</v>
      </c>
      <c r="H1214" s="71" t="s">
        <v>299</v>
      </c>
      <c r="I1214" s="71">
        <f>CHOOSE(IF(C1214&gt;0,C1214,$F$5),0,"(야간)","(지세별)","(지+소)","(누.불)","(야+소)","")</f>
        <v>0</v>
      </c>
      <c r="J1214" s="70">
        <v>9</v>
      </c>
      <c r="K1214" s="72" t="s">
        <v>292</v>
      </c>
      <c r="L1214" s="73"/>
      <c r="M1214" s="71"/>
      <c r="N1214" s="73"/>
      <c r="O1214" s="74"/>
      <c r="P1214" s="73"/>
      <c r="Q1214" s="74"/>
      <c r="R1214" s="73"/>
      <c r="S1214" s="74"/>
      <c r="T1214" s="74"/>
    </row>
    <row r="1215" spans="3:20" ht="20.25" hidden="1" customHeight="1">
      <c r="C1215" s="17"/>
      <c r="E1215" t="str">
        <f t="shared" si="91"/>
        <v/>
      </c>
      <c r="F1215" s="62"/>
      <c r="G1215" s="63"/>
      <c r="H1215" s="64"/>
      <c r="I1215" s="64"/>
      <c r="J1215" s="63">
        <v>0</v>
      </c>
      <c r="K1215" s="65"/>
      <c r="L1215" s="66">
        <f t="shared" si="92"/>
        <v>0</v>
      </c>
      <c r="M1215" s="64">
        <f t="shared" si="92"/>
        <v>0</v>
      </c>
      <c r="N1215" s="66">
        <f>IF(J1215=0,0,N1216*$E$3)</f>
        <v>0</v>
      </c>
      <c r="O1215" s="67">
        <f t="shared" si="93"/>
        <v>0</v>
      </c>
      <c r="P1215" s="66">
        <f>IF(J1215=0,0,P1216*$E$3)</f>
        <v>0</v>
      </c>
      <c r="Q1215" s="67">
        <f t="shared" si="94"/>
        <v>0</v>
      </c>
      <c r="R1215" s="66">
        <f>IF(J1215=0,0,R1216*$E$3)</f>
        <v>0</v>
      </c>
      <c r="S1215" s="67">
        <f t="shared" si="95"/>
        <v>0</v>
      </c>
      <c r="T1215" s="67"/>
    </row>
    <row r="1216" spans="3:20" ht="20.25" customHeight="1">
      <c r="C1216" s="76">
        <v>2</v>
      </c>
      <c r="D1216" s="68" t="str">
        <f>CHOOSE(IF(C1216&gt;0,C1216,$F$5),0,"(야)","(지세별)","(지+소)","(누.불)","(야+소)","(원내역)")</f>
        <v>(야)</v>
      </c>
      <c r="E1216">
        <f t="shared" si="96"/>
        <v>0</v>
      </c>
      <c r="F1216" s="59"/>
      <c r="G1216" s="70" t="s">
        <v>295</v>
      </c>
      <c r="H1216" s="71" t="s">
        <v>250</v>
      </c>
      <c r="I1216" s="71" t="str">
        <f>CHOOSE(IF(C1216&gt;0,C1216,$F$5),0,"(야간)","(지세별)","(지+소)","(누.불)","(야+소)","")</f>
        <v>(야간)</v>
      </c>
      <c r="J1216" s="70">
        <v>4</v>
      </c>
      <c r="K1216" s="72" t="s">
        <v>227</v>
      </c>
      <c r="L1216" s="73"/>
      <c r="M1216" s="71"/>
      <c r="N1216" s="73"/>
      <c r="O1216" s="74"/>
      <c r="P1216" s="73"/>
      <c r="Q1216" s="74"/>
      <c r="R1216" s="73"/>
      <c r="S1216" s="74"/>
      <c r="T1216" s="74"/>
    </row>
    <row r="1217" spans="3:20" ht="20.25" hidden="1" customHeight="1">
      <c r="C1217" s="17"/>
      <c r="E1217" t="str">
        <f t="shared" si="91"/>
        <v/>
      </c>
      <c r="F1217" s="62"/>
      <c r="G1217" s="63"/>
      <c r="H1217" s="64"/>
      <c r="I1217" s="64"/>
      <c r="J1217" s="63">
        <v>0</v>
      </c>
      <c r="K1217" s="65"/>
      <c r="L1217" s="66">
        <f t="shared" si="92"/>
        <v>0</v>
      </c>
      <c r="M1217" s="64">
        <f t="shared" si="92"/>
        <v>0</v>
      </c>
      <c r="N1217" s="66">
        <f>IF(J1217=0,0,N1218*$E$3)</f>
        <v>0</v>
      </c>
      <c r="O1217" s="67">
        <f t="shared" si="93"/>
        <v>0</v>
      </c>
      <c r="P1217" s="66">
        <f>IF(J1217=0,0,P1218*$E$3)</f>
        <v>0</v>
      </c>
      <c r="Q1217" s="67">
        <f t="shared" si="94"/>
        <v>0</v>
      </c>
      <c r="R1217" s="66">
        <f>IF(J1217=0,0,R1218*$E$3)</f>
        <v>0</v>
      </c>
      <c r="S1217" s="67">
        <f t="shared" si="95"/>
        <v>0</v>
      </c>
      <c r="T1217" s="67"/>
    </row>
    <row r="1218" spans="3:20" ht="20.25" customHeight="1">
      <c r="C1218" s="76"/>
      <c r="D1218" s="68">
        <f>CHOOSE(IF(C1218&gt;0,C1218,$F$5),0,"(야)","(지세별)","(지+소)","(누.불)","(야+소)","(원내역)")</f>
        <v>0</v>
      </c>
      <c r="E1218">
        <f t="shared" si="96"/>
        <v>0</v>
      </c>
      <c r="F1218" s="59"/>
      <c r="G1218" s="70" t="s">
        <v>295</v>
      </c>
      <c r="H1218" s="71" t="s">
        <v>300</v>
      </c>
      <c r="I1218" s="71">
        <f>CHOOSE(IF(C1218&gt;0,C1218,$F$5),0,"(야간)","(지세별)","(지+소)","(누.불)","(야+소)","")</f>
        <v>0</v>
      </c>
      <c r="J1218" s="87">
        <v>2</v>
      </c>
      <c r="K1218" s="72" t="s">
        <v>227</v>
      </c>
      <c r="L1218" s="73"/>
      <c r="M1218" s="71"/>
      <c r="N1218" s="73"/>
      <c r="O1218" s="74"/>
      <c r="P1218" s="73"/>
      <c r="Q1218" s="74"/>
      <c r="R1218" s="73"/>
      <c r="S1218" s="74"/>
      <c r="T1218" s="74"/>
    </row>
    <row r="1219" spans="3:20" ht="20.25" hidden="1" customHeight="1">
      <c r="C1219" s="17"/>
      <c r="E1219" t="str">
        <f t="shared" si="91"/>
        <v/>
      </c>
      <c r="F1219" s="62"/>
      <c r="G1219" s="63"/>
      <c r="H1219" s="64"/>
      <c r="I1219" s="64"/>
      <c r="J1219" s="63">
        <v>0</v>
      </c>
      <c r="K1219" s="65"/>
      <c r="L1219" s="66">
        <f t="shared" si="92"/>
        <v>0</v>
      </c>
      <c r="M1219" s="64">
        <f t="shared" si="92"/>
        <v>0</v>
      </c>
      <c r="N1219" s="66">
        <f>IF(J1219=0,0,N1220*$E$3)</f>
        <v>0</v>
      </c>
      <c r="O1219" s="67">
        <f t="shared" si="93"/>
        <v>0</v>
      </c>
      <c r="P1219" s="66">
        <f>IF(J1219=0,0,P1220*$E$3)</f>
        <v>0</v>
      </c>
      <c r="Q1219" s="67">
        <f t="shared" si="94"/>
        <v>0</v>
      </c>
      <c r="R1219" s="66">
        <f>IF(J1219=0,0,R1220*$E$3)</f>
        <v>0</v>
      </c>
      <c r="S1219" s="67">
        <f t="shared" si="95"/>
        <v>0</v>
      </c>
      <c r="T1219" s="67"/>
    </row>
    <row r="1220" spans="3:20" ht="20.25" customHeight="1">
      <c r="C1220" s="76">
        <v>2</v>
      </c>
      <c r="D1220" s="68" t="str">
        <f>CHOOSE(IF(C1220&gt;0,C1220,$F$5),0,"(야)","(지세별)","(지+소)","(누.불)","(야+소)","(원내역)")</f>
        <v>(야)</v>
      </c>
      <c r="E1220">
        <f t="shared" si="96"/>
        <v>0</v>
      </c>
      <c r="F1220" s="59"/>
      <c r="G1220" s="70" t="s">
        <v>295</v>
      </c>
      <c r="H1220" s="71" t="s">
        <v>251</v>
      </c>
      <c r="I1220" s="71" t="str">
        <f>CHOOSE(IF(C1220&gt;0,C1220,$F$5),0,"(야간)","(지세별)","(지+소)","(누.불)","(야+소)","")</f>
        <v>(야간)</v>
      </c>
      <c r="J1220" s="70">
        <v>7</v>
      </c>
      <c r="K1220" s="72" t="s">
        <v>292</v>
      </c>
      <c r="L1220" s="73"/>
      <c r="M1220" s="71"/>
      <c r="N1220" s="73"/>
      <c r="O1220" s="74"/>
      <c r="P1220" s="73"/>
      <c r="Q1220" s="74"/>
      <c r="R1220" s="73"/>
      <c r="S1220" s="74"/>
      <c r="T1220" s="74"/>
    </row>
    <row r="1221" spans="3:20" ht="20.25" hidden="1" customHeight="1">
      <c r="C1221" s="17"/>
      <c r="E1221" t="str">
        <f t="shared" si="91"/>
        <v/>
      </c>
      <c r="F1221" s="62"/>
      <c r="G1221" s="63"/>
      <c r="H1221" s="64"/>
      <c r="I1221" s="64"/>
      <c r="J1221" s="63">
        <v>0</v>
      </c>
      <c r="K1221" s="65"/>
      <c r="L1221" s="66">
        <f t="shared" si="92"/>
        <v>0</v>
      </c>
      <c r="M1221" s="64">
        <f t="shared" si="92"/>
        <v>0</v>
      </c>
      <c r="N1221" s="66">
        <f>IF(J1221=0,0,N1222*$E$3)</f>
        <v>0</v>
      </c>
      <c r="O1221" s="67">
        <f t="shared" si="93"/>
        <v>0</v>
      </c>
      <c r="P1221" s="66">
        <f>IF(J1221=0,0,P1222*$E$3)</f>
        <v>0</v>
      </c>
      <c r="Q1221" s="67">
        <f t="shared" si="94"/>
        <v>0</v>
      </c>
      <c r="R1221" s="66">
        <f>IF(J1221=0,0,R1222*$E$3)</f>
        <v>0</v>
      </c>
      <c r="S1221" s="67">
        <f t="shared" si="95"/>
        <v>0</v>
      </c>
      <c r="T1221" s="67"/>
    </row>
    <row r="1222" spans="3:20" ht="20.25" hidden="1" customHeight="1">
      <c r="C1222" s="76"/>
      <c r="D1222" s="68">
        <f>CHOOSE(IF(C1222&gt;0,C1222,$F$5),0,"(야)","(지세별)","(지+소)","(누.불)","(야+소)","(원내역)")</f>
        <v>0</v>
      </c>
      <c r="E1222">
        <f t="shared" si="96"/>
        <v>0</v>
      </c>
      <c r="F1222" s="59"/>
      <c r="G1222" s="70" t="s">
        <v>295</v>
      </c>
      <c r="H1222" s="71" t="s">
        <v>301</v>
      </c>
      <c r="I1222" s="71">
        <f>CHOOSE(IF(C1222&gt;0,C1222,$F$5),0,"(야간)","(지세별)","(지+소)","(누.불)","(야+소)","")</f>
        <v>0</v>
      </c>
      <c r="J1222" s="70">
        <v>0</v>
      </c>
      <c r="K1222" s="72" t="s">
        <v>271</v>
      </c>
      <c r="L1222" s="73">
        <f t="shared" si="92"/>
        <v>0</v>
      </c>
      <c r="M1222" s="71">
        <f t="shared" si="92"/>
        <v>0</v>
      </c>
      <c r="N1222" s="73">
        <f>IF(AND(J1221=0,J1222=0),0,INT(CHOOSE(IF(C1222&gt;0,C1222,$F$5),#REF!,#REF!,#REF!,#REF!,#REF!,#REF!,#REF!)))</f>
        <v>0</v>
      </c>
      <c r="O1222" s="74">
        <f t="shared" si="93"/>
        <v>0</v>
      </c>
      <c r="P1222" s="73">
        <f>IF(AND(J1221=0,J1222=0),0,INT(CHOOSE(IF(C1222&gt;0,C1222,$F$5),#REF!,#REF!,#REF!,#REF!,#REF!,#REF!,#REF!)))</f>
        <v>0</v>
      </c>
      <c r="Q1222" s="74">
        <f t="shared" si="94"/>
        <v>0</v>
      </c>
      <c r="R1222" s="73">
        <f>IF(AND(J1221=0,J1222=0),0,INT(CHOOSE(IF(C1222&gt;0,C1222,$F$5),#REF!,#REF!,#REF!,#REF!,#REF!,#REF!,#REF!)))</f>
        <v>0</v>
      </c>
      <c r="S1222" s="74">
        <f t="shared" si="95"/>
        <v>0</v>
      </c>
      <c r="T1222" s="74"/>
    </row>
    <row r="1223" spans="3:20" ht="20.25" hidden="1" customHeight="1">
      <c r="C1223" s="17"/>
      <c r="E1223" t="str">
        <f t="shared" si="91"/>
        <v/>
      </c>
      <c r="F1223" s="62"/>
      <c r="G1223" s="63"/>
      <c r="H1223" s="64"/>
      <c r="I1223" s="64"/>
      <c r="J1223" s="63">
        <v>0</v>
      </c>
      <c r="K1223" s="65"/>
      <c r="L1223" s="66">
        <f t="shared" si="92"/>
        <v>0</v>
      </c>
      <c r="M1223" s="64">
        <f t="shared" si="92"/>
        <v>0</v>
      </c>
      <c r="N1223" s="66">
        <f>IF(J1223=0,0,N1224*$E$3)</f>
        <v>0</v>
      </c>
      <c r="O1223" s="67">
        <f t="shared" si="93"/>
        <v>0</v>
      </c>
      <c r="P1223" s="66">
        <f>IF(J1223=0,0,P1224*$E$3)</f>
        <v>0</v>
      </c>
      <c r="Q1223" s="67">
        <f t="shared" si="94"/>
        <v>0</v>
      </c>
      <c r="R1223" s="66">
        <f>IF(J1223=0,0,R1224*$E$3)</f>
        <v>0</v>
      </c>
      <c r="S1223" s="67">
        <f t="shared" si="95"/>
        <v>0</v>
      </c>
      <c r="T1223" s="67"/>
    </row>
    <row r="1224" spans="3:20" ht="20.25" customHeight="1">
      <c r="C1224" s="76">
        <v>2</v>
      </c>
      <c r="D1224" s="68" t="str">
        <f>CHOOSE(IF(C1224&gt;0,C1224,$F$5),0,"(야)","(지세별)","(지+소)","(누.불)","(야+소)","(원내역)")</f>
        <v>(야)</v>
      </c>
      <c r="E1224">
        <f t="shared" si="96"/>
        <v>0</v>
      </c>
      <c r="F1224" s="59"/>
      <c r="G1224" s="70" t="s">
        <v>302</v>
      </c>
      <c r="H1224" s="71" t="s">
        <v>252</v>
      </c>
      <c r="I1224" s="71" t="str">
        <f>CHOOSE(IF(C1224&gt;0,C1224,$F$5),0,"(야간)","(지세별)","(지+소)","(누.불)","(야+소)","")</f>
        <v>(야간)</v>
      </c>
      <c r="J1224" s="70">
        <v>8</v>
      </c>
      <c r="K1224" s="72" t="s">
        <v>292</v>
      </c>
      <c r="L1224" s="73"/>
      <c r="M1224" s="71"/>
      <c r="N1224" s="73"/>
      <c r="O1224" s="74"/>
      <c r="P1224" s="73"/>
      <c r="Q1224" s="74"/>
      <c r="R1224" s="73"/>
      <c r="S1224" s="74"/>
      <c r="T1224" s="74"/>
    </row>
    <row r="1225" spans="3:20" ht="20.25" hidden="1" customHeight="1">
      <c r="C1225" s="17"/>
      <c r="E1225" t="str">
        <f t="shared" ref="E1225:E1287" si="97">IF(OR(M1225&gt;0,M1226&gt;0),2,"")</f>
        <v/>
      </c>
      <c r="F1225" s="62"/>
      <c r="G1225" s="78"/>
      <c r="H1225" s="79"/>
      <c r="I1225" s="79"/>
      <c r="J1225" s="78">
        <v>0</v>
      </c>
      <c r="K1225" s="65"/>
      <c r="L1225" s="66">
        <f t="shared" ref="L1225:M1288" si="98">SUM(N1225,P1225,R1225)</f>
        <v>0</v>
      </c>
      <c r="M1225" s="64">
        <f t="shared" si="98"/>
        <v>0</v>
      </c>
      <c r="N1225" s="66">
        <f>IF(J1225=0,0,N1226*$E$3)</f>
        <v>0</v>
      </c>
      <c r="O1225" s="67">
        <f t="shared" ref="O1225:O1288" si="99">INT($J1225*N1225)</f>
        <v>0</v>
      </c>
      <c r="P1225" s="66">
        <f>IF(J1225=0,0,P1226*$E$3)</f>
        <v>0</v>
      </c>
      <c r="Q1225" s="67">
        <f t="shared" ref="Q1225:Q1288" si="100">INT($J1225*P1225)</f>
        <v>0</v>
      </c>
      <c r="R1225" s="66">
        <f>IF(J1225=0,0,R1226*$E$3)</f>
        <v>0</v>
      </c>
      <c r="S1225" s="67">
        <f t="shared" ref="S1225:S1288" si="101">INT($J1225*R1225)</f>
        <v>0</v>
      </c>
      <c r="T1225" s="67"/>
    </row>
    <row r="1226" spans="3:20" ht="20.25" hidden="1" customHeight="1">
      <c r="C1226" s="76"/>
      <c r="D1226" s="68">
        <f>CHOOSE(IF(C1226&gt;0,C1226,$F$5),0,"(야)","(지세별)","(지+소)","(누.불)","(야+소)","(원내역)")</f>
        <v>0</v>
      </c>
      <c r="E1226">
        <f t="shared" ref="E1226:E1288" si="102">IF(OR(M1225&gt;0,M1226&gt;0),1,0)</f>
        <v>0</v>
      </c>
      <c r="F1226" s="59"/>
      <c r="G1226" s="84" t="s">
        <v>303</v>
      </c>
      <c r="H1226" s="85" t="s">
        <v>304</v>
      </c>
      <c r="I1226" s="85">
        <f>CHOOSE(IF(C1226&gt;0,C1226,$F$5),0,"(야간)","(지세별)","(지+소)","(누.불)","(야+소)","")</f>
        <v>0</v>
      </c>
      <c r="J1226" s="84">
        <v>0</v>
      </c>
      <c r="K1226" s="72" t="s">
        <v>292</v>
      </c>
      <c r="L1226" s="73">
        <f t="shared" si="98"/>
        <v>0</v>
      </c>
      <c r="M1226" s="71">
        <f t="shared" si="98"/>
        <v>0</v>
      </c>
      <c r="N1226" s="73">
        <f>IF(AND(J1225=0,J1226=0),0,INT(CHOOSE(IF(C1226&gt;0,C1226,$F$5),#REF!,#REF!,#REF!,#REF!,#REF!,#REF!,#REF!)))</f>
        <v>0</v>
      </c>
      <c r="O1226" s="74">
        <f t="shared" si="99"/>
        <v>0</v>
      </c>
      <c r="P1226" s="73">
        <f>IF(AND(J1225=0,J1226=0),0,INT(CHOOSE(IF(C1226&gt;0,C1226,$F$5),#REF!,#REF!,#REF!,#REF!,#REF!,#REF!,#REF!)))</f>
        <v>0</v>
      </c>
      <c r="Q1226" s="74">
        <f t="shared" si="100"/>
        <v>0</v>
      </c>
      <c r="R1226" s="73">
        <f>IF(AND(J1225=0,J1226=0),0,INT(CHOOSE(IF(C1226&gt;0,C1226,$F$5),#REF!,#REF!,#REF!,#REF!,#REF!,#REF!,#REF!)))</f>
        <v>0</v>
      </c>
      <c r="S1226" s="74">
        <f t="shared" si="101"/>
        <v>0</v>
      </c>
      <c r="T1226" s="74"/>
    </row>
    <row r="1227" spans="3:20" ht="20.25" hidden="1" customHeight="1">
      <c r="C1227" s="17"/>
      <c r="E1227" t="str">
        <f t="shared" si="97"/>
        <v/>
      </c>
      <c r="F1227" s="62"/>
      <c r="G1227" s="78"/>
      <c r="H1227" s="79"/>
      <c r="I1227" s="79"/>
      <c r="J1227" s="78">
        <v>0</v>
      </c>
      <c r="K1227" s="65"/>
      <c r="L1227" s="66">
        <f t="shared" si="98"/>
        <v>0</v>
      </c>
      <c r="M1227" s="64">
        <f t="shared" si="98"/>
        <v>0</v>
      </c>
      <c r="N1227" s="66">
        <f>IF(J1227=0,0,N1228*$E$3)</f>
        <v>0</v>
      </c>
      <c r="O1227" s="67">
        <f t="shared" si="99"/>
        <v>0</v>
      </c>
      <c r="P1227" s="66">
        <f>IF(J1227=0,0,P1228*$E$3)</f>
        <v>0</v>
      </c>
      <c r="Q1227" s="67">
        <f t="shared" si="100"/>
        <v>0</v>
      </c>
      <c r="R1227" s="66">
        <f>IF(J1227=0,0,R1228*$E$3)</f>
        <v>0</v>
      </c>
      <c r="S1227" s="67">
        <f t="shared" si="101"/>
        <v>0</v>
      </c>
      <c r="T1227" s="67"/>
    </row>
    <row r="1228" spans="3:20" ht="20.25" hidden="1" customHeight="1">
      <c r="C1228" s="76">
        <v>2</v>
      </c>
      <c r="D1228" s="68" t="str">
        <f>CHOOSE(IF(C1228&gt;0,C1228,$F$5),0,"(야)","(지세별)","(지+소)","(누.불)","(야+소)","(원내역)")</f>
        <v>(야)</v>
      </c>
      <c r="E1228">
        <f t="shared" si="102"/>
        <v>0</v>
      </c>
      <c r="F1228" s="59"/>
      <c r="G1228" s="84" t="s">
        <v>303</v>
      </c>
      <c r="H1228" s="85" t="s">
        <v>253</v>
      </c>
      <c r="I1228" s="85" t="str">
        <f>CHOOSE(IF(C1228&gt;0,C1228,$F$5),0,"(야간)","(지세별)","(지+소)","(누.불)","(야+소)","")</f>
        <v>(야간)</v>
      </c>
      <c r="J1228" s="84">
        <v>0</v>
      </c>
      <c r="K1228" s="72" t="s">
        <v>227</v>
      </c>
      <c r="L1228" s="73">
        <f t="shared" si="98"/>
        <v>0</v>
      </c>
      <c r="M1228" s="71">
        <f t="shared" si="98"/>
        <v>0</v>
      </c>
      <c r="N1228" s="73">
        <f>IF(AND(J1227=0,J1228=0),0,INT(CHOOSE(IF(C1228&gt;0,C1228,$F$5),#REF!,#REF!,#REF!,#REF!,#REF!,#REF!,#REF!)))</f>
        <v>0</v>
      </c>
      <c r="O1228" s="74">
        <f t="shared" si="99"/>
        <v>0</v>
      </c>
      <c r="P1228" s="73">
        <f>IF(AND(J1227=0,J1228=0),0,INT(CHOOSE(IF(C1228&gt;0,C1228,$F$5),#REF!,#REF!,#REF!,#REF!,#REF!,#REF!,#REF!)))</f>
        <v>0</v>
      </c>
      <c r="Q1228" s="74">
        <f t="shared" si="100"/>
        <v>0</v>
      </c>
      <c r="R1228" s="73">
        <f>IF(AND(J1227=0,J1228=0),0,INT(CHOOSE(IF(C1228&gt;0,C1228,$F$5),#REF!,#REF!,#REF!,#REF!,#REF!,#REF!,#REF!)))</f>
        <v>0</v>
      </c>
      <c r="S1228" s="74">
        <f t="shared" si="101"/>
        <v>0</v>
      </c>
      <c r="T1228" s="74"/>
    </row>
    <row r="1229" spans="3:20" ht="20.25" hidden="1" customHeight="1">
      <c r="C1229" s="17"/>
      <c r="E1229" t="str">
        <f t="shared" si="97"/>
        <v/>
      </c>
      <c r="F1229" s="62"/>
      <c r="G1229" s="78"/>
      <c r="H1229" s="79"/>
      <c r="I1229" s="79"/>
      <c r="J1229" s="78">
        <v>0</v>
      </c>
      <c r="K1229" s="65"/>
      <c r="L1229" s="66">
        <f t="shared" si="98"/>
        <v>0</v>
      </c>
      <c r="M1229" s="64">
        <f t="shared" si="98"/>
        <v>0</v>
      </c>
      <c r="N1229" s="66">
        <f>IF(J1229=0,0,N1230*$E$3)</f>
        <v>0</v>
      </c>
      <c r="O1229" s="67">
        <f t="shared" si="99"/>
        <v>0</v>
      </c>
      <c r="P1229" s="66">
        <f>IF(J1229=0,0,P1230*$E$3)</f>
        <v>0</v>
      </c>
      <c r="Q1229" s="67">
        <f t="shared" si="100"/>
        <v>0</v>
      </c>
      <c r="R1229" s="66">
        <f>IF(J1229=0,0,R1230*$E$3)</f>
        <v>0</v>
      </c>
      <c r="S1229" s="67">
        <f t="shared" si="101"/>
        <v>0</v>
      </c>
      <c r="T1229" s="67"/>
    </row>
    <row r="1230" spans="3:20" ht="20.25" hidden="1" customHeight="1">
      <c r="C1230" s="76"/>
      <c r="D1230" s="68">
        <f>CHOOSE(IF(C1230&gt;0,C1230,$F$5),0,"(야)","(지세별)","(지+소)","(누.불)","(야+소)","(원내역)")</f>
        <v>0</v>
      </c>
      <c r="E1230">
        <f t="shared" si="102"/>
        <v>0</v>
      </c>
      <c r="F1230" s="59"/>
      <c r="G1230" s="84" t="s">
        <v>303</v>
      </c>
      <c r="H1230" s="85" t="s">
        <v>305</v>
      </c>
      <c r="I1230" s="85">
        <f>CHOOSE(IF(C1230&gt;0,C1230,$F$5),0,"(야간)","(지세별)","(지+소)","(누.불)","(야+소)","")</f>
        <v>0</v>
      </c>
      <c r="J1230" s="84">
        <v>0</v>
      </c>
      <c r="K1230" s="72" t="s">
        <v>292</v>
      </c>
      <c r="L1230" s="73">
        <f t="shared" si="98"/>
        <v>0</v>
      </c>
      <c r="M1230" s="71">
        <f t="shared" si="98"/>
        <v>0</v>
      </c>
      <c r="N1230" s="73">
        <f>IF(AND(J1229=0,J1230=0),0,INT(CHOOSE(IF(C1230&gt;0,C1230,$F$5),#REF!,#REF!,#REF!,#REF!,#REF!,#REF!,#REF!)))</f>
        <v>0</v>
      </c>
      <c r="O1230" s="74">
        <f t="shared" si="99"/>
        <v>0</v>
      </c>
      <c r="P1230" s="73">
        <f>IF(AND(J1229=0,J1230=0),0,INT(CHOOSE(IF(C1230&gt;0,C1230,$F$5),#REF!,#REF!,#REF!,#REF!,#REF!,#REF!,#REF!)))</f>
        <v>0</v>
      </c>
      <c r="Q1230" s="74">
        <f t="shared" si="100"/>
        <v>0</v>
      </c>
      <c r="R1230" s="73">
        <f>IF(AND(J1229=0,J1230=0),0,INT(CHOOSE(IF(C1230&gt;0,C1230,$F$5),#REF!,#REF!,#REF!,#REF!,#REF!,#REF!,#REF!)))</f>
        <v>0</v>
      </c>
      <c r="S1230" s="74">
        <f t="shared" si="101"/>
        <v>0</v>
      </c>
      <c r="T1230" s="74"/>
    </row>
    <row r="1231" spans="3:20" ht="20.25" hidden="1" customHeight="1">
      <c r="C1231" s="17"/>
      <c r="E1231" t="str">
        <f t="shared" si="97"/>
        <v/>
      </c>
      <c r="F1231" s="62"/>
      <c r="G1231" s="78"/>
      <c r="H1231" s="79"/>
      <c r="I1231" s="79"/>
      <c r="J1231" s="78">
        <v>0</v>
      </c>
      <c r="K1231" s="65"/>
      <c r="L1231" s="66">
        <f t="shared" si="98"/>
        <v>0</v>
      </c>
      <c r="M1231" s="64">
        <f t="shared" si="98"/>
        <v>0</v>
      </c>
      <c r="N1231" s="66">
        <f>IF(J1231=0,0,N1232*$E$3)</f>
        <v>0</v>
      </c>
      <c r="O1231" s="67">
        <f t="shared" si="99"/>
        <v>0</v>
      </c>
      <c r="P1231" s="66">
        <f>IF(J1231=0,0,P1232*$E$3)</f>
        <v>0</v>
      </c>
      <c r="Q1231" s="67">
        <f t="shared" si="100"/>
        <v>0</v>
      </c>
      <c r="R1231" s="66">
        <f>IF(J1231=0,0,R1232*$E$3)</f>
        <v>0</v>
      </c>
      <c r="S1231" s="67">
        <f t="shared" si="101"/>
        <v>0</v>
      </c>
      <c r="T1231" s="67"/>
    </row>
    <row r="1232" spans="3:20" ht="20.25" hidden="1" customHeight="1">
      <c r="C1232" s="76">
        <v>2</v>
      </c>
      <c r="D1232" s="68" t="str">
        <f>CHOOSE(IF(C1232&gt;0,C1232,$F$5),0,"(야)","(지세별)","(지+소)","(누.불)","(야+소)","(원내역)")</f>
        <v>(야)</v>
      </c>
      <c r="E1232">
        <f t="shared" si="102"/>
        <v>0</v>
      </c>
      <c r="F1232" s="59"/>
      <c r="G1232" s="84" t="s">
        <v>303</v>
      </c>
      <c r="H1232" s="85" t="str">
        <f>H1230</f>
        <v>D=400mm</v>
      </c>
      <c r="I1232" s="85" t="str">
        <f>CHOOSE(IF(C1232&gt;0,C1232,$F$5),0,"(야간)","(지세별)","(지+소)","(누.불)","(야+소)","")</f>
        <v>(야간)</v>
      </c>
      <c r="J1232" s="84">
        <v>0</v>
      </c>
      <c r="K1232" s="72" t="s">
        <v>227</v>
      </c>
      <c r="L1232" s="73">
        <f t="shared" si="98"/>
        <v>0</v>
      </c>
      <c r="M1232" s="71">
        <f t="shared" si="98"/>
        <v>0</v>
      </c>
      <c r="N1232" s="73">
        <f>IF(AND(J1231=0,J1232=0),0,INT(CHOOSE(IF(C1232&gt;0,C1232,$F$5),#REF!,#REF!,#REF!,#REF!,#REF!,#REF!,#REF!)))</f>
        <v>0</v>
      </c>
      <c r="O1232" s="74">
        <f t="shared" si="99"/>
        <v>0</v>
      </c>
      <c r="P1232" s="73">
        <f>IF(AND(J1231=0,J1232=0),0,INT(CHOOSE(IF(C1232&gt;0,C1232,$F$5),#REF!,#REF!,#REF!,#REF!,#REF!,#REF!,#REF!)))</f>
        <v>0</v>
      </c>
      <c r="Q1232" s="74">
        <f t="shared" si="100"/>
        <v>0</v>
      </c>
      <c r="R1232" s="73">
        <f>IF(AND(J1231=0,J1232=0),0,INT(CHOOSE(IF(C1232&gt;0,C1232,$F$5),#REF!,#REF!,#REF!,#REF!,#REF!,#REF!,#REF!)))</f>
        <v>0</v>
      </c>
      <c r="S1232" s="74">
        <f t="shared" si="101"/>
        <v>0</v>
      </c>
      <c r="T1232" s="74"/>
    </row>
    <row r="1233" spans="3:20" ht="20.25" hidden="1" customHeight="1">
      <c r="C1233" s="17"/>
      <c r="E1233" t="str">
        <f t="shared" si="97"/>
        <v/>
      </c>
      <c r="F1233" s="62"/>
      <c r="G1233" s="78"/>
      <c r="H1233" s="79"/>
      <c r="I1233" s="79"/>
      <c r="J1233" s="78">
        <v>0</v>
      </c>
      <c r="K1233" s="65"/>
      <c r="L1233" s="66">
        <f t="shared" si="98"/>
        <v>0</v>
      </c>
      <c r="M1233" s="64">
        <f t="shared" si="98"/>
        <v>0</v>
      </c>
      <c r="N1233" s="66">
        <f>IF(J1233=0,0,N1234*$E$3)</f>
        <v>0</v>
      </c>
      <c r="O1233" s="67">
        <f t="shared" si="99"/>
        <v>0</v>
      </c>
      <c r="P1233" s="66">
        <f>IF(J1233=0,0,P1234*$E$3)</f>
        <v>0</v>
      </c>
      <c r="Q1233" s="67">
        <f t="shared" si="100"/>
        <v>0</v>
      </c>
      <c r="R1233" s="66">
        <f>IF(J1233=0,0,R1234*$E$3)</f>
        <v>0</v>
      </c>
      <c r="S1233" s="67">
        <f t="shared" si="101"/>
        <v>0</v>
      </c>
      <c r="T1233" s="67"/>
    </row>
    <row r="1234" spans="3:20" ht="20.25" hidden="1" customHeight="1">
      <c r="C1234" s="76"/>
      <c r="D1234" s="68">
        <f>CHOOSE(IF(C1234&gt;0,C1234,$F$5),0,"(야)","(지세별)","(지+소)","(누.불)","(야+소)","(원내역)")</f>
        <v>0</v>
      </c>
      <c r="E1234">
        <f t="shared" si="102"/>
        <v>0</v>
      </c>
      <c r="F1234" s="59"/>
      <c r="G1234" s="84" t="s">
        <v>303</v>
      </c>
      <c r="H1234" s="85" t="s">
        <v>306</v>
      </c>
      <c r="I1234" s="85">
        <f>CHOOSE(IF(C1234&gt;0,C1234,$F$5),0,"(야간)","(지세별)","(지+소)","(누.불)","(야+소)","")</f>
        <v>0</v>
      </c>
      <c r="J1234" s="84">
        <v>0</v>
      </c>
      <c r="K1234" s="72" t="s">
        <v>227</v>
      </c>
      <c r="L1234" s="73">
        <f t="shared" si="98"/>
        <v>0</v>
      </c>
      <c r="M1234" s="71">
        <f t="shared" si="98"/>
        <v>0</v>
      </c>
      <c r="N1234" s="73">
        <f>IF(AND(J1233=0,J1234=0),0,INT(CHOOSE(IF(C1234&gt;0,C1234,$F$5),#REF!,#REF!,#REF!,#REF!,#REF!,#REF!,#REF!)))</f>
        <v>0</v>
      </c>
      <c r="O1234" s="74">
        <f t="shared" si="99"/>
        <v>0</v>
      </c>
      <c r="P1234" s="73">
        <f>IF(AND(J1233=0,J1234=0),0,INT(CHOOSE(IF(C1234&gt;0,C1234,$F$5),#REF!,#REF!,#REF!,#REF!,#REF!,#REF!,#REF!)))</f>
        <v>0</v>
      </c>
      <c r="Q1234" s="74">
        <f t="shared" si="100"/>
        <v>0</v>
      </c>
      <c r="R1234" s="73">
        <f>IF(AND(J1233=0,J1234=0),0,INT(CHOOSE(IF(C1234&gt;0,C1234,$F$5),#REF!,#REF!,#REF!,#REF!,#REF!,#REF!,#REF!)))</f>
        <v>0</v>
      </c>
      <c r="S1234" s="74">
        <f t="shared" si="101"/>
        <v>0</v>
      </c>
      <c r="T1234" s="74"/>
    </row>
    <row r="1235" spans="3:20" ht="20.25" hidden="1" customHeight="1">
      <c r="C1235" s="17"/>
      <c r="E1235" t="str">
        <f t="shared" si="97"/>
        <v/>
      </c>
      <c r="F1235" s="62"/>
      <c r="G1235" s="78"/>
      <c r="H1235" s="79"/>
      <c r="I1235" s="79"/>
      <c r="J1235" s="78">
        <v>0</v>
      </c>
      <c r="K1235" s="65"/>
      <c r="L1235" s="66">
        <f t="shared" si="98"/>
        <v>0</v>
      </c>
      <c r="M1235" s="64">
        <f t="shared" si="98"/>
        <v>0</v>
      </c>
      <c r="N1235" s="66">
        <f>IF(J1235=0,0,N1236*$E$3)</f>
        <v>0</v>
      </c>
      <c r="O1235" s="67">
        <f t="shared" si="99"/>
        <v>0</v>
      </c>
      <c r="P1235" s="66">
        <f>IF(J1235=0,0,P1236*$E$3)</f>
        <v>0</v>
      </c>
      <c r="Q1235" s="67">
        <f t="shared" si="100"/>
        <v>0</v>
      </c>
      <c r="R1235" s="66">
        <f>IF(J1235=0,0,R1236*$E$3)</f>
        <v>0</v>
      </c>
      <c r="S1235" s="67">
        <f t="shared" si="101"/>
        <v>0</v>
      </c>
      <c r="T1235" s="67"/>
    </row>
    <row r="1236" spans="3:20" ht="20.25" hidden="1" customHeight="1">
      <c r="C1236" s="76">
        <v>2</v>
      </c>
      <c r="D1236" s="68" t="str">
        <f>CHOOSE(IF(C1236&gt;0,C1236,$F$5),0,"(야)","(지세별)","(지+소)","(누.불)","(야+소)","(원내역)")</f>
        <v>(야)</v>
      </c>
      <c r="E1236">
        <f t="shared" si="102"/>
        <v>0</v>
      </c>
      <c r="F1236" s="59"/>
      <c r="G1236" s="84" t="s">
        <v>303</v>
      </c>
      <c r="H1236" s="85" t="str">
        <f>H1234</f>
        <v>D=500mm</v>
      </c>
      <c r="I1236" s="85" t="str">
        <f>CHOOSE(IF(C1236&gt;0,C1236,$F$5),0,"(야간)","(지세별)","(지+소)","(누.불)","(야+소)","")</f>
        <v>(야간)</v>
      </c>
      <c r="J1236" s="84">
        <v>0</v>
      </c>
      <c r="K1236" s="72" t="s">
        <v>227</v>
      </c>
      <c r="L1236" s="73">
        <f t="shared" si="98"/>
        <v>0</v>
      </c>
      <c r="M1236" s="71">
        <f t="shared" si="98"/>
        <v>0</v>
      </c>
      <c r="N1236" s="73">
        <f>IF(AND(J1235=0,J1236=0),0,INT(CHOOSE(IF(C1236&gt;0,C1236,$F$5),#REF!,#REF!,#REF!,#REF!,#REF!,#REF!,#REF!)))</f>
        <v>0</v>
      </c>
      <c r="O1236" s="74">
        <f t="shared" si="99"/>
        <v>0</v>
      </c>
      <c r="P1236" s="73">
        <f>IF(AND(J1235=0,J1236=0),0,INT(CHOOSE(IF(C1236&gt;0,C1236,$F$5),#REF!,#REF!,#REF!,#REF!,#REF!,#REF!,#REF!)))</f>
        <v>0</v>
      </c>
      <c r="Q1236" s="74">
        <f t="shared" si="100"/>
        <v>0</v>
      </c>
      <c r="R1236" s="73">
        <f>IF(AND(J1235=0,J1236=0),0,INT(CHOOSE(IF(C1236&gt;0,C1236,$F$5),#REF!,#REF!,#REF!,#REF!,#REF!,#REF!,#REF!)))</f>
        <v>0</v>
      </c>
      <c r="S1236" s="74">
        <f t="shared" si="101"/>
        <v>0</v>
      </c>
      <c r="T1236" s="74"/>
    </row>
    <row r="1237" spans="3:20" ht="20.25" hidden="1" customHeight="1">
      <c r="C1237" s="17"/>
      <c r="E1237" t="str">
        <f t="shared" si="97"/>
        <v/>
      </c>
      <c r="F1237" s="62"/>
      <c r="G1237" s="78"/>
      <c r="H1237" s="79"/>
      <c r="I1237" s="79"/>
      <c r="J1237" s="78">
        <v>0</v>
      </c>
      <c r="K1237" s="65"/>
      <c r="L1237" s="66">
        <f t="shared" si="98"/>
        <v>0</v>
      </c>
      <c r="M1237" s="64">
        <f t="shared" si="98"/>
        <v>0</v>
      </c>
      <c r="N1237" s="66">
        <f>IF(J1237=0,0,N1238*$E$3)</f>
        <v>0</v>
      </c>
      <c r="O1237" s="67">
        <f t="shared" si="99"/>
        <v>0</v>
      </c>
      <c r="P1237" s="66">
        <f>IF(J1237=0,0,P1238*$E$3)</f>
        <v>0</v>
      </c>
      <c r="Q1237" s="67">
        <f t="shared" si="100"/>
        <v>0</v>
      </c>
      <c r="R1237" s="66">
        <f>IF(J1237=0,0,R1238*$E$3)</f>
        <v>0</v>
      </c>
      <c r="S1237" s="67">
        <f t="shared" si="101"/>
        <v>0</v>
      </c>
      <c r="T1237" s="67"/>
    </row>
    <row r="1238" spans="3:20" ht="20.25" hidden="1" customHeight="1">
      <c r="C1238" s="76"/>
      <c r="D1238" s="68">
        <f>CHOOSE(IF(C1238&gt;0,C1238,$F$5),0,"(야)","(지세별)","(지+소)","(누.불)","(야+소)","(원내역)")</f>
        <v>0</v>
      </c>
      <c r="E1238">
        <f t="shared" si="102"/>
        <v>0</v>
      </c>
      <c r="F1238" s="59"/>
      <c r="G1238" s="84" t="s">
        <v>295</v>
      </c>
      <c r="H1238" s="85" t="s">
        <v>307</v>
      </c>
      <c r="I1238" s="85">
        <f>CHOOSE(IF(C1238&gt;0,C1238,$F$5),0,"(야간)","(지세별)","(지+소)","(누.불)","(야+소)","")</f>
        <v>0</v>
      </c>
      <c r="J1238" s="84">
        <v>0</v>
      </c>
      <c r="K1238" s="72" t="s">
        <v>281</v>
      </c>
      <c r="L1238" s="73">
        <f t="shared" si="98"/>
        <v>0</v>
      </c>
      <c r="M1238" s="71">
        <f t="shared" si="98"/>
        <v>0</v>
      </c>
      <c r="N1238" s="73">
        <f>IF(AND(J1237=0,J1238=0),0,INT(CHOOSE(IF(C1238&gt;0,C1238,$F$5),#REF!,#REF!,#REF!,#REF!,#REF!,#REF!,#REF!)))</f>
        <v>0</v>
      </c>
      <c r="O1238" s="74">
        <f t="shared" si="99"/>
        <v>0</v>
      </c>
      <c r="P1238" s="73">
        <f>IF(AND(J1237=0,J1238=0),0,INT(CHOOSE(IF(C1238&gt;0,C1238,$F$5),#REF!,#REF!,#REF!,#REF!,#REF!,#REF!,#REF!)))</f>
        <v>0</v>
      </c>
      <c r="Q1238" s="74">
        <f t="shared" si="100"/>
        <v>0</v>
      </c>
      <c r="R1238" s="73">
        <f>IF(AND(J1237=0,J1238=0),0,INT(CHOOSE(IF(C1238&gt;0,C1238,$F$5),#REF!,#REF!,#REF!,#REF!,#REF!,#REF!,#REF!)))</f>
        <v>0</v>
      </c>
      <c r="S1238" s="74">
        <f t="shared" si="101"/>
        <v>0</v>
      </c>
      <c r="T1238" s="74"/>
    </row>
    <row r="1239" spans="3:20" ht="20.25" hidden="1" customHeight="1">
      <c r="C1239" s="17"/>
      <c r="E1239" t="str">
        <f t="shared" si="97"/>
        <v/>
      </c>
      <c r="F1239" s="62"/>
      <c r="G1239" s="78"/>
      <c r="H1239" s="79"/>
      <c r="I1239" s="79"/>
      <c r="J1239" s="78">
        <v>0</v>
      </c>
      <c r="K1239" s="65"/>
      <c r="L1239" s="66">
        <f t="shared" si="98"/>
        <v>0</v>
      </c>
      <c r="M1239" s="64">
        <f t="shared" si="98"/>
        <v>0</v>
      </c>
      <c r="N1239" s="66">
        <f>IF(J1239=0,0,N1240*$E$3)</f>
        <v>0</v>
      </c>
      <c r="O1239" s="67">
        <f t="shared" si="99"/>
        <v>0</v>
      </c>
      <c r="P1239" s="66">
        <f>IF(J1239=0,0,P1240*$E$3)</f>
        <v>0</v>
      </c>
      <c r="Q1239" s="67">
        <f t="shared" si="100"/>
        <v>0</v>
      </c>
      <c r="R1239" s="66">
        <f>IF(J1239=0,0,R1240*$E$3)</f>
        <v>0</v>
      </c>
      <c r="S1239" s="67">
        <f t="shared" si="101"/>
        <v>0</v>
      </c>
      <c r="T1239" s="67"/>
    </row>
    <row r="1240" spans="3:20" ht="20.25" hidden="1" customHeight="1">
      <c r="C1240" s="76">
        <v>2</v>
      </c>
      <c r="D1240" s="68" t="str">
        <f>CHOOSE(IF(C1240&gt;0,C1240,$F$5),0,"(야)","(지세별)","(지+소)","(누.불)","(야+소)","(원내역)")</f>
        <v>(야)</v>
      </c>
      <c r="E1240">
        <f t="shared" si="102"/>
        <v>0</v>
      </c>
      <c r="F1240" s="59"/>
      <c r="G1240" s="84" t="s">
        <v>295</v>
      </c>
      <c r="H1240" s="85" t="s">
        <v>307</v>
      </c>
      <c r="I1240" s="85" t="str">
        <f>CHOOSE(IF(C1240&gt;0,C1240,$F$5),0,"(야간)","(지세별)","(지+소)","(누.불)","(야+소)","")</f>
        <v>(야간)</v>
      </c>
      <c r="J1240" s="84">
        <v>0</v>
      </c>
      <c r="K1240" s="72" t="s">
        <v>271</v>
      </c>
      <c r="L1240" s="73">
        <f t="shared" si="98"/>
        <v>0</v>
      </c>
      <c r="M1240" s="71">
        <f t="shared" si="98"/>
        <v>0</v>
      </c>
      <c r="N1240" s="73">
        <f>IF(AND(J1239=0,J1240=0),0,INT(CHOOSE(IF(C1240&gt;0,C1240,$F$5),#REF!,#REF!,#REF!,#REF!,#REF!,#REF!,#REF!)))</f>
        <v>0</v>
      </c>
      <c r="O1240" s="74">
        <f t="shared" si="99"/>
        <v>0</v>
      </c>
      <c r="P1240" s="73">
        <f>IF(AND(J1239=0,J1240=0),0,INT(CHOOSE(IF(C1240&gt;0,C1240,$F$5),#REF!,#REF!,#REF!,#REF!,#REF!,#REF!,#REF!)))</f>
        <v>0</v>
      </c>
      <c r="Q1240" s="74">
        <f t="shared" si="100"/>
        <v>0</v>
      </c>
      <c r="R1240" s="73">
        <f>IF(AND(J1239=0,J1240=0),0,INT(CHOOSE(IF(C1240&gt;0,C1240,$F$5),#REF!,#REF!,#REF!,#REF!,#REF!,#REF!,#REF!)))</f>
        <v>0</v>
      </c>
      <c r="S1240" s="74">
        <f t="shared" si="101"/>
        <v>0</v>
      </c>
      <c r="T1240" s="74"/>
    </row>
    <row r="1241" spans="3:20" ht="20.25" hidden="1" customHeight="1">
      <c r="C1241" s="17"/>
      <c r="E1241" t="str">
        <f t="shared" si="97"/>
        <v/>
      </c>
      <c r="F1241" s="62"/>
      <c r="G1241" s="78"/>
      <c r="H1241" s="79"/>
      <c r="I1241" s="79"/>
      <c r="J1241" s="78">
        <v>0</v>
      </c>
      <c r="K1241" s="65"/>
      <c r="L1241" s="66">
        <f t="shared" si="98"/>
        <v>0</v>
      </c>
      <c r="M1241" s="64">
        <f t="shared" si="98"/>
        <v>0</v>
      </c>
      <c r="N1241" s="66">
        <f>IF(J1241=0,0,N1242*$E$3)</f>
        <v>0</v>
      </c>
      <c r="O1241" s="67">
        <f t="shared" si="99"/>
        <v>0</v>
      </c>
      <c r="P1241" s="66">
        <f>IF(J1241=0,0,P1242*$E$3)</f>
        <v>0</v>
      </c>
      <c r="Q1241" s="67">
        <f t="shared" si="100"/>
        <v>0</v>
      </c>
      <c r="R1241" s="66">
        <f>IF(J1241=0,0,R1242*$E$3)</f>
        <v>0</v>
      </c>
      <c r="S1241" s="67">
        <f t="shared" si="101"/>
        <v>0</v>
      </c>
      <c r="T1241" s="67"/>
    </row>
    <row r="1242" spans="3:20" ht="20.25" hidden="1" customHeight="1">
      <c r="C1242" s="76"/>
      <c r="D1242" s="68">
        <f>CHOOSE(IF(C1242&gt;0,C1242,$F$5),0,"(야)","(지세별)","(지+소)","(누.불)","(야+소)","(원내역)")</f>
        <v>0</v>
      </c>
      <c r="E1242">
        <f t="shared" si="102"/>
        <v>0</v>
      </c>
      <c r="F1242" s="59"/>
      <c r="G1242" s="84" t="s">
        <v>295</v>
      </c>
      <c r="H1242" s="85" t="s">
        <v>308</v>
      </c>
      <c r="I1242" s="85">
        <f>CHOOSE(IF(C1242&gt;0,C1242,$F$5),0,"(야간)","(지세별)","(지+소)","(누.불)","(야+소)","")</f>
        <v>0</v>
      </c>
      <c r="J1242" s="84">
        <v>0</v>
      </c>
      <c r="K1242" s="72" t="s">
        <v>309</v>
      </c>
      <c r="L1242" s="73">
        <f t="shared" si="98"/>
        <v>0</v>
      </c>
      <c r="M1242" s="71">
        <f t="shared" si="98"/>
        <v>0</v>
      </c>
      <c r="N1242" s="73">
        <f>IF(AND(J1241=0,J1242=0),0,INT(CHOOSE(IF(C1242&gt;0,C1242,$F$5),#REF!,#REF!,#REF!,#REF!,#REF!,#REF!,#REF!)))</f>
        <v>0</v>
      </c>
      <c r="O1242" s="74">
        <f t="shared" si="99"/>
        <v>0</v>
      </c>
      <c r="P1242" s="73">
        <f>IF(AND(J1241=0,J1242=0),0,INT(CHOOSE(IF(C1242&gt;0,C1242,$F$5),#REF!,#REF!,#REF!,#REF!,#REF!,#REF!,#REF!)))</f>
        <v>0</v>
      </c>
      <c r="Q1242" s="74">
        <f t="shared" si="100"/>
        <v>0</v>
      </c>
      <c r="R1242" s="73">
        <f>IF(AND(J1241=0,J1242=0),0,INT(CHOOSE(IF(C1242&gt;0,C1242,$F$5),#REF!,#REF!,#REF!,#REF!,#REF!,#REF!,#REF!)))</f>
        <v>0</v>
      </c>
      <c r="S1242" s="74">
        <f t="shared" si="101"/>
        <v>0</v>
      </c>
      <c r="T1242" s="74"/>
    </row>
    <row r="1243" spans="3:20" ht="20.25" hidden="1" customHeight="1">
      <c r="C1243" s="17"/>
      <c r="E1243" t="str">
        <f t="shared" si="97"/>
        <v/>
      </c>
      <c r="F1243" s="62"/>
      <c r="G1243" s="78"/>
      <c r="H1243" s="79"/>
      <c r="I1243" s="79"/>
      <c r="J1243" s="78">
        <v>0</v>
      </c>
      <c r="K1243" s="65"/>
      <c r="L1243" s="66">
        <f t="shared" si="98"/>
        <v>0</v>
      </c>
      <c r="M1243" s="64">
        <f t="shared" si="98"/>
        <v>0</v>
      </c>
      <c r="N1243" s="66">
        <f>IF(J1243=0,0,N1244*$E$3)</f>
        <v>0</v>
      </c>
      <c r="O1243" s="67">
        <f t="shared" si="99"/>
        <v>0</v>
      </c>
      <c r="P1243" s="66">
        <f>IF(J1243=0,0,P1244*$E$3)</f>
        <v>0</v>
      </c>
      <c r="Q1243" s="67">
        <f t="shared" si="100"/>
        <v>0</v>
      </c>
      <c r="R1243" s="66">
        <f>IF(J1243=0,0,R1244*$E$3)</f>
        <v>0</v>
      </c>
      <c r="S1243" s="67">
        <f t="shared" si="101"/>
        <v>0</v>
      </c>
      <c r="T1243" s="67"/>
    </row>
    <row r="1244" spans="3:20" ht="20.25" hidden="1" customHeight="1">
      <c r="C1244" s="76">
        <v>2</v>
      </c>
      <c r="D1244" s="68" t="str">
        <f>CHOOSE(IF(C1244&gt;0,C1244,$F$5),0,"(야)","(지세별)","(지+소)","(누.불)","(야+소)","(원내역)")</f>
        <v>(야)</v>
      </c>
      <c r="E1244">
        <f t="shared" si="102"/>
        <v>0</v>
      </c>
      <c r="F1244" s="59"/>
      <c r="G1244" s="84" t="s">
        <v>295</v>
      </c>
      <c r="H1244" s="85" t="s">
        <v>308</v>
      </c>
      <c r="I1244" s="85" t="str">
        <f>CHOOSE(IF(C1244&gt;0,C1244,$F$5),0,"(야간)","(지세별)","(지+소)","(누.불)","(야+소)","")</f>
        <v>(야간)</v>
      </c>
      <c r="J1244" s="84">
        <v>0</v>
      </c>
      <c r="K1244" s="72" t="s">
        <v>271</v>
      </c>
      <c r="L1244" s="73">
        <f t="shared" si="98"/>
        <v>0</v>
      </c>
      <c r="M1244" s="71">
        <f t="shared" si="98"/>
        <v>0</v>
      </c>
      <c r="N1244" s="73">
        <f>IF(AND(J1243=0,J1244=0),0,INT(CHOOSE(IF(C1244&gt;0,C1244,$F$5),#REF!,#REF!,#REF!,#REF!,#REF!,#REF!,#REF!)))</f>
        <v>0</v>
      </c>
      <c r="O1244" s="74">
        <f t="shared" si="99"/>
        <v>0</v>
      </c>
      <c r="P1244" s="73">
        <f>IF(AND(J1243=0,J1244=0),0,INT(CHOOSE(IF(C1244&gt;0,C1244,$F$5),#REF!,#REF!,#REF!,#REF!,#REF!,#REF!,#REF!)))</f>
        <v>0</v>
      </c>
      <c r="Q1244" s="74">
        <f t="shared" si="100"/>
        <v>0</v>
      </c>
      <c r="R1244" s="73">
        <f>IF(AND(J1243=0,J1244=0),0,INT(CHOOSE(IF(C1244&gt;0,C1244,$F$5),#REF!,#REF!,#REF!,#REF!,#REF!,#REF!,#REF!)))</f>
        <v>0</v>
      </c>
      <c r="S1244" s="74">
        <f t="shared" si="101"/>
        <v>0</v>
      </c>
      <c r="T1244" s="74"/>
    </row>
    <row r="1245" spans="3:20" ht="20.25" hidden="1" customHeight="1">
      <c r="C1245" s="17"/>
      <c r="E1245" t="str">
        <f t="shared" si="97"/>
        <v/>
      </c>
      <c r="F1245" s="62"/>
      <c r="G1245" s="78"/>
      <c r="H1245" s="79"/>
      <c r="I1245" s="79"/>
      <c r="J1245" s="78">
        <v>0</v>
      </c>
      <c r="K1245" s="65"/>
      <c r="L1245" s="66">
        <f t="shared" si="98"/>
        <v>0</v>
      </c>
      <c r="M1245" s="64">
        <f t="shared" si="98"/>
        <v>0</v>
      </c>
      <c r="N1245" s="66">
        <f>IF(J1245=0,0,N1246*$E$3)</f>
        <v>0</v>
      </c>
      <c r="O1245" s="67">
        <f t="shared" si="99"/>
        <v>0</v>
      </c>
      <c r="P1245" s="66">
        <f>IF(J1245=0,0,P1246*$E$3)</f>
        <v>0</v>
      </c>
      <c r="Q1245" s="67">
        <f t="shared" si="100"/>
        <v>0</v>
      </c>
      <c r="R1245" s="66">
        <f>IF(J1245=0,0,R1246*$E$3)</f>
        <v>0</v>
      </c>
      <c r="S1245" s="67">
        <f t="shared" si="101"/>
        <v>0</v>
      </c>
      <c r="T1245" s="67"/>
    </row>
    <row r="1246" spans="3:20" ht="20.25" hidden="1" customHeight="1">
      <c r="C1246" s="76"/>
      <c r="D1246" s="68">
        <f>CHOOSE(IF(C1246&gt;0,C1246,$F$5),0,"(야)","(지세별)","(지+소)","(누.불)","(야+소)","(원내역)")</f>
        <v>0</v>
      </c>
      <c r="E1246">
        <f t="shared" si="102"/>
        <v>0</v>
      </c>
      <c r="F1246" s="59"/>
      <c r="G1246" s="84" t="s">
        <v>295</v>
      </c>
      <c r="H1246" s="85" t="s">
        <v>262</v>
      </c>
      <c r="I1246" s="85">
        <f>CHOOSE(IF(C1246&gt;0,C1246,$F$5),0,"(야간)","(지세별)","(지+소)","(누.불)","(야+소)","")</f>
        <v>0</v>
      </c>
      <c r="J1246" s="84">
        <v>0</v>
      </c>
      <c r="K1246" s="72" t="s">
        <v>227</v>
      </c>
      <c r="L1246" s="73">
        <f t="shared" si="98"/>
        <v>0</v>
      </c>
      <c r="M1246" s="71">
        <f t="shared" si="98"/>
        <v>0</v>
      </c>
      <c r="N1246" s="73">
        <f>IF(AND(J1245=0,J1246=0),0,INT(CHOOSE(IF(C1246&gt;0,C1246,$F$5),#REF!,#REF!,#REF!,#REF!,#REF!,#REF!,#REF!)))</f>
        <v>0</v>
      </c>
      <c r="O1246" s="74">
        <f t="shared" si="99"/>
        <v>0</v>
      </c>
      <c r="P1246" s="73">
        <f>IF(AND(J1245=0,J1246=0),0,INT(CHOOSE(IF(C1246&gt;0,C1246,$F$5),#REF!,#REF!,#REF!,#REF!,#REF!,#REF!,#REF!)))</f>
        <v>0</v>
      </c>
      <c r="Q1246" s="74">
        <f t="shared" si="100"/>
        <v>0</v>
      </c>
      <c r="R1246" s="73">
        <f>IF(AND(J1245=0,J1246=0),0,INT(CHOOSE(IF(C1246&gt;0,C1246,$F$5),#REF!,#REF!,#REF!,#REF!,#REF!,#REF!,#REF!)))</f>
        <v>0</v>
      </c>
      <c r="S1246" s="74">
        <f t="shared" si="101"/>
        <v>0</v>
      </c>
      <c r="T1246" s="74"/>
    </row>
    <row r="1247" spans="3:20" ht="20.25" hidden="1" customHeight="1">
      <c r="C1247" s="17"/>
      <c r="E1247" t="str">
        <f t="shared" si="97"/>
        <v/>
      </c>
      <c r="F1247" s="62"/>
      <c r="G1247" s="78"/>
      <c r="H1247" s="79"/>
      <c r="I1247" s="79"/>
      <c r="J1247" s="78">
        <v>0</v>
      </c>
      <c r="K1247" s="65"/>
      <c r="L1247" s="66">
        <f t="shared" si="98"/>
        <v>0</v>
      </c>
      <c r="M1247" s="64">
        <f t="shared" si="98"/>
        <v>0</v>
      </c>
      <c r="N1247" s="66">
        <f>IF(J1247=0,0,N1248*$E$3)</f>
        <v>0</v>
      </c>
      <c r="O1247" s="67">
        <f t="shared" si="99"/>
        <v>0</v>
      </c>
      <c r="P1247" s="66">
        <f>IF(J1247=0,0,P1248*$E$3)</f>
        <v>0</v>
      </c>
      <c r="Q1247" s="67">
        <f t="shared" si="100"/>
        <v>0</v>
      </c>
      <c r="R1247" s="66">
        <f>IF(J1247=0,0,R1248*$E$3)</f>
        <v>0</v>
      </c>
      <c r="S1247" s="67">
        <f t="shared" si="101"/>
        <v>0</v>
      </c>
      <c r="T1247" s="67"/>
    </row>
    <row r="1248" spans="3:20" ht="20.25" hidden="1" customHeight="1">
      <c r="C1248" s="76">
        <v>2</v>
      </c>
      <c r="D1248" s="68" t="str">
        <f>CHOOSE(IF(C1248&gt;0,C1248,$F$5),0,"(야)","(지세별)","(지+소)","(누.불)","(야+소)","(원내역)")</f>
        <v>(야)</v>
      </c>
      <c r="E1248">
        <f t="shared" si="102"/>
        <v>0</v>
      </c>
      <c r="F1248" s="59"/>
      <c r="G1248" s="84" t="s">
        <v>295</v>
      </c>
      <c r="H1248" s="85" t="s">
        <v>262</v>
      </c>
      <c r="I1248" s="85" t="str">
        <f>CHOOSE(IF(C1248&gt;0,C1248,$F$5),0,"(야간)","(지세별)","(지+소)","(누.불)","(야+소)","")</f>
        <v>(야간)</v>
      </c>
      <c r="J1248" s="84">
        <v>0</v>
      </c>
      <c r="K1248" s="72" t="s">
        <v>227</v>
      </c>
      <c r="L1248" s="73">
        <f t="shared" si="98"/>
        <v>0</v>
      </c>
      <c r="M1248" s="71">
        <f t="shared" si="98"/>
        <v>0</v>
      </c>
      <c r="N1248" s="73">
        <f>IF(AND(J1247=0,J1248=0),0,INT(CHOOSE(IF(C1248&gt;0,C1248,$F$5),#REF!,#REF!,#REF!,#REF!,#REF!,#REF!,#REF!)))</f>
        <v>0</v>
      </c>
      <c r="O1248" s="74">
        <f t="shared" si="99"/>
        <v>0</v>
      </c>
      <c r="P1248" s="73">
        <f>IF(AND(J1247=0,J1248=0),0,INT(CHOOSE(IF(C1248&gt;0,C1248,$F$5),#REF!,#REF!,#REF!,#REF!,#REF!,#REF!,#REF!)))</f>
        <v>0</v>
      </c>
      <c r="Q1248" s="74">
        <f t="shared" si="100"/>
        <v>0</v>
      </c>
      <c r="R1248" s="73">
        <f>IF(AND(J1247=0,J1248=0),0,INT(CHOOSE(IF(C1248&gt;0,C1248,$F$5),#REF!,#REF!,#REF!,#REF!,#REF!,#REF!,#REF!)))</f>
        <v>0</v>
      </c>
      <c r="S1248" s="74">
        <f t="shared" si="101"/>
        <v>0</v>
      </c>
      <c r="T1248" s="74"/>
    </row>
    <row r="1249" spans="3:20" ht="20.25" hidden="1" customHeight="1">
      <c r="C1249" s="17"/>
      <c r="E1249" t="str">
        <f t="shared" si="97"/>
        <v/>
      </c>
      <c r="F1249" s="62"/>
      <c r="G1249" s="63"/>
      <c r="H1249" s="64"/>
      <c r="I1249" s="64"/>
      <c r="J1249" s="63">
        <v>0</v>
      </c>
      <c r="K1249" s="65"/>
      <c r="L1249" s="66">
        <f t="shared" si="98"/>
        <v>0</v>
      </c>
      <c r="M1249" s="64">
        <f t="shared" si="98"/>
        <v>0</v>
      </c>
      <c r="N1249" s="66">
        <f>IF(J1249=0,0,N1250*$E$3)</f>
        <v>0</v>
      </c>
      <c r="O1249" s="67">
        <f t="shared" si="99"/>
        <v>0</v>
      </c>
      <c r="P1249" s="66">
        <f>IF(J1249=0,0,P1250*$E$3)</f>
        <v>0</v>
      </c>
      <c r="Q1249" s="67">
        <f t="shared" si="100"/>
        <v>0</v>
      </c>
      <c r="R1249" s="66">
        <f>IF(J1249=0,0,R1250*$E$3)</f>
        <v>0</v>
      </c>
      <c r="S1249" s="67">
        <f t="shared" si="101"/>
        <v>0</v>
      </c>
      <c r="T1249" s="67"/>
    </row>
    <row r="1250" spans="3:20" s="54" customFormat="1" ht="20.25" hidden="1" customHeight="1">
      <c r="C1250" s="100"/>
      <c r="D1250" s="69">
        <f>CHOOSE(IF(C1250&gt;0,C1250,$F$5),0,"(야)","(지세별)","(지+소)","(누.불)","(야+소)","(원내역)")</f>
        <v>0</v>
      </c>
      <c r="E1250" s="54">
        <f t="shared" si="102"/>
        <v>0</v>
      </c>
      <c r="F1250" s="101"/>
      <c r="G1250" s="70" t="s">
        <v>295</v>
      </c>
      <c r="H1250" s="88" t="s">
        <v>259</v>
      </c>
      <c r="I1250" s="88">
        <f>CHOOSE(IF(C1250&gt;0,C1250,$F$5),0,"(야간)","(지세별)","(지+소)","(누.불)","(야+소)","")</f>
        <v>0</v>
      </c>
      <c r="J1250" s="87">
        <v>0</v>
      </c>
      <c r="K1250" s="90" t="s">
        <v>227</v>
      </c>
      <c r="L1250" s="97">
        <f t="shared" si="98"/>
        <v>0</v>
      </c>
      <c r="M1250" s="88">
        <f t="shared" si="98"/>
        <v>0</v>
      </c>
      <c r="N1250" s="97">
        <f>IF(AND(J1249=0,J1250=0),0,INT(CHOOSE(IF(C1250&gt;0,C1250,$F$5),#REF!,#REF!,#REF!,#REF!,#REF!,#REF!,#REF!)))</f>
        <v>0</v>
      </c>
      <c r="O1250" s="98">
        <f t="shared" si="99"/>
        <v>0</v>
      </c>
      <c r="P1250" s="97">
        <f>IF(AND(J1249=0,J1250=0),0,INT(CHOOSE(IF(C1250&gt;0,C1250,$F$5),#REF!,#REF!,#REF!,#REF!,#REF!,#REF!,#REF!)))</f>
        <v>0</v>
      </c>
      <c r="Q1250" s="98">
        <f t="shared" si="100"/>
        <v>0</v>
      </c>
      <c r="R1250" s="97">
        <f>IF(AND(J1249=0,J1250=0),0,INT(CHOOSE(IF(C1250&gt;0,C1250,$F$5),#REF!,#REF!,#REF!,#REF!,#REF!,#REF!,#REF!)))</f>
        <v>0</v>
      </c>
      <c r="S1250" s="98">
        <f t="shared" si="101"/>
        <v>0</v>
      </c>
      <c r="T1250" s="98"/>
    </row>
    <row r="1251" spans="3:20" ht="20.25" hidden="1" customHeight="1">
      <c r="C1251" s="17"/>
      <c r="E1251" t="str">
        <f t="shared" si="97"/>
        <v/>
      </c>
      <c r="F1251" s="62"/>
      <c r="G1251" s="63"/>
      <c r="H1251" s="64"/>
      <c r="I1251" s="64"/>
      <c r="J1251" s="63">
        <v>0</v>
      </c>
      <c r="K1251" s="65"/>
      <c r="L1251" s="66">
        <f t="shared" si="98"/>
        <v>0</v>
      </c>
      <c r="M1251" s="64">
        <f t="shared" si="98"/>
        <v>0</v>
      </c>
      <c r="N1251" s="66">
        <f>IF(J1251=0,0,N1252*$E$3)</f>
        <v>0</v>
      </c>
      <c r="O1251" s="67">
        <f t="shared" si="99"/>
        <v>0</v>
      </c>
      <c r="P1251" s="66">
        <f>IF(J1251=0,0,P1252*$E$3)</f>
        <v>0</v>
      </c>
      <c r="Q1251" s="67">
        <f t="shared" si="100"/>
        <v>0</v>
      </c>
      <c r="R1251" s="66">
        <f>IF(J1251=0,0,R1252*$E$3)</f>
        <v>0</v>
      </c>
      <c r="S1251" s="67">
        <f t="shared" si="101"/>
        <v>0</v>
      </c>
      <c r="T1251" s="67"/>
    </row>
    <row r="1252" spans="3:20" ht="20.25" hidden="1" customHeight="1">
      <c r="C1252" s="76">
        <v>2</v>
      </c>
      <c r="D1252" s="68" t="str">
        <f>CHOOSE(IF(C1252&gt;0,C1252,$F$5),0,"(야)","(지세별)","(지+소)","(누.불)","(야+소)","(원내역)")</f>
        <v>(야)</v>
      </c>
      <c r="E1252">
        <f t="shared" si="102"/>
        <v>0</v>
      </c>
      <c r="F1252" s="59"/>
      <c r="G1252" s="70" t="s">
        <v>295</v>
      </c>
      <c r="H1252" s="71" t="s">
        <v>259</v>
      </c>
      <c r="I1252" s="71" t="str">
        <f>CHOOSE(IF(C1252&gt;0,C1252,$F$5),0,"(야간)","(지세별)","(지+소)","(누.불)","(야+소)","")</f>
        <v>(야간)</v>
      </c>
      <c r="J1252" s="70">
        <v>0</v>
      </c>
      <c r="K1252" s="72" t="s">
        <v>227</v>
      </c>
      <c r="L1252" s="73">
        <f t="shared" si="98"/>
        <v>0</v>
      </c>
      <c r="M1252" s="71">
        <f t="shared" si="98"/>
        <v>0</v>
      </c>
      <c r="N1252" s="73">
        <f>IF(AND(J1251=0,J1252=0),0,INT(CHOOSE(IF(C1252&gt;0,C1252,$F$5),#REF!,#REF!,#REF!,#REF!,#REF!,#REF!,#REF!)))</f>
        <v>0</v>
      </c>
      <c r="O1252" s="74">
        <f t="shared" si="99"/>
        <v>0</v>
      </c>
      <c r="P1252" s="73">
        <f>IF(AND(J1251=0,J1252=0),0,INT(CHOOSE(IF(C1252&gt;0,C1252,$F$5),#REF!,#REF!,#REF!,#REF!,#REF!,#REF!,#REF!)))</f>
        <v>0</v>
      </c>
      <c r="Q1252" s="74">
        <f t="shared" si="100"/>
        <v>0</v>
      </c>
      <c r="R1252" s="73">
        <f>IF(AND(J1251=0,J1252=0),0,INT(CHOOSE(IF(C1252&gt;0,C1252,$F$5),#REF!,#REF!,#REF!,#REF!,#REF!,#REF!,#REF!)))</f>
        <v>0</v>
      </c>
      <c r="S1252" s="74">
        <f t="shared" si="101"/>
        <v>0</v>
      </c>
      <c r="T1252" s="74"/>
    </row>
    <row r="1253" spans="3:20" ht="20.25" hidden="1" customHeight="1">
      <c r="C1253" s="17"/>
      <c r="E1253" t="str">
        <f t="shared" si="97"/>
        <v/>
      </c>
      <c r="F1253" s="62"/>
      <c r="G1253" s="78"/>
      <c r="H1253" s="79"/>
      <c r="I1253" s="79"/>
      <c r="J1253" s="78">
        <v>0</v>
      </c>
      <c r="K1253" s="65"/>
      <c r="L1253" s="66">
        <f t="shared" si="98"/>
        <v>0</v>
      </c>
      <c r="M1253" s="64">
        <f t="shared" si="98"/>
        <v>0</v>
      </c>
      <c r="N1253" s="66">
        <f>IF(J1253=0,0,N1254*$E$3)</f>
        <v>0</v>
      </c>
      <c r="O1253" s="67">
        <f t="shared" si="99"/>
        <v>0</v>
      </c>
      <c r="P1253" s="66">
        <f>IF(J1253=0,0,P1254*$E$3)</f>
        <v>0</v>
      </c>
      <c r="Q1253" s="67">
        <f t="shared" si="100"/>
        <v>0</v>
      </c>
      <c r="R1253" s="66">
        <f>IF(J1253=0,0,R1254*$E$3)</f>
        <v>0</v>
      </c>
      <c r="S1253" s="67">
        <f t="shared" si="101"/>
        <v>0</v>
      </c>
      <c r="T1253" s="67"/>
    </row>
    <row r="1254" spans="3:20" ht="20.25" hidden="1" customHeight="1">
      <c r="C1254" s="76"/>
      <c r="D1254" s="68">
        <f>CHOOSE(IF(C1254&gt;0,C1254,$F$5),0,"(야)","(지세별)","(지+소)","(누.불)","(야+소)","(원내역)")</f>
        <v>0</v>
      </c>
      <c r="E1254">
        <f t="shared" si="102"/>
        <v>0</v>
      </c>
      <c r="F1254" s="59"/>
      <c r="G1254" s="84" t="s">
        <v>295</v>
      </c>
      <c r="H1254" s="85" t="s">
        <v>260</v>
      </c>
      <c r="I1254" s="85">
        <f>CHOOSE(IF(C1254&gt;0,C1254,$F$5),0,"(야간)","(지세별)","(지+소)","(누.불)","(야+소)","")</f>
        <v>0</v>
      </c>
      <c r="J1254" s="84">
        <v>0</v>
      </c>
      <c r="K1254" s="72" t="s">
        <v>227</v>
      </c>
      <c r="L1254" s="73">
        <f t="shared" si="98"/>
        <v>0</v>
      </c>
      <c r="M1254" s="71">
        <f t="shared" si="98"/>
        <v>0</v>
      </c>
      <c r="N1254" s="73">
        <f>IF(AND(J1253=0,J1254=0),0,INT(CHOOSE(IF(C1254&gt;0,C1254,$F$5),#REF!,#REF!,#REF!,#REF!,#REF!,#REF!,#REF!)))</f>
        <v>0</v>
      </c>
      <c r="O1254" s="74">
        <f t="shared" si="99"/>
        <v>0</v>
      </c>
      <c r="P1254" s="73">
        <f>IF(AND(J1253=0,J1254=0),0,INT(CHOOSE(IF(C1254&gt;0,C1254,$F$5),#REF!,#REF!,#REF!,#REF!,#REF!,#REF!,#REF!)))</f>
        <v>0</v>
      </c>
      <c r="Q1254" s="74">
        <f t="shared" si="100"/>
        <v>0</v>
      </c>
      <c r="R1254" s="73">
        <f>IF(AND(J1253=0,J1254=0),0,INT(CHOOSE(IF(C1254&gt;0,C1254,$F$5),#REF!,#REF!,#REF!,#REF!,#REF!,#REF!,#REF!)))</f>
        <v>0</v>
      </c>
      <c r="S1254" s="74">
        <f t="shared" si="101"/>
        <v>0</v>
      </c>
      <c r="T1254" s="74"/>
    </row>
    <row r="1255" spans="3:20" ht="20.25" hidden="1" customHeight="1">
      <c r="C1255" s="17"/>
      <c r="E1255" t="str">
        <f t="shared" si="97"/>
        <v/>
      </c>
      <c r="F1255" s="62"/>
      <c r="G1255" s="78"/>
      <c r="H1255" s="79"/>
      <c r="I1255" s="79"/>
      <c r="J1255" s="78">
        <v>0</v>
      </c>
      <c r="K1255" s="65"/>
      <c r="L1255" s="66">
        <f t="shared" si="98"/>
        <v>0</v>
      </c>
      <c r="M1255" s="64">
        <f t="shared" si="98"/>
        <v>0</v>
      </c>
      <c r="N1255" s="66">
        <f>IF(J1255=0,0,N1256*$E$3)</f>
        <v>0</v>
      </c>
      <c r="O1255" s="67">
        <f t="shared" si="99"/>
        <v>0</v>
      </c>
      <c r="P1255" s="66">
        <f>IF(J1255=0,0,P1256*$E$3)</f>
        <v>0</v>
      </c>
      <c r="Q1255" s="67">
        <f t="shared" si="100"/>
        <v>0</v>
      </c>
      <c r="R1255" s="66">
        <f>IF(J1255=0,0,R1256*$E$3)</f>
        <v>0</v>
      </c>
      <c r="S1255" s="67">
        <f t="shared" si="101"/>
        <v>0</v>
      </c>
      <c r="T1255" s="67"/>
    </row>
    <row r="1256" spans="3:20" ht="20.25" hidden="1" customHeight="1">
      <c r="C1256" s="76">
        <v>2</v>
      </c>
      <c r="D1256" s="68" t="str">
        <f>CHOOSE(IF(C1256&gt;0,C1256,$F$5),0,"(야)","(지세별)","(지+소)","(누.불)","(야+소)","(원내역)")</f>
        <v>(야)</v>
      </c>
      <c r="E1256">
        <f t="shared" si="102"/>
        <v>0</v>
      </c>
      <c r="F1256" s="59"/>
      <c r="G1256" s="84" t="s">
        <v>295</v>
      </c>
      <c r="H1256" s="85" t="s">
        <v>260</v>
      </c>
      <c r="I1256" s="85" t="str">
        <f>CHOOSE(IF(C1256&gt;0,C1256,$F$5),0,"(야간)","(지세별)","(지+소)","(누.불)","(야+소)","")</f>
        <v>(야간)</v>
      </c>
      <c r="J1256" s="84">
        <v>0</v>
      </c>
      <c r="K1256" s="72" t="s">
        <v>227</v>
      </c>
      <c r="L1256" s="73">
        <f t="shared" si="98"/>
        <v>0</v>
      </c>
      <c r="M1256" s="71">
        <f t="shared" si="98"/>
        <v>0</v>
      </c>
      <c r="N1256" s="73">
        <f>IF(AND(J1255=0,J1256=0),0,INT(CHOOSE(IF(C1256&gt;0,C1256,$F$5),#REF!,#REF!,#REF!,#REF!,#REF!,#REF!,#REF!)))</f>
        <v>0</v>
      </c>
      <c r="O1256" s="74">
        <f t="shared" si="99"/>
        <v>0</v>
      </c>
      <c r="P1256" s="73">
        <f>IF(AND(J1255=0,J1256=0),0,INT(CHOOSE(IF(C1256&gt;0,C1256,$F$5),#REF!,#REF!,#REF!,#REF!,#REF!,#REF!,#REF!)))</f>
        <v>0</v>
      </c>
      <c r="Q1256" s="74">
        <f t="shared" si="100"/>
        <v>0</v>
      </c>
      <c r="R1256" s="73">
        <f>IF(AND(J1255=0,J1256=0),0,INT(CHOOSE(IF(C1256&gt;0,C1256,$F$5),#REF!,#REF!,#REF!,#REF!,#REF!,#REF!,#REF!)))</f>
        <v>0</v>
      </c>
      <c r="S1256" s="74">
        <f t="shared" si="101"/>
        <v>0</v>
      </c>
      <c r="T1256" s="74"/>
    </row>
    <row r="1257" spans="3:20" ht="20.25" hidden="1" customHeight="1">
      <c r="C1257" s="17"/>
      <c r="E1257" t="str">
        <f t="shared" si="97"/>
        <v/>
      </c>
      <c r="F1257" s="62"/>
      <c r="G1257" s="78"/>
      <c r="H1257" s="79"/>
      <c r="I1257" s="79"/>
      <c r="J1257" s="78">
        <v>0</v>
      </c>
      <c r="K1257" s="65"/>
      <c r="L1257" s="66">
        <f t="shared" si="98"/>
        <v>0</v>
      </c>
      <c r="M1257" s="64">
        <f t="shared" si="98"/>
        <v>0</v>
      </c>
      <c r="N1257" s="66">
        <f>IF(J1257=0,0,N1258*$E$3)</f>
        <v>0</v>
      </c>
      <c r="O1257" s="67">
        <f t="shared" si="99"/>
        <v>0</v>
      </c>
      <c r="P1257" s="66">
        <f>IF(J1257=0,0,P1258*$E$3)</f>
        <v>0</v>
      </c>
      <c r="Q1257" s="67">
        <f t="shared" si="100"/>
        <v>0</v>
      </c>
      <c r="R1257" s="66">
        <f>IF(J1257=0,0,R1258*$E$3)</f>
        <v>0</v>
      </c>
      <c r="S1257" s="67">
        <f t="shared" si="101"/>
        <v>0</v>
      </c>
      <c r="T1257" s="67"/>
    </row>
    <row r="1258" spans="3:20" ht="20.25" hidden="1" customHeight="1">
      <c r="C1258" s="76"/>
      <c r="D1258" s="68">
        <f>CHOOSE(IF(C1258&gt;0,C1258,$F$5),0,"(야)","(지세별)","(지+소)","(누.불)","(야+소)","(원내역)")</f>
        <v>0</v>
      </c>
      <c r="E1258">
        <f t="shared" si="102"/>
        <v>0</v>
      </c>
      <c r="F1258" s="59"/>
      <c r="G1258" s="84" t="str">
        <f>G1260</f>
        <v>강관절단</v>
      </c>
      <c r="H1258" s="85" t="s">
        <v>247</v>
      </c>
      <c r="I1258" s="85">
        <f>CHOOSE(IF(C1258&gt;0,C1258,$F$5),0,"(야간)","(지세별)","(지+소)","(누.불)","(야+소)","")</f>
        <v>0</v>
      </c>
      <c r="J1258" s="84">
        <v>0</v>
      </c>
      <c r="K1258" s="72" t="s">
        <v>310</v>
      </c>
      <c r="L1258" s="73">
        <f t="shared" si="98"/>
        <v>0</v>
      </c>
      <c r="M1258" s="71">
        <f t="shared" si="98"/>
        <v>0</v>
      </c>
      <c r="N1258" s="73">
        <f>IF(AND(J1257=0,J1258=0),0,INT(CHOOSE(IF(C1258&gt;0,C1258,$F$5),#REF!,#REF!,#REF!,#REF!,#REF!,#REF!,#REF!)))</f>
        <v>0</v>
      </c>
      <c r="O1258" s="74">
        <f t="shared" si="99"/>
        <v>0</v>
      </c>
      <c r="P1258" s="73">
        <f>IF(AND(J1257=0,J1258=0),0,INT(CHOOSE(IF(C1258&gt;0,C1258,$F$5),#REF!,#REF!,#REF!,#REF!,#REF!,#REF!,#REF!)))</f>
        <v>0</v>
      </c>
      <c r="Q1258" s="74">
        <f t="shared" si="100"/>
        <v>0</v>
      </c>
      <c r="R1258" s="73">
        <f>IF(AND(J1257=0,J1258=0),0,INT(CHOOSE(IF(C1258&gt;0,C1258,$F$5),#REF!,#REF!,#REF!,#REF!,#REF!,#REF!,#REF!)))</f>
        <v>0</v>
      </c>
      <c r="S1258" s="74">
        <f t="shared" si="101"/>
        <v>0</v>
      </c>
      <c r="T1258" s="74"/>
    </row>
    <row r="1259" spans="3:20" ht="20.25" hidden="1" customHeight="1">
      <c r="C1259" s="17"/>
      <c r="E1259" t="str">
        <f t="shared" si="97"/>
        <v/>
      </c>
      <c r="F1259" s="62"/>
      <c r="G1259" s="78"/>
      <c r="H1259" s="79"/>
      <c r="I1259" s="79"/>
      <c r="J1259" s="78">
        <v>0</v>
      </c>
      <c r="K1259" s="65"/>
      <c r="L1259" s="66">
        <f t="shared" si="98"/>
        <v>0</v>
      </c>
      <c r="M1259" s="64">
        <f t="shared" si="98"/>
        <v>0</v>
      </c>
      <c r="N1259" s="66">
        <f>IF(J1259=0,0,N1260*$E$3)</f>
        <v>0</v>
      </c>
      <c r="O1259" s="67">
        <f t="shared" si="99"/>
        <v>0</v>
      </c>
      <c r="P1259" s="66">
        <f>IF(J1259=0,0,P1260*$E$3)</f>
        <v>0</v>
      </c>
      <c r="Q1259" s="67">
        <f t="shared" si="100"/>
        <v>0</v>
      </c>
      <c r="R1259" s="66">
        <f>IF(J1259=0,0,R1260*$E$3)</f>
        <v>0</v>
      </c>
      <c r="S1259" s="67">
        <f t="shared" si="101"/>
        <v>0</v>
      </c>
      <c r="T1259" s="67"/>
    </row>
    <row r="1260" spans="3:20" ht="20.25" hidden="1" customHeight="1">
      <c r="C1260" s="76">
        <v>2</v>
      </c>
      <c r="D1260" s="68" t="str">
        <f>CHOOSE(IF(C1260&gt;0,C1260,$F$5),0,"(야)","(지세별)","(지+소)","(누.불)","(야+소)","(원내역)")</f>
        <v>(야)</v>
      </c>
      <c r="E1260">
        <f t="shared" si="102"/>
        <v>0</v>
      </c>
      <c r="F1260" s="59"/>
      <c r="G1260" s="84" t="s">
        <v>311</v>
      </c>
      <c r="H1260" s="85" t="s">
        <v>247</v>
      </c>
      <c r="I1260" s="85" t="str">
        <f>CHOOSE(IF(C1260&gt;0,C1260,$F$5),0,"(야간)","(지세별)","(지+소)","(누.불)","(야+소)","")</f>
        <v>(야간)</v>
      </c>
      <c r="J1260" s="84">
        <v>0</v>
      </c>
      <c r="K1260" s="72" t="s">
        <v>227</v>
      </c>
      <c r="L1260" s="73">
        <f t="shared" si="98"/>
        <v>0</v>
      </c>
      <c r="M1260" s="71">
        <f t="shared" si="98"/>
        <v>0</v>
      </c>
      <c r="N1260" s="73">
        <f>IF(AND(J1259=0,J1260=0),0,INT(CHOOSE(IF(C1260&gt;0,C1260,$F$5),#REF!,#REF!,#REF!,#REF!,#REF!,#REF!,#REF!)))</f>
        <v>0</v>
      </c>
      <c r="O1260" s="74">
        <f t="shared" si="99"/>
        <v>0</v>
      </c>
      <c r="P1260" s="73">
        <f>IF(AND(J1259=0,J1260=0),0,INT(CHOOSE(IF(C1260&gt;0,C1260,$F$5),#REF!,#REF!,#REF!,#REF!,#REF!,#REF!,#REF!)))</f>
        <v>0</v>
      </c>
      <c r="Q1260" s="74">
        <f t="shared" si="100"/>
        <v>0</v>
      </c>
      <c r="R1260" s="73">
        <f>IF(AND(J1259=0,J1260=0),0,INT(CHOOSE(IF(C1260&gt;0,C1260,$F$5),#REF!,#REF!,#REF!,#REF!,#REF!,#REF!,#REF!)))</f>
        <v>0</v>
      </c>
      <c r="S1260" s="74">
        <f t="shared" si="101"/>
        <v>0</v>
      </c>
      <c r="T1260" s="74"/>
    </row>
    <row r="1261" spans="3:20" ht="20.25" hidden="1" customHeight="1">
      <c r="C1261" s="17"/>
      <c r="E1261" t="str">
        <f t="shared" si="97"/>
        <v/>
      </c>
      <c r="F1261" s="62"/>
      <c r="G1261" s="78"/>
      <c r="H1261" s="79"/>
      <c r="I1261" s="79"/>
      <c r="J1261" s="78">
        <v>0</v>
      </c>
      <c r="K1261" s="65"/>
      <c r="L1261" s="66">
        <f t="shared" si="98"/>
        <v>0</v>
      </c>
      <c r="M1261" s="64">
        <f t="shared" si="98"/>
        <v>0</v>
      </c>
      <c r="N1261" s="66">
        <f>IF(J1261=0,0,N1262*$E$3)</f>
        <v>0</v>
      </c>
      <c r="O1261" s="67">
        <f t="shared" si="99"/>
        <v>0</v>
      </c>
      <c r="P1261" s="66">
        <f>IF(J1261=0,0,P1262*$E$3)</f>
        <v>0</v>
      </c>
      <c r="Q1261" s="67">
        <f t="shared" si="100"/>
        <v>0</v>
      </c>
      <c r="R1261" s="66">
        <f>IF(J1261=0,0,R1262*$E$3)</f>
        <v>0</v>
      </c>
      <c r="S1261" s="67">
        <f t="shared" si="101"/>
        <v>0</v>
      </c>
      <c r="T1261" s="67"/>
    </row>
    <row r="1262" spans="3:20" ht="20.25" hidden="1" customHeight="1">
      <c r="C1262" s="76"/>
      <c r="D1262" s="68">
        <f>CHOOSE(IF(C1262&gt;0,C1262,$F$5),0,"(야)","(지세별)","(지+소)","(누.불)","(야+소)","(원내역)")</f>
        <v>0</v>
      </c>
      <c r="E1262">
        <f t="shared" si="102"/>
        <v>0</v>
      </c>
      <c r="F1262" s="59"/>
      <c r="G1262" s="84" t="str">
        <f>G1260</f>
        <v>강관절단</v>
      </c>
      <c r="H1262" s="85" t="s">
        <v>312</v>
      </c>
      <c r="I1262" s="85">
        <f>CHOOSE(IF(C1262&gt;0,C1262,$F$5),0,"(야간)","(지세별)","(지+소)","(누.불)","(야+소)","")</f>
        <v>0</v>
      </c>
      <c r="J1262" s="84">
        <v>0</v>
      </c>
      <c r="K1262" s="72" t="s">
        <v>281</v>
      </c>
      <c r="L1262" s="73">
        <f t="shared" si="98"/>
        <v>0</v>
      </c>
      <c r="M1262" s="71">
        <f t="shared" si="98"/>
        <v>0</v>
      </c>
      <c r="N1262" s="73">
        <f>IF(AND(J1261=0,J1262=0),0,INT(CHOOSE(IF(C1262&gt;0,C1262,$F$5),#REF!,#REF!,#REF!,#REF!,#REF!,#REF!,#REF!)))</f>
        <v>0</v>
      </c>
      <c r="O1262" s="74">
        <f t="shared" si="99"/>
        <v>0</v>
      </c>
      <c r="P1262" s="73">
        <f>IF(AND(J1261=0,J1262=0),0,INT(CHOOSE(IF(C1262&gt;0,C1262,$F$5),#REF!,#REF!,#REF!,#REF!,#REF!,#REF!,#REF!)))</f>
        <v>0</v>
      </c>
      <c r="Q1262" s="74">
        <f t="shared" si="100"/>
        <v>0</v>
      </c>
      <c r="R1262" s="73">
        <f>IF(AND(J1261=0,J1262=0),0,INT(CHOOSE(IF(C1262&gt;0,C1262,$F$5),#REF!,#REF!,#REF!,#REF!,#REF!,#REF!,#REF!)))</f>
        <v>0</v>
      </c>
      <c r="S1262" s="74">
        <f t="shared" si="101"/>
        <v>0</v>
      </c>
      <c r="T1262" s="74"/>
    </row>
    <row r="1263" spans="3:20" ht="20.25" hidden="1" customHeight="1">
      <c r="C1263" s="17"/>
      <c r="E1263" t="str">
        <f t="shared" si="97"/>
        <v/>
      </c>
      <c r="F1263" s="62"/>
      <c r="G1263" s="78"/>
      <c r="H1263" s="79"/>
      <c r="I1263" s="79"/>
      <c r="J1263" s="78">
        <v>0</v>
      </c>
      <c r="K1263" s="65"/>
      <c r="L1263" s="66">
        <f t="shared" si="98"/>
        <v>0</v>
      </c>
      <c r="M1263" s="64">
        <f t="shared" si="98"/>
        <v>0</v>
      </c>
      <c r="N1263" s="66">
        <f>IF(J1263=0,0,N1264*$E$3)</f>
        <v>0</v>
      </c>
      <c r="O1263" s="67">
        <f t="shared" si="99"/>
        <v>0</v>
      </c>
      <c r="P1263" s="66">
        <f>IF(J1263=0,0,P1264*$E$3)</f>
        <v>0</v>
      </c>
      <c r="Q1263" s="67">
        <f t="shared" si="100"/>
        <v>0</v>
      </c>
      <c r="R1263" s="66">
        <f>IF(J1263=0,0,R1264*$E$3)</f>
        <v>0</v>
      </c>
      <c r="S1263" s="67">
        <f t="shared" si="101"/>
        <v>0</v>
      </c>
      <c r="T1263" s="67"/>
    </row>
    <row r="1264" spans="3:20" ht="20.25" hidden="1" customHeight="1">
      <c r="C1264" s="76">
        <v>2</v>
      </c>
      <c r="D1264" s="68" t="str">
        <f>CHOOSE(IF(C1264&gt;0,C1264,$F$5),0,"(야)","(지세별)","(지+소)","(누.불)","(야+소)","(원내역)")</f>
        <v>(야)</v>
      </c>
      <c r="E1264">
        <f t="shared" si="102"/>
        <v>0</v>
      </c>
      <c r="F1264" s="59"/>
      <c r="G1264" s="84" t="str">
        <f>G1262</f>
        <v>강관절단</v>
      </c>
      <c r="H1264" s="85" t="s">
        <v>248</v>
      </c>
      <c r="I1264" s="85" t="str">
        <f>CHOOSE(IF(C1264&gt;0,C1264,$F$5),0,"(야간)","(지세별)","(지+소)","(누.불)","(야+소)","")</f>
        <v>(야간)</v>
      </c>
      <c r="J1264" s="84">
        <v>0</v>
      </c>
      <c r="K1264" s="72" t="s">
        <v>227</v>
      </c>
      <c r="L1264" s="73">
        <f t="shared" si="98"/>
        <v>0</v>
      </c>
      <c r="M1264" s="71">
        <f t="shared" si="98"/>
        <v>0</v>
      </c>
      <c r="N1264" s="73">
        <f>IF(AND(J1263=0,J1264=0),0,INT(CHOOSE(IF(C1264&gt;0,C1264,$F$5),#REF!,#REF!,#REF!,#REF!,#REF!,#REF!,#REF!)))</f>
        <v>0</v>
      </c>
      <c r="O1264" s="74">
        <f t="shared" si="99"/>
        <v>0</v>
      </c>
      <c r="P1264" s="73">
        <f>IF(AND(J1263=0,J1264=0),0,INT(CHOOSE(IF(C1264&gt;0,C1264,$F$5),#REF!,#REF!,#REF!,#REF!,#REF!,#REF!,#REF!)))</f>
        <v>0</v>
      </c>
      <c r="Q1264" s="74">
        <f t="shared" si="100"/>
        <v>0</v>
      </c>
      <c r="R1264" s="73">
        <f>IF(AND(J1263=0,J1264=0),0,INT(CHOOSE(IF(C1264&gt;0,C1264,$F$5),#REF!,#REF!,#REF!,#REF!,#REF!,#REF!,#REF!)))</f>
        <v>0</v>
      </c>
      <c r="S1264" s="74">
        <f t="shared" si="101"/>
        <v>0</v>
      </c>
      <c r="T1264" s="74"/>
    </row>
    <row r="1265" spans="3:20" ht="20.25" hidden="1" customHeight="1">
      <c r="C1265" s="17"/>
      <c r="E1265" t="str">
        <f t="shared" si="97"/>
        <v/>
      </c>
      <c r="F1265" s="62"/>
      <c r="G1265" s="78"/>
      <c r="H1265" s="79"/>
      <c r="I1265" s="79"/>
      <c r="J1265" s="78">
        <v>0</v>
      </c>
      <c r="K1265" s="65"/>
      <c r="L1265" s="66">
        <f t="shared" si="98"/>
        <v>0</v>
      </c>
      <c r="M1265" s="64">
        <f t="shared" si="98"/>
        <v>0</v>
      </c>
      <c r="N1265" s="66">
        <f>IF(J1265=0,0,N1266*$E$3)</f>
        <v>0</v>
      </c>
      <c r="O1265" s="67">
        <f t="shared" si="99"/>
        <v>0</v>
      </c>
      <c r="P1265" s="66">
        <f>IF(J1265=0,0,P1266*$E$3)</f>
        <v>0</v>
      </c>
      <c r="Q1265" s="67">
        <f t="shared" si="100"/>
        <v>0</v>
      </c>
      <c r="R1265" s="66">
        <f>IF(J1265=0,0,R1266*$E$3)</f>
        <v>0</v>
      </c>
      <c r="S1265" s="67">
        <f t="shared" si="101"/>
        <v>0</v>
      </c>
      <c r="T1265" s="67"/>
    </row>
    <row r="1266" spans="3:20" ht="20.25" hidden="1" customHeight="1">
      <c r="C1266" s="76"/>
      <c r="D1266" s="68">
        <f>CHOOSE(IF(C1266&gt;0,C1266,$F$5),0,"(야)","(지세별)","(지+소)","(누.불)","(야+소)","(원내역)")</f>
        <v>0</v>
      </c>
      <c r="E1266">
        <f t="shared" si="102"/>
        <v>0</v>
      </c>
      <c r="F1266" s="59"/>
      <c r="G1266" s="84" t="str">
        <f>G1264</f>
        <v>강관절단</v>
      </c>
      <c r="H1266" s="85" t="s">
        <v>313</v>
      </c>
      <c r="I1266" s="85">
        <f>CHOOSE(IF(C1266&gt;0,C1266,$F$5),0,"(야간)","(지세별)","(지+소)","(누.불)","(야+소)","")</f>
        <v>0</v>
      </c>
      <c r="J1266" s="84">
        <v>0</v>
      </c>
      <c r="K1266" s="72" t="s">
        <v>314</v>
      </c>
      <c r="L1266" s="73">
        <f t="shared" si="98"/>
        <v>0</v>
      </c>
      <c r="M1266" s="71">
        <f t="shared" si="98"/>
        <v>0</v>
      </c>
      <c r="N1266" s="73">
        <f>IF(AND(J1265=0,J1266=0),0,INT(CHOOSE(IF(C1266&gt;0,C1266,$F$5),#REF!,#REF!,#REF!,#REF!,#REF!,#REF!,#REF!)))</f>
        <v>0</v>
      </c>
      <c r="O1266" s="74">
        <f t="shared" si="99"/>
        <v>0</v>
      </c>
      <c r="P1266" s="73">
        <f>IF(AND(J1265=0,J1266=0),0,INT(CHOOSE(IF(C1266&gt;0,C1266,$F$5),#REF!,#REF!,#REF!,#REF!,#REF!,#REF!,#REF!)))</f>
        <v>0</v>
      </c>
      <c r="Q1266" s="74">
        <f t="shared" si="100"/>
        <v>0</v>
      </c>
      <c r="R1266" s="73">
        <f>IF(AND(J1265=0,J1266=0),0,INT(CHOOSE(IF(C1266&gt;0,C1266,$F$5),#REF!,#REF!,#REF!,#REF!,#REF!,#REF!,#REF!)))</f>
        <v>0</v>
      </c>
      <c r="S1266" s="74">
        <f t="shared" si="101"/>
        <v>0</v>
      </c>
      <c r="T1266" s="74"/>
    </row>
    <row r="1267" spans="3:20" ht="20.25" hidden="1" customHeight="1">
      <c r="C1267" s="17"/>
      <c r="E1267" t="str">
        <f t="shared" si="97"/>
        <v/>
      </c>
      <c r="F1267" s="62"/>
      <c r="G1267" s="78"/>
      <c r="H1267" s="79"/>
      <c r="I1267" s="79"/>
      <c r="J1267" s="78">
        <v>0</v>
      </c>
      <c r="K1267" s="65"/>
      <c r="L1267" s="66">
        <f t="shared" si="98"/>
        <v>0</v>
      </c>
      <c r="M1267" s="64">
        <f t="shared" si="98"/>
        <v>0</v>
      </c>
      <c r="N1267" s="66">
        <f>IF(J1267=0,0,N1268*$E$3)</f>
        <v>0</v>
      </c>
      <c r="O1267" s="67">
        <f t="shared" si="99"/>
        <v>0</v>
      </c>
      <c r="P1267" s="66">
        <f>IF(J1267=0,0,P1268*$E$3)</f>
        <v>0</v>
      </c>
      <c r="Q1267" s="67">
        <f t="shared" si="100"/>
        <v>0</v>
      </c>
      <c r="R1267" s="66">
        <f>IF(J1267=0,0,R1268*$E$3)</f>
        <v>0</v>
      </c>
      <c r="S1267" s="67">
        <f t="shared" si="101"/>
        <v>0</v>
      </c>
      <c r="T1267" s="67"/>
    </row>
    <row r="1268" spans="3:20" ht="20.25" hidden="1" customHeight="1">
      <c r="C1268" s="76">
        <v>2</v>
      </c>
      <c r="D1268" s="68" t="str">
        <f>CHOOSE(IF(C1268&gt;0,C1268,$F$5),0,"(야)","(지세별)","(지+소)","(누.불)","(야+소)","(원내역)")</f>
        <v>(야)</v>
      </c>
      <c r="E1268">
        <f t="shared" si="102"/>
        <v>0</v>
      </c>
      <c r="F1268" s="59"/>
      <c r="G1268" s="84" t="str">
        <f>G1266</f>
        <v>강관절단</v>
      </c>
      <c r="H1268" s="85" t="s">
        <v>249</v>
      </c>
      <c r="I1268" s="85" t="str">
        <f>CHOOSE(IF(C1268&gt;0,C1268,$F$5),0,"(야간)","(지세별)","(지+소)","(누.불)","(야+소)","")</f>
        <v>(야간)</v>
      </c>
      <c r="J1268" s="84">
        <v>0</v>
      </c>
      <c r="K1268" s="72" t="s">
        <v>227</v>
      </c>
      <c r="L1268" s="73">
        <f t="shared" si="98"/>
        <v>0</v>
      </c>
      <c r="M1268" s="71">
        <f t="shared" si="98"/>
        <v>0</v>
      </c>
      <c r="N1268" s="73">
        <f>IF(AND(J1267=0,J1268=0),0,INT(CHOOSE(IF(C1268&gt;0,C1268,$F$5),#REF!,#REF!,#REF!,#REF!,#REF!,#REF!,#REF!)))</f>
        <v>0</v>
      </c>
      <c r="O1268" s="74">
        <f t="shared" si="99"/>
        <v>0</v>
      </c>
      <c r="P1268" s="73">
        <f>IF(AND(J1267=0,J1268=0),0,INT(CHOOSE(IF(C1268&gt;0,C1268,$F$5),#REF!,#REF!,#REF!,#REF!,#REF!,#REF!,#REF!)))</f>
        <v>0</v>
      </c>
      <c r="Q1268" s="74">
        <f t="shared" si="100"/>
        <v>0</v>
      </c>
      <c r="R1268" s="73">
        <f>IF(AND(J1267=0,J1268=0),0,INT(CHOOSE(IF(C1268&gt;0,C1268,$F$5),#REF!,#REF!,#REF!,#REF!,#REF!,#REF!,#REF!)))</f>
        <v>0</v>
      </c>
      <c r="S1268" s="74">
        <f t="shared" si="101"/>
        <v>0</v>
      </c>
      <c r="T1268" s="74"/>
    </row>
    <row r="1269" spans="3:20" ht="20.25" hidden="1" customHeight="1">
      <c r="C1269" s="17"/>
      <c r="E1269" t="str">
        <f t="shared" si="97"/>
        <v/>
      </c>
      <c r="F1269" s="62"/>
      <c r="G1269" s="78"/>
      <c r="H1269" s="79"/>
      <c r="I1269" s="79"/>
      <c r="J1269" s="78">
        <v>0</v>
      </c>
      <c r="K1269" s="65"/>
      <c r="L1269" s="66">
        <f t="shared" si="98"/>
        <v>0</v>
      </c>
      <c r="M1269" s="64">
        <f t="shared" si="98"/>
        <v>0</v>
      </c>
      <c r="N1269" s="66">
        <f>IF(J1269=0,0,N1270*$E$3)</f>
        <v>0</v>
      </c>
      <c r="O1269" s="67">
        <f t="shared" si="99"/>
        <v>0</v>
      </c>
      <c r="P1269" s="66">
        <f>IF(J1269=0,0,P1270*$E$3)</f>
        <v>0</v>
      </c>
      <c r="Q1269" s="67">
        <f t="shared" si="100"/>
        <v>0</v>
      </c>
      <c r="R1269" s="66">
        <f>IF(J1269=0,0,R1270*$E$3)</f>
        <v>0</v>
      </c>
      <c r="S1269" s="67">
        <f t="shared" si="101"/>
        <v>0</v>
      </c>
      <c r="T1269" s="67"/>
    </row>
    <row r="1270" spans="3:20" ht="20.25" hidden="1" customHeight="1">
      <c r="C1270" s="76"/>
      <c r="D1270" s="68">
        <f>CHOOSE(IF(C1270&gt;0,C1270,$F$5),0,"(야)","(지세별)","(지+소)","(누.불)","(야+소)","(원내역)")</f>
        <v>0</v>
      </c>
      <c r="E1270">
        <f t="shared" si="102"/>
        <v>0</v>
      </c>
      <c r="F1270" s="59"/>
      <c r="G1270" s="84" t="str">
        <f>G1268</f>
        <v>강관절단</v>
      </c>
      <c r="H1270" s="85" t="s">
        <v>315</v>
      </c>
      <c r="I1270" s="85">
        <f>CHOOSE(IF(C1270&gt;0,C1270,$F$5),0,"(야간)","(지세별)","(지+소)","(누.불)","(야+소)","")</f>
        <v>0</v>
      </c>
      <c r="J1270" s="84">
        <v>0</v>
      </c>
      <c r="K1270" s="72" t="s">
        <v>227</v>
      </c>
      <c r="L1270" s="73">
        <f t="shared" si="98"/>
        <v>0</v>
      </c>
      <c r="M1270" s="71">
        <f t="shared" si="98"/>
        <v>0</v>
      </c>
      <c r="N1270" s="73">
        <f>IF(AND(J1269=0,J1270=0),0,INT(CHOOSE(IF(C1270&gt;0,C1270,$F$5),#REF!,#REF!,#REF!,#REF!,#REF!,#REF!,#REF!)))</f>
        <v>0</v>
      </c>
      <c r="O1270" s="74">
        <f t="shared" si="99"/>
        <v>0</v>
      </c>
      <c r="P1270" s="73">
        <f>IF(AND(J1269=0,J1270=0),0,INT(CHOOSE(IF(C1270&gt;0,C1270,$F$5),#REF!,#REF!,#REF!,#REF!,#REF!,#REF!,#REF!)))</f>
        <v>0</v>
      </c>
      <c r="Q1270" s="74">
        <f t="shared" si="100"/>
        <v>0</v>
      </c>
      <c r="R1270" s="73">
        <f>IF(AND(J1269=0,J1270=0),0,INT(CHOOSE(IF(C1270&gt;0,C1270,$F$5),#REF!,#REF!,#REF!,#REF!,#REF!,#REF!,#REF!)))</f>
        <v>0</v>
      </c>
      <c r="S1270" s="74">
        <f t="shared" si="101"/>
        <v>0</v>
      </c>
      <c r="T1270" s="74"/>
    </row>
    <row r="1271" spans="3:20" ht="20.25" hidden="1" customHeight="1">
      <c r="C1271" s="17"/>
      <c r="E1271" t="str">
        <f t="shared" si="97"/>
        <v/>
      </c>
      <c r="F1271" s="62"/>
      <c r="G1271" s="78"/>
      <c r="H1271" s="79"/>
      <c r="I1271" s="79"/>
      <c r="J1271" s="78">
        <v>0</v>
      </c>
      <c r="K1271" s="65"/>
      <c r="L1271" s="66">
        <f t="shared" si="98"/>
        <v>0</v>
      </c>
      <c r="M1271" s="64">
        <f t="shared" si="98"/>
        <v>0</v>
      </c>
      <c r="N1271" s="66">
        <f>IF(J1271=0,0,N1272*$E$3)</f>
        <v>0</v>
      </c>
      <c r="O1271" s="67">
        <f t="shared" si="99"/>
        <v>0</v>
      </c>
      <c r="P1271" s="66">
        <f>IF(J1271=0,0,P1272*$E$3)</f>
        <v>0</v>
      </c>
      <c r="Q1271" s="67">
        <f t="shared" si="100"/>
        <v>0</v>
      </c>
      <c r="R1271" s="66">
        <f>IF(J1271=0,0,R1272*$E$3)</f>
        <v>0</v>
      </c>
      <c r="S1271" s="67">
        <f t="shared" si="101"/>
        <v>0</v>
      </c>
      <c r="T1271" s="67"/>
    </row>
    <row r="1272" spans="3:20" ht="20.25" hidden="1" customHeight="1">
      <c r="C1272" s="76">
        <v>2</v>
      </c>
      <c r="D1272" s="68" t="str">
        <f>CHOOSE(IF(C1272&gt;0,C1272,$F$5),0,"(야)","(지세별)","(지+소)","(누.불)","(야+소)","(원내역)")</f>
        <v>(야)</v>
      </c>
      <c r="E1272">
        <f t="shared" si="102"/>
        <v>0</v>
      </c>
      <c r="F1272" s="59"/>
      <c r="G1272" s="84" t="str">
        <f>G1270</f>
        <v>강관절단</v>
      </c>
      <c r="H1272" s="85" t="s">
        <v>250</v>
      </c>
      <c r="I1272" s="85" t="str">
        <f>CHOOSE(IF(C1272&gt;0,C1272,$F$5),0,"(야간)","(지세별)","(지+소)","(누.불)","(야+소)","")</f>
        <v>(야간)</v>
      </c>
      <c r="J1272" s="84">
        <v>0</v>
      </c>
      <c r="K1272" s="72" t="s">
        <v>271</v>
      </c>
      <c r="L1272" s="73">
        <f t="shared" si="98"/>
        <v>0</v>
      </c>
      <c r="M1272" s="71">
        <f t="shared" si="98"/>
        <v>0</v>
      </c>
      <c r="N1272" s="73">
        <f>IF(AND(J1271=0,J1272=0),0,INT(CHOOSE(IF(C1272&gt;0,C1272,$F$5),#REF!,#REF!,#REF!,#REF!,#REF!,#REF!,#REF!)))</f>
        <v>0</v>
      </c>
      <c r="O1272" s="74">
        <f t="shared" si="99"/>
        <v>0</v>
      </c>
      <c r="P1272" s="73">
        <f>IF(AND(J1271=0,J1272=0),0,INT(CHOOSE(IF(C1272&gt;0,C1272,$F$5),#REF!,#REF!,#REF!,#REF!,#REF!,#REF!,#REF!)))</f>
        <v>0</v>
      </c>
      <c r="Q1272" s="74">
        <f t="shared" si="100"/>
        <v>0</v>
      </c>
      <c r="R1272" s="73">
        <f>IF(AND(J1271=0,J1272=0),0,INT(CHOOSE(IF(C1272&gt;0,C1272,$F$5),#REF!,#REF!,#REF!,#REF!,#REF!,#REF!,#REF!)))</f>
        <v>0</v>
      </c>
      <c r="S1272" s="74">
        <f t="shared" si="101"/>
        <v>0</v>
      </c>
      <c r="T1272" s="74"/>
    </row>
    <row r="1273" spans="3:20" ht="20.25" hidden="1" customHeight="1">
      <c r="C1273" s="17"/>
      <c r="E1273" t="str">
        <f t="shared" si="97"/>
        <v/>
      </c>
      <c r="F1273" s="62"/>
      <c r="G1273" s="78"/>
      <c r="H1273" s="79"/>
      <c r="I1273" s="79"/>
      <c r="J1273" s="78">
        <v>0</v>
      </c>
      <c r="K1273" s="65"/>
      <c r="L1273" s="66">
        <f t="shared" si="98"/>
        <v>0</v>
      </c>
      <c r="M1273" s="64">
        <f t="shared" si="98"/>
        <v>0</v>
      </c>
      <c r="N1273" s="66">
        <f>IF(J1273=0,0,N1274*$E$3)</f>
        <v>0</v>
      </c>
      <c r="O1273" s="67">
        <f t="shared" si="99"/>
        <v>0</v>
      </c>
      <c r="P1273" s="66">
        <f>IF(J1273=0,0,P1274*$E$3)</f>
        <v>0</v>
      </c>
      <c r="Q1273" s="67">
        <f t="shared" si="100"/>
        <v>0</v>
      </c>
      <c r="R1273" s="66">
        <f>IF(J1273=0,0,R1274*$E$3)</f>
        <v>0</v>
      </c>
      <c r="S1273" s="67">
        <f t="shared" si="101"/>
        <v>0</v>
      </c>
      <c r="T1273" s="67"/>
    </row>
    <row r="1274" spans="3:20" ht="20.25" hidden="1" customHeight="1">
      <c r="C1274" s="76"/>
      <c r="D1274" s="68">
        <f>CHOOSE(IF(C1274&gt;0,C1274,$F$5),0,"(야)","(지세별)","(지+소)","(누.불)","(야+소)","(원내역)")</f>
        <v>0</v>
      </c>
      <c r="E1274">
        <f t="shared" si="102"/>
        <v>0</v>
      </c>
      <c r="F1274" s="59"/>
      <c r="G1274" s="84" t="s">
        <v>316</v>
      </c>
      <c r="H1274" s="85" t="s">
        <v>317</v>
      </c>
      <c r="I1274" s="85">
        <f>CHOOSE(IF(C1274&gt;0,C1274,$F$5),0,"(야간)","(지세별)","(지+소)","(누.불)","(야+소)","")</f>
        <v>0</v>
      </c>
      <c r="J1274" s="84">
        <v>0</v>
      </c>
      <c r="K1274" s="72" t="s">
        <v>314</v>
      </c>
      <c r="L1274" s="73">
        <f t="shared" si="98"/>
        <v>0</v>
      </c>
      <c r="M1274" s="71">
        <f t="shared" si="98"/>
        <v>0</v>
      </c>
      <c r="N1274" s="73">
        <f>IF(AND(J1273=0,J1274=0),0,INT(CHOOSE(IF(C1274&gt;0,C1274,$F$5),#REF!,#REF!,#REF!,#REF!,#REF!,#REF!,#REF!)))</f>
        <v>0</v>
      </c>
      <c r="O1274" s="74">
        <f t="shared" si="99"/>
        <v>0</v>
      </c>
      <c r="P1274" s="73">
        <f>IF(AND(J1273=0,J1274=0),0,INT(CHOOSE(IF(C1274&gt;0,C1274,$F$5),#REF!,#REF!,#REF!,#REF!,#REF!,#REF!,#REF!)))</f>
        <v>0</v>
      </c>
      <c r="Q1274" s="74">
        <f t="shared" si="100"/>
        <v>0</v>
      </c>
      <c r="R1274" s="73">
        <f>IF(AND(J1273=0,J1274=0),0,INT(CHOOSE(IF(C1274&gt;0,C1274,$F$5),#REF!,#REF!,#REF!,#REF!,#REF!,#REF!,#REF!)))</f>
        <v>0</v>
      </c>
      <c r="S1274" s="74">
        <f t="shared" si="101"/>
        <v>0</v>
      </c>
      <c r="T1274" s="74"/>
    </row>
    <row r="1275" spans="3:20" ht="20.25" hidden="1" customHeight="1">
      <c r="C1275" s="17"/>
      <c r="E1275" t="str">
        <f t="shared" si="97"/>
        <v/>
      </c>
      <c r="F1275" s="62"/>
      <c r="G1275" s="78"/>
      <c r="H1275" s="79"/>
      <c r="I1275" s="79"/>
      <c r="J1275" s="78">
        <v>0</v>
      </c>
      <c r="K1275" s="65"/>
      <c r="L1275" s="66">
        <f t="shared" si="98"/>
        <v>0</v>
      </c>
      <c r="M1275" s="64">
        <f t="shared" si="98"/>
        <v>0</v>
      </c>
      <c r="N1275" s="66">
        <f>IF(J1275=0,0,N1276*$E$3)</f>
        <v>0</v>
      </c>
      <c r="O1275" s="67">
        <f t="shared" si="99"/>
        <v>0</v>
      </c>
      <c r="P1275" s="66">
        <f>IF(J1275=0,0,P1276*$E$3)</f>
        <v>0</v>
      </c>
      <c r="Q1275" s="67">
        <f t="shared" si="100"/>
        <v>0</v>
      </c>
      <c r="R1275" s="66">
        <f>IF(J1275=0,0,R1276*$E$3)</f>
        <v>0</v>
      </c>
      <c r="S1275" s="67">
        <f t="shared" si="101"/>
        <v>0</v>
      </c>
      <c r="T1275" s="67"/>
    </row>
    <row r="1276" spans="3:20" ht="20.25" hidden="1" customHeight="1">
      <c r="C1276" s="76">
        <v>2</v>
      </c>
      <c r="D1276" s="68" t="str">
        <f>CHOOSE(IF(C1276&gt;0,C1276,$F$5),0,"(야)","(지세별)","(지+소)","(누.불)","(야+소)","(원내역)")</f>
        <v>(야)</v>
      </c>
      <c r="E1276">
        <f t="shared" si="102"/>
        <v>0</v>
      </c>
      <c r="F1276" s="59"/>
      <c r="G1276" s="84" t="s">
        <v>316</v>
      </c>
      <c r="H1276" s="85" t="s">
        <v>251</v>
      </c>
      <c r="I1276" s="85" t="str">
        <f>CHOOSE(IF(C1276&gt;0,C1276,$F$5),0,"(야간)","(지세별)","(지+소)","(누.불)","(야+소)","")</f>
        <v>(야간)</v>
      </c>
      <c r="J1276" s="84">
        <v>0</v>
      </c>
      <c r="K1276" s="72" t="s">
        <v>314</v>
      </c>
      <c r="L1276" s="73">
        <f t="shared" si="98"/>
        <v>0</v>
      </c>
      <c r="M1276" s="71">
        <f t="shared" si="98"/>
        <v>0</v>
      </c>
      <c r="N1276" s="73">
        <f>IF(AND(J1275=0,J1276=0),0,INT(CHOOSE(IF(C1276&gt;0,C1276,$F$5),#REF!,#REF!,#REF!,#REF!,#REF!,#REF!,#REF!)))</f>
        <v>0</v>
      </c>
      <c r="O1276" s="74">
        <f t="shared" si="99"/>
        <v>0</v>
      </c>
      <c r="P1276" s="73">
        <f>IF(AND(J1275=0,J1276=0),0,INT(CHOOSE(IF(C1276&gt;0,C1276,$F$5),#REF!,#REF!,#REF!,#REF!,#REF!,#REF!,#REF!)))</f>
        <v>0</v>
      </c>
      <c r="Q1276" s="74">
        <f t="shared" si="100"/>
        <v>0</v>
      </c>
      <c r="R1276" s="73">
        <f>IF(AND(J1275=0,J1276=0),0,INT(CHOOSE(IF(C1276&gt;0,C1276,$F$5),#REF!,#REF!,#REF!,#REF!,#REF!,#REF!,#REF!)))</f>
        <v>0</v>
      </c>
      <c r="S1276" s="74">
        <f t="shared" si="101"/>
        <v>0</v>
      </c>
      <c r="T1276" s="74"/>
    </row>
    <row r="1277" spans="3:20" ht="20.25" hidden="1" customHeight="1">
      <c r="C1277" s="17"/>
      <c r="E1277" t="str">
        <f t="shared" si="97"/>
        <v/>
      </c>
      <c r="F1277" s="62"/>
      <c r="G1277" s="78"/>
      <c r="H1277" s="79"/>
      <c r="I1277" s="79"/>
      <c r="J1277" s="78">
        <v>0</v>
      </c>
      <c r="K1277" s="65"/>
      <c r="L1277" s="66">
        <f t="shared" si="98"/>
        <v>0</v>
      </c>
      <c r="M1277" s="64">
        <f t="shared" si="98"/>
        <v>0</v>
      </c>
      <c r="N1277" s="66">
        <f>IF(J1277=0,0,N1278*$E$3)</f>
        <v>0</v>
      </c>
      <c r="O1277" s="67">
        <f t="shared" si="99"/>
        <v>0</v>
      </c>
      <c r="P1277" s="66">
        <f>IF(J1277=0,0,P1278*$E$3)</f>
        <v>0</v>
      </c>
      <c r="Q1277" s="67">
        <f t="shared" si="100"/>
        <v>0</v>
      </c>
      <c r="R1277" s="66">
        <f>IF(J1277=0,0,R1278*$E$3)</f>
        <v>0</v>
      </c>
      <c r="S1277" s="67">
        <f t="shared" si="101"/>
        <v>0</v>
      </c>
      <c r="T1277" s="67"/>
    </row>
    <row r="1278" spans="3:20" ht="20.25" hidden="1" customHeight="1">
      <c r="C1278" s="76"/>
      <c r="D1278" s="68">
        <f>CHOOSE(IF(C1278&gt;0,C1278,$F$5),0,"(야)","(지세별)","(지+소)","(누.불)","(야+소)","(원내역)")</f>
        <v>0</v>
      </c>
      <c r="E1278">
        <f t="shared" si="102"/>
        <v>0</v>
      </c>
      <c r="F1278" s="59"/>
      <c r="G1278" s="84" t="s">
        <v>316</v>
      </c>
      <c r="H1278" s="85" t="s">
        <v>318</v>
      </c>
      <c r="I1278" s="85">
        <f>CHOOSE(IF(C1278&gt;0,C1278,$F$5),0,"(야간)","(지세별)","(지+소)","(누.불)","(야+소)","")</f>
        <v>0</v>
      </c>
      <c r="J1278" s="84">
        <v>0</v>
      </c>
      <c r="K1278" s="72" t="s">
        <v>227</v>
      </c>
      <c r="L1278" s="73">
        <f t="shared" si="98"/>
        <v>0</v>
      </c>
      <c r="M1278" s="71">
        <f t="shared" si="98"/>
        <v>0</v>
      </c>
      <c r="N1278" s="73">
        <f>IF(AND(J1277=0,J1278=0),0,INT(CHOOSE(IF(C1278&gt;0,C1278,$F$5),#REF!,#REF!,#REF!,#REF!,#REF!,#REF!,#REF!)))</f>
        <v>0</v>
      </c>
      <c r="O1278" s="74">
        <f t="shared" si="99"/>
        <v>0</v>
      </c>
      <c r="P1278" s="73">
        <f>IF(AND(J1277=0,J1278=0),0,INT(CHOOSE(IF(C1278&gt;0,C1278,$F$5),#REF!,#REF!,#REF!,#REF!,#REF!,#REF!,#REF!)))</f>
        <v>0</v>
      </c>
      <c r="Q1278" s="74">
        <f t="shared" si="100"/>
        <v>0</v>
      </c>
      <c r="R1278" s="73">
        <f>IF(AND(J1277=0,J1278=0),0,INT(CHOOSE(IF(C1278&gt;0,C1278,$F$5),#REF!,#REF!,#REF!,#REF!,#REF!,#REF!,#REF!)))</f>
        <v>0</v>
      </c>
      <c r="S1278" s="74">
        <f t="shared" si="101"/>
        <v>0</v>
      </c>
      <c r="T1278" s="74"/>
    </row>
    <row r="1279" spans="3:20" ht="20.25" hidden="1" customHeight="1">
      <c r="C1279" s="17"/>
      <c r="E1279" t="str">
        <f t="shared" si="97"/>
        <v/>
      </c>
      <c r="F1279" s="62"/>
      <c r="G1279" s="78"/>
      <c r="H1279" s="79"/>
      <c r="I1279" s="79"/>
      <c r="J1279" s="78">
        <v>0</v>
      </c>
      <c r="K1279" s="65"/>
      <c r="L1279" s="66">
        <f t="shared" si="98"/>
        <v>0</v>
      </c>
      <c r="M1279" s="64">
        <f t="shared" si="98"/>
        <v>0</v>
      </c>
      <c r="N1279" s="66">
        <f>IF(J1279=0,0,N1280*$E$3)</f>
        <v>0</v>
      </c>
      <c r="O1279" s="67">
        <f t="shared" si="99"/>
        <v>0</v>
      </c>
      <c r="P1279" s="66">
        <f>IF(J1279=0,0,P1280*$E$3)</f>
        <v>0</v>
      </c>
      <c r="Q1279" s="67">
        <f t="shared" si="100"/>
        <v>0</v>
      </c>
      <c r="R1279" s="66">
        <f>IF(J1279=0,0,R1280*$E$3)</f>
        <v>0</v>
      </c>
      <c r="S1279" s="67">
        <f t="shared" si="101"/>
        <v>0</v>
      </c>
      <c r="T1279" s="67"/>
    </row>
    <row r="1280" spans="3:20" ht="20.25" hidden="1" customHeight="1">
      <c r="C1280" s="76">
        <v>2</v>
      </c>
      <c r="D1280" s="68" t="str">
        <f>CHOOSE(IF(C1280&gt;0,C1280,$F$5),0,"(야)","(지세별)","(지+소)","(누.불)","(야+소)","(원내역)")</f>
        <v>(야)</v>
      </c>
      <c r="E1280">
        <f t="shared" si="102"/>
        <v>0</v>
      </c>
      <c r="F1280" s="59"/>
      <c r="G1280" s="84" t="s">
        <v>316</v>
      </c>
      <c r="H1280" s="85" t="s">
        <v>252</v>
      </c>
      <c r="I1280" s="85" t="str">
        <f>CHOOSE(IF(C1280&gt;0,C1280,$F$5),0,"(야간)","(지세별)","(지+소)","(누.불)","(야+소)","")</f>
        <v>(야간)</v>
      </c>
      <c r="J1280" s="84">
        <v>0</v>
      </c>
      <c r="K1280" s="72" t="s">
        <v>227</v>
      </c>
      <c r="L1280" s="73">
        <f t="shared" si="98"/>
        <v>0</v>
      </c>
      <c r="M1280" s="71">
        <f t="shared" si="98"/>
        <v>0</v>
      </c>
      <c r="N1280" s="73">
        <f>IF(AND(J1279=0,J1280=0),0,INT(CHOOSE(IF(C1280&gt;0,C1280,$F$5),#REF!,#REF!,#REF!,#REF!,#REF!,#REF!,#REF!)))</f>
        <v>0</v>
      </c>
      <c r="O1280" s="74">
        <f t="shared" si="99"/>
        <v>0</v>
      </c>
      <c r="P1280" s="73">
        <f>IF(AND(J1279=0,J1280=0),0,INT(CHOOSE(IF(C1280&gt;0,C1280,$F$5),#REF!,#REF!,#REF!,#REF!,#REF!,#REF!,#REF!)))</f>
        <v>0</v>
      </c>
      <c r="Q1280" s="74">
        <f t="shared" si="100"/>
        <v>0</v>
      </c>
      <c r="R1280" s="73">
        <f>IF(AND(J1279=0,J1280=0),0,INT(CHOOSE(IF(C1280&gt;0,C1280,$F$5),#REF!,#REF!,#REF!,#REF!,#REF!,#REF!,#REF!)))</f>
        <v>0</v>
      </c>
      <c r="S1280" s="74">
        <f t="shared" si="101"/>
        <v>0</v>
      </c>
      <c r="T1280" s="74"/>
    </row>
    <row r="1281" spans="3:20" ht="20.25" hidden="1" customHeight="1">
      <c r="C1281" s="17"/>
      <c r="E1281" t="str">
        <f t="shared" si="97"/>
        <v/>
      </c>
      <c r="F1281" s="62"/>
      <c r="G1281" s="78"/>
      <c r="H1281" s="79"/>
      <c r="I1281" s="79"/>
      <c r="J1281" s="78">
        <v>0</v>
      </c>
      <c r="K1281" s="65"/>
      <c r="L1281" s="66">
        <f t="shared" si="98"/>
        <v>0</v>
      </c>
      <c r="M1281" s="64">
        <f t="shared" si="98"/>
        <v>0</v>
      </c>
      <c r="N1281" s="66">
        <f>IF(J1281=0,0,N1282*$E$3)</f>
        <v>0</v>
      </c>
      <c r="O1281" s="67">
        <f t="shared" si="99"/>
        <v>0</v>
      </c>
      <c r="P1281" s="66">
        <f>IF(J1281=0,0,P1282*$E$3)</f>
        <v>0</v>
      </c>
      <c r="Q1281" s="67">
        <f t="shared" si="100"/>
        <v>0</v>
      </c>
      <c r="R1281" s="66">
        <f>IF(J1281=0,0,R1282*$E$3)</f>
        <v>0</v>
      </c>
      <c r="S1281" s="67">
        <f t="shared" si="101"/>
        <v>0</v>
      </c>
      <c r="T1281" s="67"/>
    </row>
    <row r="1282" spans="3:20" ht="20.25" hidden="1" customHeight="1">
      <c r="C1282" s="76"/>
      <c r="D1282" s="68">
        <f>CHOOSE(IF(C1282&gt;0,C1282,$F$5),0,"(야)","(지세별)","(지+소)","(누.불)","(야+소)","(원내역)")</f>
        <v>0</v>
      </c>
      <c r="E1282">
        <f t="shared" si="102"/>
        <v>0</v>
      </c>
      <c r="F1282" s="59"/>
      <c r="G1282" s="84" t="s">
        <v>316</v>
      </c>
      <c r="H1282" s="85" t="s">
        <v>319</v>
      </c>
      <c r="I1282" s="85">
        <f>CHOOSE(IF(C1282&gt;0,C1282,$F$5),0,"(야간)","(지세별)","(지+소)","(누.불)","(야+소)","")</f>
        <v>0</v>
      </c>
      <c r="J1282" s="84">
        <v>0</v>
      </c>
      <c r="K1282" s="72" t="s">
        <v>227</v>
      </c>
      <c r="L1282" s="73">
        <f t="shared" si="98"/>
        <v>0</v>
      </c>
      <c r="M1282" s="71">
        <f t="shared" si="98"/>
        <v>0</v>
      </c>
      <c r="N1282" s="73">
        <f>IF(AND(J1281=0,J1282=0),0,INT(CHOOSE(IF(C1282&gt;0,C1282,$F$5),#REF!,#REF!,#REF!,#REF!,#REF!,#REF!,#REF!)))</f>
        <v>0</v>
      </c>
      <c r="O1282" s="74">
        <f t="shared" si="99"/>
        <v>0</v>
      </c>
      <c r="P1282" s="73">
        <f>IF(AND(J1281=0,J1282=0),0,INT(CHOOSE(IF(C1282&gt;0,C1282,$F$5),#REF!,#REF!,#REF!,#REF!,#REF!,#REF!,#REF!)))</f>
        <v>0</v>
      </c>
      <c r="Q1282" s="74">
        <f t="shared" si="100"/>
        <v>0</v>
      </c>
      <c r="R1282" s="73">
        <f>IF(AND(J1281=0,J1282=0),0,INT(CHOOSE(IF(C1282&gt;0,C1282,$F$5),#REF!,#REF!,#REF!,#REF!,#REF!,#REF!,#REF!)))</f>
        <v>0</v>
      </c>
      <c r="S1282" s="74">
        <f t="shared" si="101"/>
        <v>0</v>
      </c>
      <c r="T1282" s="74"/>
    </row>
    <row r="1283" spans="3:20" ht="20.25" hidden="1" customHeight="1">
      <c r="C1283" s="17"/>
      <c r="E1283" t="str">
        <f t="shared" si="97"/>
        <v/>
      </c>
      <c r="F1283" s="62"/>
      <c r="G1283" s="78"/>
      <c r="H1283" s="79"/>
      <c r="I1283" s="79"/>
      <c r="J1283" s="78">
        <v>0</v>
      </c>
      <c r="K1283" s="65"/>
      <c r="L1283" s="66">
        <f t="shared" si="98"/>
        <v>0</v>
      </c>
      <c r="M1283" s="64">
        <f t="shared" si="98"/>
        <v>0</v>
      </c>
      <c r="N1283" s="66">
        <f>IF(J1283=0,0,N1284*$E$3)</f>
        <v>0</v>
      </c>
      <c r="O1283" s="67">
        <f t="shared" si="99"/>
        <v>0</v>
      </c>
      <c r="P1283" s="66">
        <f>IF(J1283=0,0,P1284*$E$3)</f>
        <v>0</v>
      </c>
      <c r="Q1283" s="67">
        <f t="shared" si="100"/>
        <v>0</v>
      </c>
      <c r="R1283" s="66">
        <f>IF(J1283=0,0,R1284*$E$3)</f>
        <v>0</v>
      </c>
      <c r="S1283" s="67">
        <f t="shared" si="101"/>
        <v>0</v>
      </c>
      <c r="T1283" s="67"/>
    </row>
    <row r="1284" spans="3:20" ht="20.25" hidden="1" customHeight="1">
      <c r="C1284" s="76">
        <v>2</v>
      </c>
      <c r="D1284" s="68" t="str">
        <f>CHOOSE(IF(C1284&gt;0,C1284,$F$5),0,"(야)","(지세별)","(지+소)","(누.불)","(야+소)","(원내역)")</f>
        <v>(야)</v>
      </c>
      <c r="E1284">
        <f t="shared" si="102"/>
        <v>0</v>
      </c>
      <c r="F1284" s="59"/>
      <c r="G1284" s="84" t="s">
        <v>316</v>
      </c>
      <c r="H1284" s="85" t="s">
        <v>253</v>
      </c>
      <c r="I1284" s="85" t="str">
        <f>CHOOSE(IF(C1284&gt;0,C1284,$F$5),0,"(야간)","(지세별)","(지+소)","(누.불)","(야+소)","")</f>
        <v>(야간)</v>
      </c>
      <c r="J1284" s="84">
        <v>0</v>
      </c>
      <c r="K1284" s="72" t="s">
        <v>227</v>
      </c>
      <c r="L1284" s="73">
        <f t="shared" si="98"/>
        <v>0</v>
      </c>
      <c r="M1284" s="71">
        <f t="shared" si="98"/>
        <v>0</v>
      </c>
      <c r="N1284" s="73">
        <f>IF(AND(J1283=0,J1284=0),0,INT(CHOOSE(IF(C1284&gt;0,C1284,$F$5),#REF!,#REF!,#REF!,#REF!,#REF!,#REF!,#REF!)))</f>
        <v>0</v>
      </c>
      <c r="O1284" s="74">
        <f t="shared" si="99"/>
        <v>0</v>
      </c>
      <c r="P1284" s="73">
        <f>IF(AND(J1283=0,J1284=0),0,INT(CHOOSE(IF(C1284&gt;0,C1284,$F$5),#REF!,#REF!,#REF!,#REF!,#REF!,#REF!,#REF!)))</f>
        <v>0</v>
      </c>
      <c r="Q1284" s="74">
        <f t="shared" si="100"/>
        <v>0</v>
      </c>
      <c r="R1284" s="73">
        <f>IF(AND(J1283=0,J1284=0),0,INT(CHOOSE(IF(C1284&gt;0,C1284,$F$5),#REF!,#REF!,#REF!,#REF!,#REF!,#REF!,#REF!)))</f>
        <v>0</v>
      </c>
      <c r="S1284" s="74">
        <f t="shared" si="101"/>
        <v>0</v>
      </c>
      <c r="T1284" s="74"/>
    </row>
    <row r="1285" spans="3:20" ht="20.25" hidden="1" customHeight="1">
      <c r="C1285" s="17"/>
      <c r="E1285" t="str">
        <f t="shared" si="97"/>
        <v/>
      </c>
      <c r="F1285" s="62"/>
      <c r="G1285" s="78"/>
      <c r="H1285" s="79"/>
      <c r="I1285" s="79"/>
      <c r="J1285" s="78">
        <v>0</v>
      </c>
      <c r="K1285" s="65"/>
      <c r="L1285" s="66">
        <f t="shared" si="98"/>
        <v>0</v>
      </c>
      <c r="M1285" s="64">
        <f t="shared" si="98"/>
        <v>0</v>
      </c>
      <c r="N1285" s="66">
        <f>IF(J1285=0,0,N1286*$E$3)</f>
        <v>0</v>
      </c>
      <c r="O1285" s="67">
        <f t="shared" si="99"/>
        <v>0</v>
      </c>
      <c r="P1285" s="66">
        <f>IF(J1285=0,0,P1286*$E$3)</f>
        <v>0</v>
      </c>
      <c r="Q1285" s="67">
        <f t="shared" si="100"/>
        <v>0</v>
      </c>
      <c r="R1285" s="66">
        <f>IF(J1285=0,0,R1286*$E$3)</f>
        <v>0</v>
      </c>
      <c r="S1285" s="67">
        <f t="shared" si="101"/>
        <v>0</v>
      </c>
      <c r="T1285" s="67"/>
    </row>
    <row r="1286" spans="3:20" ht="20.25" hidden="1" customHeight="1">
      <c r="C1286" s="76"/>
      <c r="D1286" s="68">
        <f>CHOOSE(IF(C1286&gt;0,C1286,$F$5),0,"(야)","(지세별)","(지+소)","(누.불)","(야+소)","(원내역)")</f>
        <v>0</v>
      </c>
      <c r="E1286">
        <f t="shared" si="102"/>
        <v>0</v>
      </c>
      <c r="F1286" s="59"/>
      <c r="G1286" s="84" t="s">
        <v>316</v>
      </c>
      <c r="H1286" s="85" t="s">
        <v>320</v>
      </c>
      <c r="I1286" s="85">
        <f>CHOOSE(IF(C1286&gt;0,C1286,$F$5),0,"(야간)","(지세별)","(지+소)","(누.불)","(야+소)","")</f>
        <v>0</v>
      </c>
      <c r="J1286" s="84">
        <v>0</v>
      </c>
      <c r="K1286" s="72" t="s">
        <v>227</v>
      </c>
      <c r="L1286" s="73">
        <f t="shared" si="98"/>
        <v>0</v>
      </c>
      <c r="M1286" s="71">
        <f t="shared" si="98"/>
        <v>0</v>
      </c>
      <c r="N1286" s="73">
        <f>IF(AND(J1285=0,J1286=0),0,INT(CHOOSE(IF(C1286&gt;0,C1286,$F$5),#REF!,#REF!,#REF!,#REF!,#REF!,#REF!,#REF!)))</f>
        <v>0</v>
      </c>
      <c r="O1286" s="74">
        <f t="shared" si="99"/>
        <v>0</v>
      </c>
      <c r="P1286" s="73">
        <f>IF(AND(J1285=0,J1286=0),0,INT(CHOOSE(IF(C1286&gt;0,C1286,$F$5),#REF!,#REF!,#REF!,#REF!,#REF!,#REF!,#REF!)))</f>
        <v>0</v>
      </c>
      <c r="Q1286" s="74">
        <f t="shared" si="100"/>
        <v>0</v>
      </c>
      <c r="R1286" s="73">
        <f>IF(AND(J1285=0,J1286=0),0,INT(CHOOSE(IF(C1286&gt;0,C1286,$F$5),#REF!,#REF!,#REF!,#REF!,#REF!,#REF!,#REF!)))</f>
        <v>0</v>
      </c>
      <c r="S1286" s="74">
        <f t="shared" si="101"/>
        <v>0</v>
      </c>
      <c r="T1286" s="74"/>
    </row>
    <row r="1287" spans="3:20" ht="20.25" hidden="1" customHeight="1">
      <c r="C1287" s="17"/>
      <c r="E1287" t="str">
        <f t="shared" si="97"/>
        <v/>
      </c>
      <c r="F1287" s="62"/>
      <c r="G1287" s="78"/>
      <c r="H1287" s="79"/>
      <c r="I1287" s="79"/>
      <c r="J1287" s="78">
        <v>0</v>
      </c>
      <c r="K1287" s="65"/>
      <c r="L1287" s="66">
        <f t="shared" si="98"/>
        <v>0</v>
      </c>
      <c r="M1287" s="64">
        <f t="shared" si="98"/>
        <v>0</v>
      </c>
      <c r="N1287" s="66">
        <f>IF(J1287=0,0,N1288*$E$3)</f>
        <v>0</v>
      </c>
      <c r="O1287" s="67">
        <f t="shared" si="99"/>
        <v>0</v>
      </c>
      <c r="P1287" s="66">
        <f>IF(J1287=0,0,P1288*$E$3)</f>
        <v>0</v>
      </c>
      <c r="Q1287" s="67">
        <f t="shared" si="100"/>
        <v>0</v>
      </c>
      <c r="R1287" s="66">
        <f>IF(J1287=0,0,R1288*$E$3)</f>
        <v>0</v>
      </c>
      <c r="S1287" s="67">
        <f t="shared" si="101"/>
        <v>0</v>
      </c>
      <c r="T1287" s="67"/>
    </row>
    <row r="1288" spans="3:20" ht="20.25" hidden="1" customHeight="1">
      <c r="C1288" s="76">
        <v>2</v>
      </c>
      <c r="D1288" s="68" t="str">
        <f>CHOOSE(IF(C1288&gt;0,C1288,$F$5),0,"(야)","(지세별)","(지+소)","(누.불)","(야+소)","(원내역)")</f>
        <v>(야)</v>
      </c>
      <c r="E1288">
        <f t="shared" si="102"/>
        <v>0</v>
      </c>
      <c r="F1288" s="59"/>
      <c r="G1288" s="84" t="s">
        <v>316</v>
      </c>
      <c r="H1288" s="85" t="str">
        <f>H1286</f>
        <v>D=400mm</v>
      </c>
      <c r="I1288" s="85" t="str">
        <f>CHOOSE(IF(C1288&gt;0,C1288,$F$5),0,"(야간)","(지세별)","(지+소)","(누.불)","(야+소)","")</f>
        <v>(야간)</v>
      </c>
      <c r="J1288" s="84">
        <v>0</v>
      </c>
      <c r="K1288" s="72" t="s">
        <v>314</v>
      </c>
      <c r="L1288" s="73">
        <f t="shared" si="98"/>
        <v>0</v>
      </c>
      <c r="M1288" s="71">
        <f t="shared" si="98"/>
        <v>0</v>
      </c>
      <c r="N1288" s="73">
        <f>IF(AND(J1287=0,J1288=0),0,INT(CHOOSE(IF(C1288&gt;0,C1288,$F$5),#REF!,#REF!,#REF!,#REF!,#REF!,#REF!,#REF!)))</f>
        <v>0</v>
      </c>
      <c r="O1288" s="74">
        <f t="shared" si="99"/>
        <v>0</v>
      </c>
      <c r="P1288" s="73">
        <f>IF(AND(J1287=0,J1288=0),0,INT(CHOOSE(IF(C1288&gt;0,C1288,$F$5),#REF!,#REF!,#REF!,#REF!,#REF!,#REF!,#REF!)))</f>
        <v>0</v>
      </c>
      <c r="Q1288" s="74">
        <f t="shared" si="100"/>
        <v>0</v>
      </c>
      <c r="R1288" s="73">
        <f>IF(AND(J1287=0,J1288=0),0,INT(CHOOSE(IF(C1288&gt;0,C1288,$F$5),#REF!,#REF!,#REF!,#REF!,#REF!,#REF!,#REF!)))</f>
        <v>0</v>
      </c>
      <c r="S1288" s="74">
        <f t="shared" si="101"/>
        <v>0</v>
      </c>
      <c r="T1288" s="74"/>
    </row>
    <row r="1289" spans="3:20" ht="20.25" hidden="1" customHeight="1">
      <c r="C1289" s="17"/>
      <c r="E1289" t="str">
        <f t="shared" ref="E1289:E1351" si="103">IF(OR(M1289&gt;0,M1290&gt;0),2,"")</f>
        <v/>
      </c>
      <c r="F1289" s="62"/>
      <c r="G1289" s="78"/>
      <c r="H1289" s="79"/>
      <c r="I1289" s="79"/>
      <c r="J1289" s="78">
        <v>0</v>
      </c>
      <c r="K1289" s="65"/>
      <c r="L1289" s="66">
        <f t="shared" ref="L1289:M1352" si="104">SUM(N1289,P1289,R1289)</f>
        <v>0</v>
      </c>
      <c r="M1289" s="64">
        <f t="shared" si="104"/>
        <v>0</v>
      </c>
      <c r="N1289" s="66">
        <f>IF(J1289=0,0,N1290*$E$3)</f>
        <v>0</v>
      </c>
      <c r="O1289" s="67">
        <f t="shared" ref="O1289:O1352" si="105">INT($J1289*N1289)</f>
        <v>0</v>
      </c>
      <c r="P1289" s="66">
        <f>IF(J1289=0,0,P1290*$E$3)</f>
        <v>0</v>
      </c>
      <c r="Q1289" s="67">
        <f t="shared" ref="Q1289:Q1352" si="106">INT($J1289*P1289)</f>
        <v>0</v>
      </c>
      <c r="R1289" s="66">
        <f>IF(J1289=0,0,R1290*$E$3)</f>
        <v>0</v>
      </c>
      <c r="S1289" s="67">
        <f t="shared" ref="S1289:S1352" si="107">INT($J1289*R1289)</f>
        <v>0</v>
      </c>
      <c r="T1289" s="67"/>
    </row>
    <row r="1290" spans="3:20" ht="20.25" hidden="1" customHeight="1">
      <c r="C1290" s="76"/>
      <c r="D1290" s="68">
        <f>CHOOSE(IF(C1290&gt;0,C1290,$F$5),0,"(야)","(지세별)","(지+소)","(누.불)","(야+소)","(원내역)")</f>
        <v>0</v>
      </c>
      <c r="E1290">
        <f t="shared" ref="E1290:E1352" si="108">IF(OR(M1289&gt;0,M1290&gt;0),1,0)</f>
        <v>0</v>
      </c>
      <c r="F1290" s="59"/>
      <c r="G1290" s="84" t="s">
        <v>316</v>
      </c>
      <c r="H1290" s="85" t="s">
        <v>321</v>
      </c>
      <c r="I1290" s="85">
        <f>CHOOSE(IF(C1290&gt;0,C1290,$F$5),0,"(야간)","(지세별)","(지+소)","(누.불)","(야+소)","")</f>
        <v>0</v>
      </c>
      <c r="J1290" s="84">
        <v>0</v>
      </c>
      <c r="K1290" s="72" t="s">
        <v>314</v>
      </c>
      <c r="L1290" s="73">
        <f t="shared" si="104"/>
        <v>0</v>
      </c>
      <c r="M1290" s="71">
        <f t="shared" si="104"/>
        <v>0</v>
      </c>
      <c r="N1290" s="73">
        <f>IF(AND(J1289=0,J1290=0),0,INT(CHOOSE(IF(C1290&gt;0,C1290,$F$5),#REF!,#REF!,#REF!,#REF!,#REF!,#REF!,#REF!)))</f>
        <v>0</v>
      </c>
      <c r="O1290" s="74">
        <f t="shared" si="105"/>
        <v>0</v>
      </c>
      <c r="P1290" s="73">
        <f>IF(AND(J1289=0,J1290=0),0,INT(CHOOSE(IF(C1290&gt;0,C1290,$F$5),#REF!,#REF!,#REF!,#REF!,#REF!,#REF!,#REF!)))</f>
        <v>0</v>
      </c>
      <c r="Q1290" s="74">
        <f t="shared" si="106"/>
        <v>0</v>
      </c>
      <c r="R1290" s="73">
        <f>IF(AND(J1289=0,J1290=0),0,INT(CHOOSE(IF(C1290&gt;0,C1290,$F$5),#REF!,#REF!,#REF!,#REF!,#REF!,#REF!,#REF!)))</f>
        <v>0</v>
      </c>
      <c r="S1290" s="74">
        <f t="shared" si="107"/>
        <v>0</v>
      </c>
      <c r="T1290" s="74"/>
    </row>
    <row r="1291" spans="3:20" ht="20.25" hidden="1" customHeight="1">
      <c r="C1291" s="17"/>
      <c r="E1291" t="str">
        <f t="shared" si="103"/>
        <v/>
      </c>
      <c r="F1291" s="62"/>
      <c r="G1291" s="78"/>
      <c r="H1291" s="79"/>
      <c r="I1291" s="79"/>
      <c r="J1291" s="78">
        <v>0</v>
      </c>
      <c r="K1291" s="65"/>
      <c r="L1291" s="66">
        <f t="shared" si="104"/>
        <v>0</v>
      </c>
      <c r="M1291" s="64">
        <f t="shared" si="104"/>
        <v>0</v>
      </c>
      <c r="N1291" s="66">
        <f>IF(J1291=0,0,N1292*$E$3)</f>
        <v>0</v>
      </c>
      <c r="O1291" s="67">
        <f t="shared" si="105"/>
        <v>0</v>
      </c>
      <c r="P1291" s="66">
        <f>IF(J1291=0,0,P1292*$E$3)</f>
        <v>0</v>
      </c>
      <c r="Q1291" s="67">
        <f t="shared" si="106"/>
        <v>0</v>
      </c>
      <c r="R1291" s="66">
        <f>IF(J1291=0,0,R1292*$E$3)</f>
        <v>0</v>
      </c>
      <c r="S1291" s="67">
        <f t="shared" si="107"/>
        <v>0</v>
      </c>
      <c r="T1291" s="67"/>
    </row>
    <row r="1292" spans="3:20" ht="20.25" hidden="1" customHeight="1">
      <c r="C1292" s="76">
        <v>2</v>
      </c>
      <c r="D1292" s="68" t="str">
        <f>CHOOSE(IF(C1292&gt;0,C1292,$F$5),0,"(야)","(지세별)","(지+소)","(누.불)","(야+소)","(원내역)")</f>
        <v>(야)</v>
      </c>
      <c r="E1292">
        <f t="shared" si="108"/>
        <v>0</v>
      </c>
      <c r="F1292" s="59"/>
      <c r="G1292" s="84" t="s">
        <v>316</v>
      </c>
      <c r="H1292" s="85" t="str">
        <f>H1290</f>
        <v>D=500mm</v>
      </c>
      <c r="I1292" s="85" t="str">
        <f>CHOOSE(IF(C1292&gt;0,C1292,$F$5),0,"(야간)","(지세별)","(지+소)","(누.불)","(야+소)","")</f>
        <v>(야간)</v>
      </c>
      <c r="J1292" s="84">
        <v>0</v>
      </c>
      <c r="K1292" s="72" t="s">
        <v>227</v>
      </c>
      <c r="L1292" s="73">
        <f t="shared" si="104"/>
        <v>0</v>
      </c>
      <c r="M1292" s="71">
        <f t="shared" si="104"/>
        <v>0</v>
      </c>
      <c r="N1292" s="73">
        <f>IF(AND(J1291=0,J1292=0),0,INT(CHOOSE(IF(C1292&gt;0,C1292,$F$5),#REF!,#REF!,#REF!,#REF!,#REF!,#REF!,#REF!)))</f>
        <v>0</v>
      </c>
      <c r="O1292" s="74">
        <f t="shared" si="105"/>
        <v>0</v>
      </c>
      <c r="P1292" s="73">
        <f>IF(AND(J1291=0,J1292=0),0,INT(CHOOSE(IF(C1292&gt;0,C1292,$F$5),#REF!,#REF!,#REF!,#REF!,#REF!,#REF!,#REF!)))</f>
        <v>0</v>
      </c>
      <c r="Q1292" s="74">
        <f t="shared" si="106"/>
        <v>0</v>
      </c>
      <c r="R1292" s="73">
        <f>IF(AND(J1291=0,J1292=0),0,INT(CHOOSE(IF(C1292&gt;0,C1292,$F$5),#REF!,#REF!,#REF!,#REF!,#REF!,#REF!,#REF!)))</f>
        <v>0</v>
      </c>
      <c r="S1292" s="74">
        <f t="shared" si="107"/>
        <v>0</v>
      </c>
      <c r="T1292" s="74"/>
    </row>
    <row r="1293" spans="3:20" ht="20.25" hidden="1" customHeight="1">
      <c r="C1293" s="17"/>
      <c r="E1293" t="str">
        <f t="shared" si="103"/>
        <v/>
      </c>
      <c r="F1293" s="62"/>
      <c r="G1293" s="78"/>
      <c r="H1293" s="79"/>
      <c r="I1293" s="79"/>
      <c r="J1293" s="78">
        <v>0</v>
      </c>
      <c r="K1293" s="65"/>
      <c r="L1293" s="66">
        <f t="shared" si="104"/>
        <v>0</v>
      </c>
      <c r="M1293" s="64">
        <f t="shared" si="104"/>
        <v>0</v>
      </c>
      <c r="N1293" s="66">
        <f>IF(J1293=0,0,N1294*$E$3)</f>
        <v>0</v>
      </c>
      <c r="O1293" s="67">
        <f t="shared" si="105"/>
        <v>0</v>
      </c>
      <c r="P1293" s="66">
        <f>IF(J1293=0,0,P1294*$E$3)</f>
        <v>0</v>
      </c>
      <c r="Q1293" s="67">
        <f t="shared" si="106"/>
        <v>0</v>
      </c>
      <c r="R1293" s="66">
        <f>IF(J1293=0,0,R1294*$E$3)</f>
        <v>0</v>
      </c>
      <c r="S1293" s="67">
        <f t="shared" si="107"/>
        <v>0</v>
      </c>
      <c r="T1293" s="67"/>
    </row>
    <row r="1294" spans="3:20" ht="20.25" hidden="1" customHeight="1">
      <c r="C1294" s="76"/>
      <c r="D1294" s="68">
        <f>CHOOSE(IF(C1294&gt;0,C1294,$F$5),0,"(야)","(지세별)","(지+소)","(누.불)","(야+소)","(원내역)")</f>
        <v>0</v>
      </c>
      <c r="E1294">
        <f t="shared" si="108"/>
        <v>0</v>
      </c>
      <c r="F1294" s="59"/>
      <c r="G1294" s="84" t="s">
        <v>316</v>
      </c>
      <c r="H1294" s="85" t="s">
        <v>322</v>
      </c>
      <c r="I1294" s="85">
        <f>CHOOSE(IF(C1294&gt;0,C1294,$F$5),0,"(야간)","(지세별)","(지+소)","(누.불)","(야+소)","")</f>
        <v>0</v>
      </c>
      <c r="J1294" s="84">
        <v>0</v>
      </c>
      <c r="K1294" s="72" t="s">
        <v>323</v>
      </c>
      <c r="L1294" s="73">
        <f t="shared" si="104"/>
        <v>0</v>
      </c>
      <c r="M1294" s="71">
        <f t="shared" si="104"/>
        <v>0</v>
      </c>
      <c r="N1294" s="73">
        <f>IF(AND(J1293=0,J1294=0),0,INT(CHOOSE(IF(C1294&gt;0,C1294,$F$5),#REF!,#REF!,#REF!,#REF!,#REF!,#REF!,#REF!)))</f>
        <v>0</v>
      </c>
      <c r="O1294" s="74">
        <f t="shared" si="105"/>
        <v>0</v>
      </c>
      <c r="P1294" s="73">
        <f>IF(AND(J1293=0,J1294=0),0,INT(CHOOSE(IF(C1294&gt;0,C1294,$F$5),#REF!,#REF!,#REF!,#REF!,#REF!,#REF!,#REF!)))</f>
        <v>0</v>
      </c>
      <c r="Q1294" s="74">
        <f t="shared" si="106"/>
        <v>0</v>
      </c>
      <c r="R1294" s="73">
        <f>IF(AND(J1293=0,J1294=0),0,INT(CHOOSE(IF(C1294&gt;0,C1294,$F$5),#REF!,#REF!,#REF!,#REF!,#REF!,#REF!,#REF!)))</f>
        <v>0</v>
      </c>
      <c r="S1294" s="74">
        <f t="shared" si="107"/>
        <v>0</v>
      </c>
      <c r="T1294" s="74"/>
    </row>
    <row r="1295" spans="3:20" ht="20.25" hidden="1" customHeight="1">
      <c r="C1295" s="17"/>
      <c r="E1295" t="str">
        <f t="shared" si="103"/>
        <v/>
      </c>
      <c r="F1295" s="62"/>
      <c r="G1295" s="78"/>
      <c r="H1295" s="79"/>
      <c r="I1295" s="79"/>
      <c r="J1295" s="78">
        <v>0</v>
      </c>
      <c r="K1295" s="65"/>
      <c r="L1295" s="66">
        <f t="shared" si="104"/>
        <v>0</v>
      </c>
      <c r="M1295" s="64">
        <f t="shared" si="104"/>
        <v>0</v>
      </c>
      <c r="N1295" s="66">
        <f>IF(J1295=0,0,N1296*$E$3)</f>
        <v>0</v>
      </c>
      <c r="O1295" s="67">
        <f t="shared" si="105"/>
        <v>0</v>
      </c>
      <c r="P1295" s="66">
        <f>IF(J1295=0,0,P1296*$E$3)</f>
        <v>0</v>
      </c>
      <c r="Q1295" s="67">
        <f t="shared" si="106"/>
        <v>0</v>
      </c>
      <c r="R1295" s="66">
        <f>IF(J1295=0,0,R1296*$E$3)</f>
        <v>0</v>
      </c>
      <c r="S1295" s="67">
        <f t="shared" si="107"/>
        <v>0</v>
      </c>
      <c r="T1295" s="67"/>
    </row>
    <row r="1296" spans="3:20" ht="20.25" hidden="1" customHeight="1">
      <c r="C1296" s="76">
        <v>2</v>
      </c>
      <c r="D1296" s="68" t="str">
        <f>CHOOSE(IF(C1296&gt;0,C1296,$F$5),0,"(야)","(지세별)","(지+소)","(누.불)","(야+소)","(원내역)")</f>
        <v>(야)</v>
      </c>
      <c r="E1296">
        <f t="shared" si="108"/>
        <v>0</v>
      </c>
      <c r="F1296" s="59"/>
      <c r="G1296" s="84" t="s">
        <v>316</v>
      </c>
      <c r="H1296" s="85" t="s">
        <v>322</v>
      </c>
      <c r="I1296" s="85" t="str">
        <f>CHOOSE(IF(C1296&gt;0,C1296,$F$5),0,"(야간)","(지세별)","(지+소)","(누.불)","(야+소)","")</f>
        <v>(야간)</v>
      </c>
      <c r="J1296" s="84">
        <v>0</v>
      </c>
      <c r="K1296" s="72" t="s">
        <v>323</v>
      </c>
      <c r="L1296" s="73">
        <f t="shared" si="104"/>
        <v>0</v>
      </c>
      <c r="M1296" s="71">
        <f t="shared" si="104"/>
        <v>0</v>
      </c>
      <c r="N1296" s="73">
        <f>IF(AND(J1295=0,J1296=0),0,INT(CHOOSE(IF(C1296&gt;0,C1296,$F$5),#REF!,#REF!,#REF!,#REF!,#REF!,#REF!,#REF!)))</f>
        <v>0</v>
      </c>
      <c r="O1296" s="74">
        <f t="shared" si="105"/>
        <v>0</v>
      </c>
      <c r="P1296" s="73">
        <f>IF(AND(J1295=0,J1296=0),0,INT(CHOOSE(IF(C1296&gt;0,C1296,$F$5),#REF!,#REF!,#REF!,#REF!,#REF!,#REF!,#REF!)))</f>
        <v>0</v>
      </c>
      <c r="Q1296" s="74">
        <f t="shared" si="106"/>
        <v>0</v>
      </c>
      <c r="R1296" s="73">
        <f>IF(AND(J1295=0,J1296=0),0,INT(CHOOSE(IF(C1296&gt;0,C1296,$F$5),#REF!,#REF!,#REF!,#REF!,#REF!,#REF!,#REF!)))</f>
        <v>0</v>
      </c>
      <c r="S1296" s="74">
        <f t="shared" si="107"/>
        <v>0</v>
      </c>
      <c r="T1296" s="74"/>
    </row>
    <row r="1297" spans="3:20" ht="20.25" hidden="1" customHeight="1">
      <c r="C1297" s="17"/>
      <c r="E1297" t="str">
        <f t="shared" si="103"/>
        <v/>
      </c>
      <c r="F1297" s="62"/>
      <c r="G1297" s="78"/>
      <c r="H1297" s="79"/>
      <c r="I1297" s="79"/>
      <c r="J1297" s="78">
        <v>0</v>
      </c>
      <c r="K1297" s="65"/>
      <c r="L1297" s="66">
        <f t="shared" si="104"/>
        <v>0</v>
      </c>
      <c r="M1297" s="64">
        <f t="shared" si="104"/>
        <v>0</v>
      </c>
      <c r="N1297" s="66">
        <f>IF(J1297=0,0,N1298*$E$3)</f>
        <v>0</v>
      </c>
      <c r="O1297" s="67">
        <f t="shared" si="105"/>
        <v>0</v>
      </c>
      <c r="P1297" s="66">
        <f>IF(J1297=0,0,P1298*$E$3)</f>
        <v>0</v>
      </c>
      <c r="Q1297" s="67">
        <f t="shared" si="106"/>
        <v>0</v>
      </c>
      <c r="R1297" s="66">
        <f>IF(J1297=0,0,R1298*$E$3)</f>
        <v>0</v>
      </c>
      <c r="S1297" s="67">
        <f t="shared" si="107"/>
        <v>0</v>
      </c>
      <c r="T1297" s="67"/>
    </row>
    <row r="1298" spans="3:20" ht="20.25" hidden="1" customHeight="1">
      <c r="C1298" s="76"/>
      <c r="D1298" s="68">
        <f>CHOOSE(IF(C1298&gt;0,C1298,$F$5),0,"(야)","(지세별)","(지+소)","(누.불)","(야+소)","(원내역)")</f>
        <v>0</v>
      </c>
      <c r="E1298">
        <f t="shared" si="108"/>
        <v>0</v>
      </c>
      <c r="F1298" s="59"/>
      <c r="G1298" s="84" t="s">
        <v>316</v>
      </c>
      <c r="H1298" s="85" t="s">
        <v>257</v>
      </c>
      <c r="I1298" s="85">
        <f>CHOOSE(IF(C1298&gt;0,C1298,$F$5),0,"(야간)","(지세별)","(지+소)","(누.불)","(야+소)","")</f>
        <v>0</v>
      </c>
      <c r="J1298" s="84">
        <v>0</v>
      </c>
      <c r="K1298" s="72" t="s">
        <v>227</v>
      </c>
      <c r="L1298" s="73">
        <f t="shared" si="104"/>
        <v>0</v>
      </c>
      <c r="M1298" s="71">
        <f t="shared" si="104"/>
        <v>0</v>
      </c>
      <c r="N1298" s="73">
        <f>IF(AND(J1297=0,J1298=0),0,INT(CHOOSE(IF(C1298&gt;0,C1298,$F$5),#REF!,#REF!,#REF!,#REF!,#REF!,#REF!,#REF!)))</f>
        <v>0</v>
      </c>
      <c r="O1298" s="74">
        <f t="shared" si="105"/>
        <v>0</v>
      </c>
      <c r="P1298" s="73">
        <f>IF(AND(J1297=0,J1298=0),0,INT(CHOOSE(IF(C1298&gt;0,C1298,$F$5),#REF!,#REF!,#REF!,#REF!,#REF!,#REF!,#REF!)))</f>
        <v>0</v>
      </c>
      <c r="Q1298" s="74">
        <f t="shared" si="106"/>
        <v>0</v>
      </c>
      <c r="R1298" s="73">
        <f>IF(AND(J1297=0,J1298=0),0,INT(CHOOSE(IF(C1298&gt;0,C1298,$F$5),#REF!,#REF!,#REF!,#REF!,#REF!,#REF!,#REF!)))</f>
        <v>0</v>
      </c>
      <c r="S1298" s="74">
        <f t="shared" si="107"/>
        <v>0</v>
      </c>
      <c r="T1298" s="74"/>
    </row>
    <row r="1299" spans="3:20" ht="20.25" hidden="1" customHeight="1">
      <c r="C1299" s="17"/>
      <c r="E1299" t="str">
        <f t="shared" si="103"/>
        <v/>
      </c>
      <c r="F1299" s="62"/>
      <c r="G1299" s="78"/>
      <c r="H1299" s="79"/>
      <c r="I1299" s="79"/>
      <c r="J1299" s="78">
        <v>0</v>
      </c>
      <c r="K1299" s="65"/>
      <c r="L1299" s="66">
        <f t="shared" si="104"/>
        <v>0</v>
      </c>
      <c r="M1299" s="64">
        <f t="shared" si="104"/>
        <v>0</v>
      </c>
      <c r="N1299" s="66">
        <f>IF(J1299=0,0,N1300*$E$3)</f>
        <v>0</v>
      </c>
      <c r="O1299" s="67">
        <f t="shared" si="105"/>
        <v>0</v>
      </c>
      <c r="P1299" s="66">
        <f>IF(J1299=0,0,P1300*$E$3)</f>
        <v>0</v>
      </c>
      <c r="Q1299" s="67">
        <f t="shared" si="106"/>
        <v>0</v>
      </c>
      <c r="R1299" s="66">
        <f>IF(J1299=0,0,R1300*$E$3)</f>
        <v>0</v>
      </c>
      <c r="S1299" s="67">
        <f t="shared" si="107"/>
        <v>0</v>
      </c>
      <c r="T1299" s="67"/>
    </row>
    <row r="1300" spans="3:20" ht="20.25" hidden="1" customHeight="1">
      <c r="C1300" s="76">
        <v>2</v>
      </c>
      <c r="D1300" s="68" t="str">
        <f>CHOOSE(IF(C1300&gt;0,C1300,$F$5),0,"(야)","(지세별)","(지+소)","(누.불)","(야+소)","(원내역)")</f>
        <v>(야)</v>
      </c>
      <c r="E1300">
        <f t="shared" si="108"/>
        <v>0</v>
      </c>
      <c r="F1300" s="59"/>
      <c r="G1300" s="84" t="s">
        <v>316</v>
      </c>
      <c r="H1300" s="85" t="s">
        <v>257</v>
      </c>
      <c r="I1300" s="85" t="str">
        <f>CHOOSE(IF(C1300&gt;0,C1300,$F$5),0,"(야간)","(지세별)","(지+소)","(누.불)","(야+소)","")</f>
        <v>(야간)</v>
      </c>
      <c r="J1300" s="84">
        <v>0</v>
      </c>
      <c r="K1300" s="72" t="s">
        <v>227</v>
      </c>
      <c r="L1300" s="73">
        <f t="shared" si="104"/>
        <v>0</v>
      </c>
      <c r="M1300" s="71">
        <f t="shared" si="104"/>
        <v>0</v>
      </c>
      <c r="N1300" s="73">
        <f>IF(AND(J1299=0,J1300=0),0,INT(CHOOSE(IF(C1300&gt;0,C1300,$F$5),#REF!,#REF!,#REF!,#REF!,#REF!,#REF!,#REF!)))</f>
        <v>0</v>
      </c>
      <c r="O1300" s="74">
        <f t="shared" si="105"/>
        <v>0</v>
      </c>
      <c r="P1300" s="73">
        <f>IF(AND(J1299=0,J1300=0),0,INT(CHOOSE(IF(C1300&gt;0,C1300,$F$5),#REF!,#REF!,#REF!,#REF!,#REF!,#REF!,#REF!)))</f>
        <v>0</v>
      </c>
      <c r="Q1300" s="74">
        <f t="shared" si="106"/>
        <v>0</v>
      </c>
      <c r="R1300" s="73">
        <f>IF(AND(J1299=0,J1300=0),0,INT(CHOOSE(IF(C1300&gt;0,C1300,$F$5),#REF!,#REF!,#REF!,#REF!,#REF!,#REF!,#REF!)))</f>
        <v>0</v>
      </c>
      <c r="S1300" s="74">
        <f t="shared" si="107"/>
        <v>0</v>
      </c>
      <c r="T1300" s="74"/>
    </row>
    <row r="1301" spans="3:20" ht="20.25" hidden="1" customHeight="1">
      <c r="C1301" s="17"/>
      <c r="E1301" t="str">
        <f t="shared" si="103"/>
        <v/>
      </c>
      <c r="F1301" s="62"/>
      <c r="G1301" s="78"/>
      <c r="H1301" s="79"/>
      <c r="I1301" s="79"/>
      <c r="J1301" s="78">
        <v>0</v>
      </c>
      <c r="K1301" s="65"/>
      <c r="L1301" s="66">
        <f t="shared" si="104"/>
        <v>0</v>
      </c>
      <c r="M1301" s="64">
        <f t="shared" si="104"/>
        <v>0</v>
      </c>
      <c r="N1301" s="66">
        <f>IF(J1301=0,0,N1302*$E$3)</f>
        <v>0</v>
      </c>
      <c r="O1301" s="67">
        <f t="shared" si="105"/>
        <v>0</v>
      </c>
      <c r="P1301" s="66">
        <f>IF(J1301=0,0,P1302*$E$3)</f>
        <v>0</v>
      </c>
      <c r="Q1301" s="67">
        <f t="shared" si="106"/>
        <v>0</v>
      </c>
      <c r="R1301" s="66">
        <f>IF(J1301=0,0,R1302*$E$3)</f>
        <v>0</v>
      </c>
      <c r="S1301" s="67">
        <f t="shared" si="107"/>
        <v>0</v>
      </c>
      <c r="T1301" s="67"/>
    </row>
    <row r="1302" spans="3:20" ht="20.25" hidden="1" customHeight="1">
      <c r="C1302" s="76"/>
      <c r="D1302" s="68">
        <f>CHOOSE(IF(C1302&gt;0,C1302,$F$5),0,"(야)","(지세별)","(지+소)","(누.불)","(야+소)","(원내역)")</f>
        <v>0</v>
      </c>
      <c r="E1302">
        <f t="shared" si="108"/>
        <v>0</v>
      </c>
      <c r="F1302" s="59"/>
      <c r="G1302" s="84" t="s">
        <v>316</v>
      </c>
      <c r="H1302" s="85" t="s">
        <v>324</v>
      </c>
      <c r="I1302" s="85">
        <f>CHOOSE(IF(C1302&gt;0,C1302,$F$5),0,"(야간)","(지세별)","(지+소)","(누.불)","(야+소)","")</f>
        <v>0</v>
      </c>
      <c r="J1302" s="84">
        <v>0</v>
      </c>
      <c r="K1302" s="72" t="s">
        <v>314</v>
      </c>
      <c r="L1302" s="73">
        <f t="shared" si="104"/>
        <v>0</v>
      </c>
      <c r="M1302" s="71">
        <f t="shared" si="104"/>
        <v>0</v>
      </c>
      <c r="N1302" s="73">
        <f>IF(AND(J1301=0,J1302=0),0,INT(CHOOSE(IF(C1302&gt;0,C1302,$F$5),#REF!,#REF!,#REF!,#REF!,#REF!,#REF!,#REF!)))</f>
        <v>0</v>
      </c>
      <c r="O1302" s="74">
        <f t="shared" si="105"/>
        <v>0</v>
      </c>
      <c r="P1302" s="73">
        <f>IF(AND(J1301=0,J1302=0),0,INT(CHOOSE(IF(C1302&gt;0,C1302,$F$5),#REF!,#REF!,#REF!,#REF!,#REF!,#REF!,#REF!)))</f>
        <v>0</v>
      </c>
      <c r="Q1302" s="74">
        <f t="shared" si="106"/>
        <v>0</v>
      </c>
      <c r="R1302" s="73">
        <f>IF(AND(J1301=0,J1302=0),0,INT(CHOOSE(IF(C1302&gt;0,C1302,$F$5),#REF!,#REF!,#REF!,#REF!,#REF!,#REF!,#REF!)))</f>
        <v>0</v>
      </c>
      <c r="S1302" s="74">
        <f t="shared" si="107"/>
        <v>0</v>
      </c>
      <c r="T1302" s="74"/>
    </row>
    <row r="1303" spans="3:20" ht="20.25" hidden="1" customHeight="1">
      <c r="C1303" s="17"/>
      <c r="E1303" t="str">
        <f t="shared" si="103"/>
        <v/>
      </c>
      <c r="F1303" s="62"/>
      <c r="G1303" s="78"/>
      <c r="H1303" s="79"/>
      <c r="I1303" s="79"/>
      <c r="J1303" s="78">
        <v>0</v>
      </c>
      <c r="K1303" s="65"/>
      <c r="L1303" s="66">
        <f t="shared" si="104"/>
        <v>0</v>
      </c>
      <c r="M1303" s="64">
        <f t="shared" si="104"/>
        <v>0</v>
      </c>
      <c r="N1303" s="66">
        <f>IF(J1303=0,0,N1304*$E$3)</f>
        <v>0</v>
      </c>
      <c r="O1303" s="67">
        <f t="shared" si="105"/>
        <v>0</v>
      </c>
      <c r="P1303" s="66">
        <f>IF(J1303=0,0,P1304*$E$3)</f>
        <v>0</v>
      </c>
      <c r="Q1303" s="67">
        <f t="shared" si="106"/>
        <v>0</v>
      </c>
      <c r="R1303" s="66">
        <f>IF(J1303=0,0,R1304*$E$3)</f>
        <v>0</v>
      </c>
      <c r="S1303" s="67">
        <f t="shared" si="107"/>
        <v>0</v>
      </c>
      <c r="T1303" s="67"/>
    </row>
    <row r="1304" spans="3:20" ht="20.25" hidden="1" customHeight="1">
      <c r="C1304" s="76">
        <v>2</v>
      </c>
      <c r="D1304" s="68" t="str">
        <f>CHOOSE(IF(C1304&gt;0,C1304,$F$5),0,"(야)","(지세별)","(지+소)","(누.불)","(야+소)","(원내역)")</f>
        <v>(야)</v>
      </c>
      <c r="E1304">
        <f t="shared" si="108"/>
        <v>0</v>
      </c>
      <c r="F1304" s="59"/>
      <c r="G1304" s="84" t="s">
        <v>316</v>
      </c>
      <c r="H1304" s="85" t="s">
        <v>324</v>
      </c>
      <c r="I1304" s="85" t="str">
        <f>CHOOSE(IF(C1304&gt;0,C1304,$F$5),0,"(야간)","(지세별)","(지+소)","(누.불)","(야+소)","")</f>
        <v>(야간)</v>
      </c>
      <c r="J1304" s="84">
        <v>0</v>
      </c>
      <c r="K1304" s="72" t="s">
        <v>314</v>
      </c>
      <c r="L1304" s="73">
        <f t="shared" si="104"/>
        <v>0</v>
      </c>
      <c r="M1304" s="71">
        <f t="shared" si="104"/>
        <v>0</v>
      </c>
      <c r="N1304" s="73">
        <f>IF(AND(J1303=0,J1304=0),0,INT(CHOOSE(IF(C1304&gt;0,C1304,$F$5),#REF!,#REF!,#REF!,#REF!,#REF!,#REF!,#REF!)))</f>
        <v>0</v>
      </c>
      <c r="O1304" s="74">
        <f t="shared" si="105"/>
        <v>0</v>
      </c>
      <c r="P1304" s="73">
        <f>IF(AND(J1303=0,J1304=0),0,INT(CHOOSE(IF(C1304&gt;0,C1304,$F$5),#REF!,#REF!,#REF!,#REF!,#REF!,#REF!,#REF!)))</f>
        <v>0</v>
      </c>
      <c r="Q1304" s="74">
        <f t="shared" si="106"/>
        <v>0</v>
      </c>
      <c r="R1304" s="73">
        <f>IF(AND(J1303=0,J1304=0),0,INT(CHOOSE(IF(C1304&gt;0,C1304,$F$5),#REF!,#REF!,#REF!,#REF!,#REF!,#REF!,#REF!)))</f>
        <v>0</v>
      </c>
      <c r="S1304" s="74">
        <f t="shared" si="107"/>
        <v>0</v>
      </c>
      <c r="T1304" s="74"/>
    </row>
    <row r="1305" spans="3:20" ht="20.25" hidden="1" customHeight="1">
      <c r="C1305" s="17"/>
      <c r="E1305" t="str">
        <f t="shared" si="103"/>
        <v/>
      </c>
      <c r="F1305" s="62"/>
      <c r="G1305" s="63"/>
      <c r="H1305" s="64"/>
      <c r="I1305" s="64"/>
      <c r="J1305" s="63">
        <v>0</v>
      </c>
      <c r="K1305" s="65"/>
      <c r="L1305" s="66">
        <f t="shared" si="104"/>
        <v>0</v>
      </c>
      <c r="M1305" s="64">
        <f t="shared" si="104"/>
        <v>0</v>
      </c>
      <c r="N1305" s="66">
        <f>IF(J1305=0,0,N1306*$E$3)</f>
        <v>0</v>
      </c>
      <c r="O1305" s="67">
        <f t="shared" si="105"/>
        <v>0</v>
      </c>
      <c r="P1305" s="66">
        <f>IF(J1305=0,0,P1306*$E$3)</f>
        <v>0</v>
      </c>
      <c r="Q1305" s="67">
        <f t="shared" si="106"/>
        <v>0</v>
      </c>
      <c r="R1305" s="66">
        <f>IF(J1305=0,0,R1306*$E$3)</f>
        <v>0</v>
      </c>
      <c r="S1305" s="67">
        <f t="shared" si="107"/>
        <v>0</v>
      </c>
      <c r="T1305" s="67"/>
    </row>
    <row r="1306" spans="3:20" ht="20.25" hidden="1" customHeight="1">
      <c r="C1306" s="76"/>
      <c r="D1306" s="68">
        <f>CHOOSE(IF(C1306&gt;0,C1306,$F$5),0,"(야)","(지세별)","(지+소)","(누.불)","(야+소)","(원내역)")</f>
        <v>0</v>
      </c>
      <c r="E1306">
        <f t="shared" si="108"/>
        <v>0</v>
      </c>
      <c r="F1306" s="59"/>
      <c r="G1306" s="70" t="s">
        <v>325</v>
      </c>
      <c r="H1306" s="71" t="s">
        <v>326</v>
      </c>
      <c r="I1306" s="71">
        <f>CHOOSE(IF(C1306&gt;0,C1306,$F$5),0,"(야간)","(지세별)","(지+소)","(누.불)","(야+소)","")</f>
        <v>0</v>
      </c>
      <c r="J1306" s="70">
        <v>0</v>
      </c>
      <c r="K1306" s="72" t="s">
        <v>314</v>
      </c>
      <c r="L1306" s="73">
        <f t="shared" si="104"/>
        <v>0</v>
      </c>
      <c r="M1306" s="71">
        <f t="shared" si="104"/>
        <v>0</v>
      </c>
      <c r="N1306" s="73">
        <f>IF(AND(J1305=0,J1306=0),0,INT(CHOOSE(IF(C1306&gt;0,C1306,$F$5),#REF!,#REF!,#REF!,#REF!,#REF!,#REF!,#REF!)))</f>
        <v>0</v>
      </c>
      <c r="O1306" s="74">
        <f t="shared" si="105"/>
        <v>0</v>
      </c>
      <c r="P1306" s="73">
        <f>IF(AND(J1305=0,J1306=0),0,INT(CHOOSE(IF(C1306&gt;0,C1306,$F$5),#REF!,#REF!,#REF!,#REF!,#REF!,#REF!,#REF!)))</f>
        <v>0</v>
      </c>
      <c r="Q1306" s="74">
        <f t="shared" si="106"/>
        <v>0</v>
      </c>
      <c r="R1306" s="73">
        <f>IF(AND(J1305=0,J1306=0),0,INT(CHOOSE(IF(C1306&gt;0,C1306,$F$5),#REF!,#REF!,#REF!,#REF!,#REF!,#REF!,#REF!)))</f>
        <v>0</v>
      </c>
      <c r="S1306" s="74">
        <f t="shared" si="107"/>
        <v>0</v>
      </c>
      <c r="T1306" s="74"/>
    </row>
    <row r="1307" spans="3:20" ht="20.25" hidden="1" customHeight="1">
      <c r="C1307" s="17"/>
      <c r="E1307" t="str">
        <f t="shared" si="103"/>
        <v/>
      </c>
      <c r="F1307" s="62"/>
      <c r="G1307" s="63"/>
      <c r="H1307" s="64"/>
      <c r="I1307" s="64"/>
      <c r="J1307" s="63">
        <v>0</v>
      </c>
      <c r="K1307" s="65"/>
      <c r="L1307" s="66">
        <f t="shared" si="104"/>
        <v>0</v>
      </c>
      <c r="M1307" s="64">
        <f t="shared" si="104"/>
        <v>0</v>
      </c>
      <c r="N1307" s="66">
        <f>IF(J1307=0,0,N1308*$E$3)</f>
        <v>0</v>
      </c>
      <c r="O1307" s="67">
        <f t="shared" si="105"/>
        <v>0</v>
      </c>
      <c r="P1307" s="66">
        <f>IF(J1307=0,0,P1308*$E$3)</f>
        <v>0</v>
      </c>
      <c r="Q1307" s="67">
        <f t="shared" si="106"/>
        <v>0</v>
      </c>
      <c r="R1307" s="66">
        <f>IF(J1307=0,0,R1308*$E$3)</f>
        <v>0</v>
      </c>
      <c r="S1307" s="67">
        <f t="shared" si="107"/>
        <v>0</v>
      </c>
      <c r="T1307" s="67"/>
    </row>
    <row r="1308" spans="3:20" ht="20.25" hidden="1" customHeight="1">
      <c r="C1308" s="76">
        <v>2</v>
      </c>
      <c r="D1308" s="68" t="str">
        <f>CHOOSE(IF(C1308&gt;0,C1308,$F$5),0,"(야)","(지세별)","(지+소)","(누.불)","(야+소)","(원내역)")</f>
        <v>(야)</v>
      </c>
      <c r="E1308">
        <f t="shared" si="108"/>
        <v>0</v>
      </c>
      <c r="F1308" s="59"/>
      <c r="G1308" s="70" t="str">
        <f>G1306</f>
        <v>강관절단</v>
      </c>
      <c r="H1308" s="71" t="s">
        <v>259</v>
      </c>
      <c r="I1308" s="71" t="str">
        <f>CHOOSE(IF(C1308&gt;0,C1308,$F$5),0,"(야간)","(지세별)","(지+소)","(누.불)","(야+소)","")</f>
        <v>(야간)</v>
      </c>
      <c r="J1308" s="70">
        <v>0</v>
      </c>
      <c r="K1308" s="72" t="s">
        <v>227</v>
      </c>
      <c r="L1308" s="73">
        <f t="shared" si="104"/>
        <v>0</v>
      </c>
      <c r="M1308" s="71">
        <f t="shared" si="104"/>
        <v>0</v>
      </c>
      <c r="N1308" s="73">
        <f>IF(AND(J1307=0,J1308=0),0,INT(CHOOSE(IF(C1308&gt;0,C1308,$F$5),#REF!,#REF!,#REF!,#REF!,#REF!,#REF!,#REF!)))</f>
        <v>0</v>
      </c>
      <c r="O1308" s="74">
        <f t="shared" si="105"/>
        <v>0</v>
      </c>
      <c r="P1308" s="73">
        <f>IF(AND(J1307=0,J1308=0),0,INT(CHOOSE(IF(C1308&gt;0,C1308,$F$5),#REF!,#REF!,#REF!,#REF!,#REF!,#REF!,#REF!)))</f>
        <v>0</v>
      </c>
      <c r="Q1308" s="74">
        <f t="shared" si="106"/>
        <v>0</v>
      </c>
      <c r="R1308" s="73">
        <f>IF(AND(J1307=0,J1308=0),0,INT(CHOOSE(IF(C1308&gt;0,C1308,$F$5),#REF!,#REF!,#REF!,#REF!,#REF!,#REF!,#REF!)))</f>
        <v>0</v>
      </c>
      <c r="S1308" s="74">
        <f t="shared" si="107"/>
        <v>0</v>
      </c>
      <c r="T1308" s="74"/>
    </row>
    <row r="1309" spans="3:20" ht="20.25" hidden="1" customHeight="1">
      <c r="C1309" s="17"/>
      <c r="E1309" t="str">
        <f t="shared" si="103"/>
        <v/>
      </c>
      <c r="F1309" s="62"/>
      <c r="G1309" s="78"/>
      <c r="H1309" s="79"/>
      <c r="I1309" s="79"/>
      <c r="J1309" s="78">
        <v>0</v>
      </c>
      <c r="K1309" s="65"/>
      <c r="L1309" s="66">
        <f t="shared" si="104"/>
        <v>0</v>
      </c>
      <c r="M1309" s="64">
        <f t="shared" si="104"/>
        <v>0</v>
      </c>
      <c r="N1309" s="66">
        <f>IF(J1309=0,0,N1310*$E$3)</f>
        <v>0</v>
      </c>
      <c r="O1309" s="67">
        <f t="shared" si="105"/>
        <v>0</v>
      </c>
      <c r="P1309" s="66">
        <f>IF(J1309=0,0,P1310*$E$3)</f>
        <v>0</v>
      </c>
      <c r="Q1309" s="67">
        <f t="shared" si="106"/>
        <v>0</v>
      </c>
      <c r="R1309" s="66">
        <f>IF(J1309=0,0,R1310*$E$3)</f>
        <v>0</v>
      </c>
      <c r="S1309" s="67">
        <f t="shared" si="107"/>
        <v>0</v>
      </c>
      <c r="T1309" s="67"/>
    </row>
    <row r="1310" spans="3:20" ht="20.25" hidden="1" customHeight="1">
      <c r="C1310" s="76"/>
      <c r="D1310" s="68">
        <f>CHOOSE(IF(C1310&gt;0,C1310,$F$5),0,"(야)","(지세별)","(지+소)","(누.불)","(야+소)","(원내역)")</f>
        <v>0</v>
      </c>
      <c r="E1310">
        <f t="shared" si="108"/>
        <v>0</v>
      </c>
      <c r="F1310" s="59"/>
      <c r="G1310" s="84" t="s">
        <v>316</v>
      </c>
      <c r="H1310" s="85" t="s">
        <v>260</v>
      </c>
      <c r="I1310" s="85">
        <f>CHOOSE(IF(C1310&gt;0,C1310,$F$5),0,"(야간)","(지세별)","(지+소)","(누.불)","(야+소)","")</f>
        <v>0</v>
      </c>
      <c r="J1310" s="84">
        <v>0</v>
      </c>
      <c r="K1310" s="72" t="s">
        <v>227</v>
      </c>
      <c r="L1310" s="73">
        <f t="shared" si="104"/>
        <v>0</v>
      </c>
      <c r="M1310" s="71">
        <f t="shared" si="104"/>
        <v>0</v>
      </c>
      <c r="N1310" s="73">
        <f>IF(AND(J1309=0,J1310=0),0,INT(CHOOSE(IF(C1310&gt;0,C1310,$F$5),#REF!,#REF!,#REF!,#REF!,#REF!,#REF!,#REF!)))</f>
        <v>0</v>
      </c>
      <c r="O1310" s="74">
        <f t="shared" si="105"/>
        <v>0</v>
      </c>
      <c r="P1310" s="73">
        <f>IF(AND(J1309=0,J1310=0),0,INT(CHOOSE(IF(C1310&gt;0,C1310,$F$5),#REF!,#REF!,#REF!,#REF!,#REF!,#REF!,#REF!)))</f>
        <v>0</v>
      </c>
      <c r="Q1310" s="74">
        <f t="shared" si="106"/>
        <v>0</v>
      </c>
      <c r="R1310" s="73">
        <f>IF(AND(J1309=0,J1310=0),0,INT(CHOOSE(IF(C1310&gt;0,C1310,$F$5),#REF!,#REF!,#REF!,#REF!,#REF!,#REF!,#REF!)))</f>
        <v>0</v>
      </c>
      <c r="S1310" s="74">
        <f t="shared" si="107"/>
        <v>0</v>
      </c>
      <c r="T1310" s="74"/>
    </row>
    <row r="1311" spans="3:20" ht="20.25" hidden="1" customHeight="1">
      <c r="C1311" s="17"/>
      <c r="E1311" t="str">
        <f t="shared" si="103"/>
        <v/>
      </c>
      <c r="F1311" s="62"/>
      <c r="G1311" s="78"/>
      <c r="H1311" s="79"/>
      <c r="I1311" s="79"/>
      <c r="J1311" s="78">
        <v>0</v>
      </c>
      <c r="K1311" s="65"/>
      <c r="L1311" s="66">
        <f t="shared" si="104"/>
        <v>0</v>
      </c>
      <c r="M1311" s="64">
        <f t="shared" si="104"/>
        <v>0</v>
      </c>
      <c r="N1311" s="66">
        <f>IF(J1311=0,0,N1312*$E$3)</f>
        <v>0</v>
      </c>
      <c r="O1311" s="67">
        <f t="shared" si="105"/>
        <v>0</v>
      </c>
      <c r="P1311" s="66">
        <f>IF(J1311=0,0,P1312*$E$3)</f>
        <v>0</v>
      </c>
      <c r="Q1311" s="67">
        <f t="shared" si="106"/>
        <v>0</v>
      </c>
      <c r="R1311" s="66">
        <f>IF(J1311=0,0,R1312*$E$3)</f>
        <v>0</v>
      </c>
      <c r="S1311" s="67">
        <f t="shared" si="107"/>
        <v>0</v>
      </c>
      <c r="T1311" s="67"/>
    </row>
    <row r="1312" spans="3:20" ht="20.25" hidden="1" customHeight="1">
      <c r="C1312" s="76">
        <v>2</v>
      </c>
      <c r="D1312" s="68" t="str">
        <f>CHOOSE(IF(C1312&gt;0,C1312,$F$5),0,"(야)","(지세별)","(지+소)","(누.불)","(야+소)","(원내역)")</f>
        <v>(야)</v>
      </c>
      <c r="E1312">
        <f t="shared" si="108"/>
        <v>0</v>
      </c>
      <c r="F1312" s="59"/>
      <c r="G1312" s="84" t="s">
        <v>316</v>
      </c>
      <c r="H1312" s="85" t="s">
        <v>260</v>
      </c>
      <c r="I1312" s="85" t="str">
        <f>CHOOSE(IF(C1312&gt;0,C1312,$F$5),0,"(야간)","(지세별)","(지+소)","(누.불)","(야+소)","")</f>
        <v>(야간)</v>
      </c>
      <c r="J1312" s="84">
        <v>0</v>
      </c>
      <c r="K1312" s="72" t="s">
        <v>227</v>
      </c>
      <c r="L1312" s="73">
        <f t="shared" si="104"/>
        <v>0</v>
      </c>
      <c r="M1312" s="71">
        <f t="shared" si="104"/>
        <v>0</v>
      </c>
      <c r="N1312" s="73">
        <f>IF(AND(J1311=0,J1312=0),0,INT(CHOOSE(IF(C1312&gt;0,C1312,$F$5),#REF!,#REF!,#REF!,#REF!,#REF!,#REF!,#REF!)))</f>
        <v>0</v>
      </c>
      <c r="O1312" s="74">
        <f t="shared" si="105"/>
        <v>0</v>
      </c>
      <c r="P1312" s="73">
        <f>IF(AND(J1311=0,J1312=0),0,INT(CHOOSE(IF(C1312&gt;0,C1312,$F$5),#REF!,#REF!,#REF!,#REF!,#REF!,#REF!,#REF!)))</f>
        <v>0</v>
      </c>
      <c r="Q1312" s="74">
        <f t="shared" si="106"/>
        <v>0</v>
      </c>
      <c r="R1312" s="73">
        <f>IF(AND(J1311=0,J1312=0),0,INT(CHOOSE(IF(C1312&gt;0,C1312,$F$5),#REF!,#REF!,#REF!,#REF!,#REF!,#REF!,#REF!)))</f>
        <v>0</v>
      </c>
      <c r="S1312" s="74">
        <f t="shared" si="107"/>
        <v>0</v>
      </c>
      <c r="T1312" s="74"/>
    </row>
    <row r="1313" spans="3:20" ht="20.25" hidden="1" customHeight="1">
      <c r="C1313" s="17"/>
      <c r="E1313" t="str">
        <f t="shared" si="103"/>
        <v/>
      </c>
      <c r="F1313" s="62"/>
      <c r="G1313" s="63"/>
      <c r="H1313" s="64"/>
      <c r="I1313" s="64"/>
      <c r="J1313" s="63">
        <v>0</v>
      </c>
      <c r="K1313" s="65"/>
      <c r="L1313" s="66">
        <f t="shared" si="104"/>
        <v>0</v>
      </c>
      <c r="M1313" s="64">
        <f t="shared" si="104"/>
        <v>0</v>
      </c>
      <c r="N1313" s="66">
        <f>IF(J1313=0,0,N1314*$E$3)</f>
        <v>0</v>
      </c>
      <c r="O1313" s="67">
        <f t="shared" si="105"/>
        <v>0</v>
      </c>
      <c r="P1313" s="66">
        <f>IF(J1313=0,0,P1314*$E$3)</f>
        <v>0</v>
      </c>
      <c r="Q1313" s="67">
        <f t="shared" si="106"/>
        <v>0</v>
      </c>
      <c r="R1313" s="66">
        <f>IF(J1313=0,0,R1314*$E$3)</f>
        <v>0</v>
      </c>
      <c r="S1313" s="67">
        <f t="shared" si="107"/>
        <v>0</v>
      </c>
      <c r="T1313" s="67"/>
    </row>
    <row r="1314" spans="3:20" ht="20.25" hidden="1" customHeight="1">
      <c r="C1314" s="76"/>
      <c r="D1314" s="68">
        <f>CHOOSE(IF(C1314&gt;0,C1314,$F$5),0,"(야)","(지세별)","(지+소)","(누.불)","(야+소)","(원내역)")</f>
        <v>0</v>
      </c>
      <c r="E1314">
        <f t="shared" si="108"/>
        <v>0</v>
      </c>
      <c r="F1314" s="59"/>
      <c r="G1314" s="70" t="s">
        <v>327</v>
      </c>
      <c r="H1314" s="71" t="s">
        <v>247</v>
      </c>
      <c r="I1314" s="71">
        <f>CHOOSE(IF(C1314&gt;0,C1314,$F$5),0,"(야간)","(지세별)","(지+소)","(누.불)","(야+소)","")</f>
        <v>0</v>
      </c>
      <c r="J1314" s="70">
        <v>0</v>
      </c>
      <c r="K1314" s="72" t="s">
        <v>314</v>
      </c>
      <c r="L1314" s="73">
        <f t="shared" si="104"/>
        <v>0</v>
      </c>
      <c r="M1314" s="71">
        <f t="shared" si="104"/>
        <v>0</v>
      </c>
      <c r="N1314" s="73">
        <f>IF(AND(J1313=0,J1314=0),0,INT(CHOOSE(IF(C1314&gt;0,C1314,$F$5),#REF!,#REF!,#REF!,#REF!,#REF!,#REF!,#REF!)))</f>
        <v>0</v>
      </c>
      <c r="O1314" s="74">
        <f t="shared" si="105"/>
        <v>0</v>
      </c>
      <c r="P1314" s="73">
        <f>IF(AND(J1313=0,J1314=0),0,INT(CHOOSE(IF(C1314&gt;0,C1314,$F$5),#REF!,#REF!,#REF!,#REF!,#REF!,#REF!,#REF!)))</f>
        <v>0</v>
      </c>
      <c r="Q1314" s="74">
        <f t="shared" si="106"/>
        <v>0</v>
      </c>
      <c r="R1314" s="73">
        <f>IF(AND(J1313=0,J1314=0),0,INT(CHOOSE(IF(C1314&gt;0,C1314,$F$5),#REF!,#REF!,#REF!,#REF!,#REF!,#REF!,#REF!)))</f>
        <v>0</v>
      </c>
      <c r="S1314" s="74">
        <f t="shared" si="107"/>
        <v>0</v>
      </c>
      <c r="T1314" s="74"/>
    </row>
    <row r="1315" spans="3:20" ht="20.25" hidden="1" customHeight="1">
      <c r="C1315" s="17"/>
      <c r="E1315" t="str">
        <f t="shared" si="103"/>
        <v/>
      </c>
      <c r="F1315" s="62"/>
      <c r="G1315" s="63"/>
      <c r="H1315" s="64"/>
      <c r="I1315" s="64"/>
      <c r="J1315" s="63">
        <v>0</v>
      </c>
      <c r="K1315" s="65"/>
      <c r="L1315" s="66">
        <f t="shared" si="104"/>
        <v>0</v>
      </c>
      <c r="M1315" s="64">
        <f t="shared" si="104"/>
        <v>0</v>
      </c>
      <c r="N1315" s="66">
        <f>IF(J1315=0,0,N1316*$E$3)</f>
        <v>0</v>
      </c>
      <c r="O1315" s="67">
        <f t="shared" si="105"/>
        <v>0</v>
      </c>
      <c r="P1315" s="66">
        <f>IF(J1315=0,0,P1316*$E$3)</f>
        <v>0</v>
      </c>
      <c r="Q1315" s="67">
        <f t="shared" si="106"/>
        <v>0</v>
      </c>
      <c r="R1315" s="66">
        <f>IF(J1315=0,0,R1316*$E$3)</f>
        <v>0</v>
      </c>
      <c r="S1315" s="67">
        <f t="shared" si="107"/>
        <v>0</v>
      </c>
      <c r="T1315" s="67"/>
    </row>
    <row r="1316" spans="3:20" ht="20.25" hidden="1" customHeight="1">
      <c r="C1316" s="76">
        <v>2</v>
      </c>
      <c r="D1316" s="68" t="str">
        <f>CHOOSE(IF(C1316&gt;0,C1316,$F$5),0,"(야)","(지세별)","(지+소)","(누.불)","(야+소)","(원내역)")</f>
        <v>(야)</v>
      </c>
      <c r="E1316">
        <f t="shared" si="108"/>
        <v>0</v>
      </c>
      <c r="F1316" s="59"/>
      <c r="G1316" s="70" t="s">
        <v>327</v>
      </c>
      <c r="H1316" s="71" t="s">
        <v>247</v>
      </c>
      <c r="I1316" s="71" t="str">
        <f>CHOOSE(IF(C1316&gt;0,C1316,$F$5),0,"(야간)","(지세별)","(지+소)","(누.불)","(야+소)","")</f>
        <v>(야간)</v>
      </c>
      <c r="J1316" s="70">
        <v>0</v>
      </c>
      <c r="K1316" s="72" t="s">
        <v>314</v>
      </c>
      <c r="L1316" s="73">
        <f t="shared" si="104"/>
        <v>0</v>
      </c>
      <c r="M1316" s="71">
        <f t="shared" si="104"/>
        <v>0</v>
      </c>
      <c r="N1316" s="73">
        <f>IF(AND(J1315=0,J1316=0),0,INT(CHOOSE(IF(C1316&gt;0,C1316,$F$5),#REF!,#REF!,#REF!,#REF!,#REF!,#REF!,#REF!)))</f>
        <v>0</v>
      </c>
      <c r="O1316" s="74">
        <f t="shared" si="105"/>
        <v>0</v>
      </c>
      <c r="P1316" s="73">
        <f>IF(AND(J1315=0,J1316=0),0,INT(CHOOSE(IF(C1316&gt;0,C1316,$F$5),#REF!,#REF!,#REF!,#REF!,#REF!,#REF!,#REF!)))</f>
        <v>0</v>
      </c>
      <c r="Q1316" s="74">
        <f t="shared" si="106"/>
        <v>0</v>
      </c>
      <c r="R1316" s="73">
        <f>IF(AND(J1315=0,J1316=0),0,INT(CHOOSE(IF(C1316&gt;0,C1316,$F$5),#REF!,#REF!,#REF!,#REF!,#REF!,#REF!,#REF!)))</f>
        <v>0</v>
      </c>
      <c r="S1316" s="74">
        <f t="shared" si="107"/>
        <v>0</v>
      </c>
      <c r="T1316" s="74"/>
    </row>
    <row r="1317" spans="3:20" ht="20.25" hidden="1" customHeight="1">
      <c r="C1317" s="17"/>
      <c r="E1317" t="str">
        <f t="shared" si="103"/>
        <v/>
      </c>
      <c r="F1317" s="62"/>
      <c r="G1317" s="63"/>
      <c r="H1317" s="64"/>
      <c r="I1317" s="64"/>
      <c r="J1317" s="63">
        <v>0</v>
      </c>
      <c r="K1317" s="65"/>
      <c r="L1317" s="66">
        <f t="shared" si="104"/>
        <v>0</v>
      </c>
      <c r="M1317" s="64">
        <f t="shared" si="104"/>
        <v>0</v>
      </c>
      <c r="N1317" s="66">
        <f>IF(J1317=0,0,N1318*$E$3)</f>
        <v>0</v>
      </c>
      <c r="O1317" s="67">
        <f t="shared" si="105"/>
        <v>0</v>
      </c>
      <c r="P1317" s="66">
        <f>IF(J1317=0,0,P1318*$E$3)</f>
        <v>0</v>
      </c>
      <c r="Q1317" s="67">
        <f t="shared" si="106"/>
        <v>0</v>
      </c>
      <c r="R1317" s="66">
        <f>IF(J1317=0,0,R1318*$E$3)</f>
        <v>0</v>
      </c>
      <c r="S1317" s="67">
        <f t="shared" si="107"/>
        <v>0</v>
      </c>
      <c r="T1317" s="67"/>
    </row>
    <row r="1318" spans="3:20" ht="20.25" customHeight="1">
      <c r="C1318" s="76"/>
      <c r="D1318" s="68">
        <f>CHOOSE(IF(C1318&gt;0,C1318,$F$5),0,"(야)","(지세별)","(지+소)","(누.불)","(야+소)","(원내역)")</f>
        <v>0</v>
      </c>
      <c r="E1318">
        <f t="shared" si="108"/>
        <v>0</v>
      </c>
      <c r="F1318" s="59"/>
      <c r="G1318" s="70" t="s">
        <v>327</v>
      </c>
      <c r="H1318" s="71" t="s">
        <v>248</v>
      </c>
      <c r="I1318" s="71">
        <f>CHOOSE(IF(C1318&gt;0,C1318,$F$5),0,"(야간)","(지세별)","(지+소)","(누.불)","(야+소)","")</f>
        <v>0</v>
      </c>
      <c r="J1318" s="70">
        <v>4</v>
      </c>
      <c r="K1318" s="72" t="s">
        <v>328</v>
      </c>
      <c r="L1318" s="73"/>
      <c r="M1318" s="71"/>
      <c r="N1318" s="73"/>
      <c r="O1318" s="74"/>
      <c r="P1318" s="73"/>
      <c r="Q1318" s="74"/>
      <c r="R1318" s="73"/>
      <c r="S1318" s="74"/>
      <c r="T1318" s="74"/>
    </row>
    <row r="1319" spans="3:20" ht="20.25" hidden="1" customHeight="1">
      <c r="C1319" s="17"/>
      <c r="E1319" t="str">
        <f t="shared" si="103"/>
        <v/>
      </c>
      <c r="F1319" s="62"/>
      <c r="G1319" s="63"/>
      <c r="H1319" s="64"/>
      <c r="I1319" s="64"/>
      <c r="J1319" s="63">
        <v>0</v>
      </c>
      <c r="K1319" s="65"/>
      <c r="L1319" s="66">
        <f t="shared" si="104"/>
        <v>0</v>
      </c>
      <c r="M1319" s="64">
        <f t="shared" si="104"/>
        <v>0</v>
      </c>
      <c r="N1319" s="66">
        <f>IF(J1319=0,0,N1320*$E$3)</f>
        <v>0</v>
      </c>
      <c r="O1319" s="67">
        <f t="shared" si="105"/>
        <v>0</v>
      </c>
      <c r="P1319" s="66">
        <f>IF(J1319=0,0,P1320*$E$3)</f>
        <v>0</v>
      </c>
      <c r="Q1319" s="67">
        <f t="shared" si="106"/>
        <v>0</v>
      </c>
      <c r="R1319" s="66">
        <f>IF(J1319=0,0,R1320*$E$3)</f>
        <v>0</v>
      </c>
      <c r="S1319" s="67">
        <f t="shared" si="107"/>
        <v>0</v>
      </c>
      <c r="T1319" s="67"/>
    </row>
    <row r="1320" spans="3:20" ht="20.25" hidden="1" customHeight="1">
      <c r="C1320" s="76">
        <v>2</v>
      </c>
      <c r="D1320" s="68" t="str">
        <f>CHOOSE(IF(C1320&gt;0,C1320,$F$5),0,"(야)","(지세별)","(지+소)","(누.불)","(야+소)","(원내역)")</f>
        <v>(야)</v>
      </c>
      <c r="E1320">
        <f t="shared" si="108"/>
        <v>0</v>
      </c>
      <c r="F1320" s="59"/>
      <c r="G1320" s="70" t="s">
        <v>327</v>
      </c>
      <c r="H1320" s="71" t="s">
        <v>248</v>
      </c>
      <c r="I1320" s="71" t="str">
        <f>CHOOSE(IF(C1320&gt;0,C1320,$F$5),0,"(야간)","(지세별)","(지+소)","(누.불)","(야+소)","")</f>
        <v>(야간)</v>
      </c>
      <c r="J1320" s="70">
        <v>0</v>
      </c>
      <c r="K1320" s="72" t="s">
        <v>328</v>
      </c>
      <c r="L1320" s="73">
        <f t="shared" si="104"/>
        <v>0</v>
      </c>
      <c r="M1320" s="71">
        <f t="shared" si="104"/>
        <v>0</v>
      </c>
      <c r="N1320" s="73">
        <f>IF(AND(J1319=0,J1320=0),0,INT(CHOOSE(IF(C1320&gt;0,C1320,$F$5),#REF!,#REF!,#REF!,#REF!,#REF!,#REF!,#REF!)))</f>
        <v>0</v>
      </c>
      <c r="O1320" s="74">
        <f t="shared" si="105"/>
        <v>0</v>
      </c>
      <c r="P1320" s="73">
        <f>IF(AND(J1319=0,J1320=0),0,INT(CHOOSE(IF(C1320&gt;0,C1320,$F$5),#REF!,#REF!,#REF!,#REF!,#REF!,#REF!,#REF!)))</f>
        <v>0</v>
      </c>
      <c r="Q1320" s="74">
        <f t="shared" si="106"/>
        <v>0</v>
      </c>
      <c r="R1320" s="73">
        <f>IF(AND(J1319=0,J1320=0),0,INT(CHOOSE(IF(C1320&gt;0,C1320,$F$5),#REF!,#REF!,#REF!,#REF!,#REF!,#REF!,#REF!)))</f>
        <v>0</v>
      </c>
      <c r="S1320" s="74">
        <f t="shared" si="107"/>
        <v>0</v>
      </c>
      <c r="T1320" s="74"/>
    </row>
    <row r="1321" spans="3:20" ht="20.25" hidden="1" customHeight="1">
      <c r="C1321" s="17"/>
      <c r="E1321" t="str">
        <f t="shared" si="103"/>
        <v/>
      </c>
      <c r="F1321" s="62"/>
      <c r="G1321" s="63"/>
      <c r="H1321" s="64"/>
      <c r="I1321" s="64"/>
      <c r="J1321" s="63">
        <v>0</v>
      </c>
      <c r="K1321" s="65"/>
      <c r="L1321" s="66">
        <f t="shared" si="104"/>
        <v>0</v>
      </c>
      <c r="M1321" s="64">
        <f t="shared" si="104"/>
        <v>0</v>
      </c>
      <c r="N1321" s="66">
        <f>IF(J1321=0,0,N1322*$E$3)</f>
        <v>0</v>
      </c>
      <c r="O1321" s="67">
        <f t="shared" si="105"/>
        <v>0</v>
      </c>
      <c r="P1321" s="66">
        <f>IF(J1321=0,0,P1322*$E$3)</f>
        <v>0</v>
      </c>
      <c r="Q1321" s="67">
        <f t="shared" si="106"/>
        <v>0</v>
      </c>
      <c r="R1321" s="66">
        <f>IF(J1321=0,0,R1322*$E$3)</f>
        <v>0</v>
      </c>
      <c r="S1321" s="67">
        <f t="shared" si="107"/>
        <v>0</v>
      </c>
      <c r="T1321" s="67"/>
    </row>
    <row r="1322" spans="3:20" ht="20.25" hidden="1" customHeight="1">
      <c r="C1322" s="76"/>
      <c r="D1322" s="68">
        <f>CHOOSE(IF(C1322&gt;0,C1322,$F$5),0,"(야)","(지세별)","(지+소)","(누.불)","(야+소)","(원내역)")</f>
        <v>0</v>
      </c>
      <c r="E1322">
        <f t="shared" si="108"/>
        <v>0</v>
      </c>
      <c r="F1322" s="59"/>
      <c r="G1322" s="70" t="s">
        <v>327</v>
      </c>
      <c r="H1322" s="71" t="s">
        <v>249</v>
      </c>
      <c r="I1322" s="71">
        <f>CHOOSE(IF(C1322&gt;0,C1322,$F$5),0,"(야간)","(지세별)","(소규모)","(누.불)","(야+소)","")</f>
        <v>0</v>
      </c>
      <c r="J1322" s="70">
        <v>0</v>
      </c>
      <c r="K1322" s="72" t="s">
        <v>271</v>
      </c>
      <c r="L1322" s="73">
        <f t="shared" si="104"/>
        <v>0</v>
      </c>
      <c r="M1322" s="71">
        <f t="shared" si="104"/>
        <v>0</v>
      </c>
      <c r="N1322" s="73">
        <f>IF(AND(J1321=0,J1322=0),0,INT(CHOOSE(IF(C1322&gt;0,C1322,$F$5),#REF!,#REF!,#REF!,#REF!,#REF!,#REF!,#REF!)))</f>
        <v>0</v>
      </c>
      <c r="O1322" s="74">
        <f t="shared" si="105"/>
        <v>0</v>
      </c>
      <c r="P1322" s="73">
        <f>IF(AND(J1321=0,J1322=0),0,INT(CHOOSE(IF(C1322&gt;0,C1322,$F$5),#REF!,#REF!,#REF!,#REF!,#REF!,#REF!,#REF!)))</f>
        <v>0</v>
      </c>
      <c r="Q1322" s="74">
        <f t="shared" si="106"/>
        <v>0</v>
      </c>
      <c r="R1322" s="73">
        <f>IF(AND(J1321=0,J1322=0),0,INT(CHOOSE(IF(C1322&gt;0,C1322,$F$5),#REF!,#REF!,#REF!,#REF!,#REF!,#REF!,#REF!)))</f>
        <v>0</v>
      </c>
      <c r="S1322" s="74">
        <f t="shared" si="107"/>
        <v>0</v>
      </c>
      <c r="T1322" s="74"/>
    </row>
    <row r="1323" spans="3:20" ht="20.25" hidden="1" customHeight="1">
      <c r="C1323" s="17"/>
      <c r="E1323" t="str">
        <f t="shared" si="103"/>
        <v/>
      </c>
      <c r="F1323" s="62"/>
      <c r="G1323" s="63"/>
      <c r="H1323" s="64"/>
      <c r="I1323" s="64"/>
      <c r="J1323" s="63">
        <v>0</v>
      </c>
      <c r="K1323" s="65"/>
      <c r="L1323" s="66">
        <f t="shared" si="104"/>
        <v>0</v>
      </c>
      <c r="M1323" s="64">
        <f t="shared" si="104"/>
        <v>0</v>
      </c>
      <c r="N1323" s="66">
        <f>IF(J1323=0,0,N1324*$E$3)</f>
        <v>0</v>
      </c>
      <c r="O1323" s="67">
        <f t="shared" si="105"/>
        <v>0</v>
      </c>
      <c r="P1323" s="66">
        <f>IF(J1323=0,0,P1324*$E$3)</f>
        <v>0</v>
      </c>
      <c r="Q1323" s="67">
        <f t="shared" si="106"/>
        <v>0</v>
      </c>
      <c r="R1323" s="66">
        <f>IF(J1323=0,0,R1324*$E$3)</f>
        <v>0</v>
      </c>
      <c r="S1323" s="67">
        <f t="shared" si="107"/>
        <v>0</v>
      </c>
      <c r="T1323" s="67"/>
    </row>
    <row r="1324" spans="3:20" ht="20.25" customHeight="1">
      <c r="C1324" s="76">
        <v>2</v>
      </c>
      <c r="D1324" s="68" t="str">
        <f>CHOOSE(IF(C1324&gt;0,C1324,$F$5),0,"(야)","(지세별)","(지+소)","(누.불)","(야+소)","(원내역)")</f>
        <v>(야)</v>
      </c>
      <c r="E1324">
        <f t="shared" si="108"/>
        <v>0</v>
      </c>
      <c r="F1324" s="59"/>
      <c r="G1324" s="70" t="s">
        <v>327</v>
      </c>
      <c r="H1324" s="71" t="s">
        <v>249</v>
      </c>
      <c r="I1324" s="71" t="str">
        <f>CHOOSE(IF(C1324&gt;0,C1324,$F$5),0,"(야간)","(지세별)","(지+소)","(누.불)","(야+소)","")</f>
        <v>(야간)</v>
      </c>
      <c r="J1324" s="70">
        <v>4</v>
      </c>
      <c r="K1324" s="72" t="s">
        <v>227</v>
      </c>
      <c r="L1324" s="73"/>
      <c r="M1324" s="71"/>
      <c r="N1324" s="73"/>
      <c r="O1324" s="74"/>
      <c r="P1324" s="73"/>
      <c r="Q1324" s="74"/>
      <c r="R1324" s="73"/>
      <c r="S1324" s="74"/>
      <c r="T1324" s="74"/>
    </row>
    <row r="1325" spans="3:20" ht="20.25" hidden="1" customHeight="1">
      <c r="C1325" s="17"/>
      <c r="E1325" t="str">
        <f t="shared" si="103"/>
        <v/>
      </c>
      <c r="F1325" s="62"/>
      <c r="G1325" s="63"/>
      <c r="H1325" s="64"/>
      <c r="I1325" s="64"/>
      <c r="J1325" s="63">
        <v>0</v>
      </c>
      <c r="K1325" s="65"/>
      <c r="L1325" s="66">
        <f t="shared" si="104"/>
        <v>0</v>
      </c>
      <c r="M1325" s="64">
        <f t="shared" si="104"/>
        <v>0</v>
      </c>
      <c r="N1325" s="66">
        <f>IF(J1325=0,0,N1326*$E$3)</f>
        <v>0</v>
      </c>
      <c r="O1325" s="67">
        <f t="shared" si="105"/>
        <v>0</v>
      </c>
      <c r="P1325" s="66">
        <f>IF(J1325=0,0,P1326*$E$3)</f>
        <v>0</v>
      </c>
      <c r="Q1325" s="67">
        <f t="shared" si="106"/>
        <v>0</v>
      </c>
      <c r="R1325" s="66">
        <f>IF(J1325=0,0,R1326*$E$3)</f>
        <v>0</v>
      </c>
      <c r="S1325" s="67">
        <f t="shared" si="107"/>
        <v>0</v>
      </c>
      <c r="T1325" s="67"/>
    </row>
    <row r="1326" spans="3:20" ht="20.25" hidden="1" customHeight="1">
      <c r="C1326" s="76"/>
      <c r="D1326" s="68">
        <f>CHOOSE(IF(C1326&gt;0,C1326,$F$5),0,"(야)","(지세별)","(지+소)","(누.불)","(야+소)","(원내역)")</f>
        <v>0</v>
      </c>
      <c r="E1326">
        <f t="shared" si="108"/>
        <v>0</v>
      </c>
      <c r="F1326" s="59"/>
      <c r="G1326" s="70" t="s">
        <v>327</v>
      </c>
      <c r="H1326" s="71" t="s">
        <v>250</v>
      </c>
      <c r="I1326" s="71">
        <f>CHOOSE(IF(C1326&gt;0,C1326,$F$5),0,"(야간)","(지세별)","(지+소)","(누.불)","(야+소)","")</f>
        <v>0</v>
      </c>
      <c r="J1326" s="70">
        <v>0</v>
      </c>
      <c r="K1326" s="72" t="s">
        <v>227</v>
      </c>
      <c r="L1326" s="73">
        <f t="shared" si="104"/>
        <v>0</v>
      </c>
      <c r="M1326" s="71">
        <f t="shared" si="104"/>
        <v>0</v>
      </c>
      <c r="N1326" s="73">
        <f>IF(AND(J1325=0,J1326=0),0,INT(CHOOSE(IF(C1326&gt;0,C1326,$F$5),#REF!,#REF!,#REF!,#REF!,#REF!,#REF!,#REF!)))</f>
        <v>0</v>
      </c>
      <c r="O1326" s="74">
        <f t="shared" si="105"/>
        <v>0</v>
      </c>
      <c r="P1326" s="73">
        <f>IF(AND(J1325=0,J1326=0),0,INT(CHOOSE(IF(C1326&gt;0,C1326,$F$5),#REF!,#REF!,#REF!,#REF!,#REF!,#REF!,#REF!)))</f>
        <v>0</v>
      </c>
      <c r="Q1326" s="74">
        <f t="shared" si="106"/>
        <v>0</v>
      </c>
      <c r="R1326" s="73">
        <f>IF(AND(J1325=0,J1326=0),0,INT(CHOOSE(IF(C1326&gt;0,C1326,$F$5),#REF!,#REF!,#REF!,#REF!,#REF!,#REF!,#REF!)))</f>
        <v>0</v>
      </c>
      <c r="S1326" s="74">
        <f t="shared" si="107"/>
        <v>0</v>
      </c>
      <c r="T1326" s="74"/>
    </row>
    <row r="1327" spans="3:20" ht="20.25" hidden="1" customHeight="1">
      <c r="C1327" s="17"/>
      <c r="E1327" t="str">
        <f t="shared" si="103"/>
        <v/>
      </c>
      <c r="F1327" s="62"/>
      <c r="G1327" s="63"/>
      <c r="H1327" s="64"/>
      <c r="I1327" s="64"/>
      <c r="J1327" s="63">
        <v>0</v>
      </c>
      <c r="K1327" s="65"/>
      <c r="L1327" s="66">
        <f t="shared" si="104"/>
        <v>0</v>
      </c>
      <c r="M1327" s="64">
        <f t="shared" si="104"/>
        <v>0</v>
      </c>
      <c r="N1327" s="66">
        <f>IF(J1327=0,0,N1328*$E$3)</f>
        <v>0</v>
      </c>
      <c r="O1327" s="67">
        <f t="shared" si="105"/>
        <v>0</v>
      </c>
      <c r="P1327" s="66">
        <f>IF(J1327=0,0,P1328*$E$3)</f>
        <v>0</v>
      </c>
      <c r="Q1327" s="67">
        <f t="shared" si="106"/>
        <v>0</v>
      </c>
      <c r="R1327" s="66">
        <f>IF(J1327=0,0,R1328*$E$3)</f>
        <v>0</v>
      </c>
      <c r="S1327" s="67">
        <f t="shared" si="107"/>
        <v>0</v>
      </c>
      <c r="T1327" s="67"/>
    </row>
    <row r="1328" spans="3:20" ht="20.25" customHeight="1">
      <c r="C1328" s="76">
        <v>2</v>
      </c>
      <c r="D1328" s="68" t="str">
        <f>CHOOSE(IF(C1328&gt;0,C1328,$F$5),0,"(야)","(지세별)","(지+소)","(누.불)","(야+소)","(원내역)")</f>
        <v>(야)</v>
      </c>
      <c r="E1328">
        <f t="shared" si="108"/>
        <v>0</v>
      </c>
      <c r="F1328" s="59"/>
      <c r="G1328" s="70" t="s">
        <v>327</v>
      </c>
      <c r="H1328" s="71" t="s">
        <v>250</v>
      </c>
      <c r="I1328" s="71" t="str">
        <f>CHOOSE(IF(C1328&gt;0,C1328,$F$5),0,"(야간)","(지세별)","(지+소)","(누.불)","(야+소)","")</f>
        <v>(야간)</v>
      </c>
      <c r="J1328" s="70">
        <v>2</v>
      </c>
      <c r="K1328" s="72" t="s">
        <v>328</v>
      </c>
      <c r="L1328" s="73"/>
      <c r="M1328" s="71"/>
      <c r="N1328" s="73"/>
      <c r="O1328" s="74"/>
      <c r="P1328" s="73"/>
      <c r="Q1328" s="74"/>
      <c r="R1328" s="73"/>
      <c r="S1328" s="74"/>
      <c r="T1328" s="74"/>
    </row>
    <row r="1329" spans="3:20" ht="20.25" hidden="1" customHeight="1">
      <c r="C1329" s="17"/>
      <c r="E1329" t="str">
        <f t="shared" si="103"/>
        <v/>
      </c>
      <c r="F1329" s="62"/>
      <c r="G1329" s="63"/>
      <c r="H1329" s="64"/>
      <c r="I1329" s="64"/>
      <c r="J1329" s="63">
        <v>0</v>
      </c>
      <c r="K1329" s="65"/>
      <c r="L1329" s="66">
        <f t="shared" si="104"/>
        <v>0</v>
      </c>
      <c r="M1329" s="64">
        <f t="shared" si="104"/>
        <v>0</v>
      </c>
      <c r="N1329" s="66">
        <f>IF(J1329=0,0,N1330*$E$3)</f>
        <v>0</v>
      </c>
      <c r="O1329" s="67">
        <f t="shared" si="105"/>
        <v>0</v>
      </c>
      <c r="P1329" s="66">
        <f>IF(J1329=0,0,P1330*$E$3)</f>
        <v>0</v>
      </c>
      <c r="Q1329" s="67">
        <f t="shared" si="106"/>
        <v>0</v>
      </c>
      <c r="R1329" s="66">
        <f>IF(J1329=0,0,R1330*$E$3)</f>
        <v>0</v>
      </c>
      <c r="S1329" s="67">
        <f t="shared" si="107"/>
        <v>0</v>
      </c>
      <c r="T1329" s="67"/>
    </row>
    <row r="1330" spans="3:20" ht="20.25" hidden="1" customHeight="1">
      <c r="C1330" s="76"/>
      <c r="D1330" s="68">
        <f>CHOOSE(IF(C1330&gt;0,C1330,$F$5),0,"(야)","(지세별)","(지+소)","(누.불)","(야+소)","(원내역)")</f>
        <v>0</v>
      </c>
      <c r="E1330">
        <f t="shared" si="108"/>
        <v>0</v>
      </c>
      <c r="F1330" s="59"/>
      <c r="G1330" s="70" t="s">
        <v>327</v>
      </c>
      <c r="H1330" s="71" t="s">
        <v>251</v>
      </c>
      <c r="I1330" s="71">
        <f>CHOOSE(IF(C1330&gt;0,C1330,$F$5),0,"(야간)","(지세별)","(지+소)","(누.불)","(야+소)","")</f>
        <v>0</v>
      </c>
      <c r="J1330" s="87">
        <v>0</v>
      </c>
      <c r="K1330" s="72" t="s">
        <v>227</v>
      </c>
      <c r="L1330" s="73">
        <f t="shared" si="104"/>
        <v>0</v>
      </c>
      <c r="M1330" s="71">
        <f t="shared" si="104"/>
        <v>0</v>
      </c>
      <c r="N1330" s="73">
        <f>IF(AND(J1329=0,J1330=0),0,INT(CHOOSE(IF(C1330&gt;0,C1330,$F$5),#REF!,#REF!,#REF!,#REF!,#REF!,#REF!,#REF!)))</f>
        <v>0</v>
      </c>
      <c r="O1330" s="74">
        <f t="shared" si="105"/>
        <v>0</v>
      </c>
      <c r="P1330" s="73">
        <f>IF(AND(J1329=0,J1330=0),0,INT(CHOOSE(IF(C1330&gt;0,C1330,$F$5),#REF!,#REF!,#REF!,#REF!,#REF!,#REF!,#REF!)))</f>
        <v>0</v>
      </c>
      <c r="Q1330" s="74">
        <f t="shared" si="106"/>
        <v>0</v>
      </c>
      <c r="R1330" s="73">
        <f>IF(AND(J1329=0,J1330=0),0,INT(CHOOSE(IF(C1330&gt;0,C1330,$F$5),#REF!,#REF!,#REF!,#REF!,#REF!,#REF!,#REF!)))</f>
        <v>0</v>
      </c>
      <c r="S1330" s="74">
        <f t="shared" si="107"/>
        <v>0</v>
      </c>
      <c r="T1330" s="74"/>
    </row>
    <row r="1331" spans="3:20" ht="20.25" hidden="1" customHeight="1">
      <c r="C1331" s="17"/>
      <c r="E1331" t="str">
        <f t="shared" si="103"/>
        <v/>
      </c>
      <c r="F1331" s="62"/>
      <c r="G1331" s="63"/>
      <c r="H1331" s="64"/>
      <c r="I1331" s="64"/>
      <c r="J1331" s="63">
        <v>0</v>
      </c>
      <c r="K1331" s="65"/>
      <c r="L1331" s="66">
        <f t="shared" si="104"/>
        <v>0</v>
      </c>
      <c r="M1331" s="64">
        <f t="shared" si="104"/>
        <v>0</v>
      </c>
      <c r="N1331" s="66">
        <f>IF(J1331=0,0,N1332*$E$3)</f>
        <v>0</v>
      </c>
      <c r="O1331" s="67">
        <f t="shared" si="105"/>
        <v>0</v>
      </c>
      <c r="P1331" s="66">
        <f>IF(J1331=0,0,P1332*$E$3)</f>
        <v>0</v>
      </c>
      <c r="Q1331" s="67">
        <f t="shared" si="106"/>
        <v>0</v>
      </c>
      <c r="R1331" s="66">
        <f>IF(J1331=0,0,R1332*$E$3)</f>
        <v>0</v>
      </c>
      <c r="S1331" s="67">
        <f t="shared" si="107"/>
        <v>0</v>
      </c>
      <c r="T1331" s="67"/>
    </row>
    <row r="1332" spans="3:20" ht="20.25" customHeight="1">
      <c r="C1332" s="76">
        <v>2</v>
      </c>
      <c r="D1332" s="68" t="str">
        <f>CHOOSE(IF(C1332&gt;0,C1332,$F$5),0,"(야)","(지세별)","(지+소)","(누.불)","(야+소)","(원내역)")</f>
        <v>(야)</v>
      </c>
      <c r="E1332">
        <f t="shared" si="108"/>
        <v>0</v>
      </c>
      <c r="F1332" s="59"/>
      <c r="G1332" s="70" t="s">
        <v>327</v>
      </c>
      <c r="H1332" s="71" t="s">
        <v>251</v>
      </c>
      <c r="I1332" s="71" t="str">
        <f>CHOOSE(IF(C1332&gt;0,C1332,$F$5),0,"(야간)","(지세별)","(지+소)","(누.불)","(야+소)","")</f>
        <v>(야간)</v>
      </c>
      <c r="J1332" s="70">
        <v>4</v>
      </c>
      <c r="K1332" s="72" t="s">
        <v>227</v>
      </c>
      <c r="L1332" s="73"/>
      <c r="M1332" s="71"/>
      <c r="N1332" s="73"/>
      <c r="O1332" s="74"/>
      <c r="P1332" s="73"/>
      <c r="Q1332" s="74"/>
      <c r="R1332" s="73"/>
      <c r="S1332" s="74"/>
      <c r="T1332" s="74"/>
    </row>
    <row r="1333" spans="3:20" ht="20.25" hidden="1" customHeight="1">
      <c r="C1333" s="17"/>
      <c r="E1333" t="str">
        <f t="shared" si="103"/>
        <v/>
      </c>
      <c r="F1333" s="62"/>
      <c r="G1333" s="63"/>
      <c r="H1333" s="64"/>
      <c r="I1333" s="64"/>
      <c r="J1333" s="63">
        <v>0</v>
      </c>
      <c r="K1333" s="65"/>
      <c r="L1333" s="66">
        <f t="shared" si="104"/>
        <v>0</v>
      </c>
      <c r="M1333" s="64">
        <f t="shared" si="104"/>
        <v>0</v>
      </c>
      <c r="N1333" s="66">
        <f>IF(J1333=0,0,N1334*$E$3)</f>
        <v>0</v>
      </c>
      <c r="O1333" s="67">
        <f t="shared" si="105"/>
        <v>0</v>
      </c>
      <c r="P1333" s="66">
        <f>IF(J1333=0,0,P1334*$E$3)</f>
        <v>0</v>
      </c>
      <c r="Q1333" s="67">
        <f t="shared" si="106"/>
        <v>0</v>
      </c>
      <c r="R1333" s="66">
        <f>IF(J1333=0,0,R1334*$E$3)</f>
        <v>0</v>
      </c>
      <c r="S1333" s="67">
        <f t="shared" si="107"/>
        <v>0</v>
      </c>
      <c r="T1333" s="67"/>
    </row>
    <row r="1334" spans="3:20" ht="20.25" hidden="1" customHeight="1">
      <c r="C1334" s="76"/>
      <c r="D1334" s="68">
        <f>CHOOSE(IF(C1334&gt;0,C1334,$F$5),0,"(야)","(지세별)","(지+소)","(누.불)","(야+소)","(원내역)")</f>
        <v>0</v>
      </c>
      <c r="E1334">
        <f t="shared" si="108"/>
        <v>0</v>
      </c>
      <c r="F1334" s="59"/>
      <c r="G1334" s="70" t="s">
        <v>327</v>
      </c>
      <c r="H1334" s="71" t="s">
        <v>252</v>
      </c>
      <c r="I1334" s="71">
        <f>CHOOSE(IF(C1334&gt;0,C1334,$F$5),0,"(야간)","(지세별)","(지+소)","(누.불)","(야+소)","")</f>
        <v>0</v>
      </c>
      <c r="J1334" s="70">
        <v>0</v>
      </c>
      <c r="K1334" s="72" t="s">
        <v>329</v>
      </c>
      <c r="L1334" s="73">
        <f t="shared" si="104"/>
        <v>0</v>
      </c>
      <c r="M1334" s="71">
        <f t="shared" si="104"/>
        <v>0</v>
      </c>
      <c r="N1334" s="73">
        <f>IF(AND(J1333=0,J1334=0),0,INT(CHOOSE(IF(C1334&gt;0,C1334,$F$5),#REF!,#REF!,#REF!,#REF!,#REF!,#REF!,#REF!)))</f>
        <v>0</v>
      </c>
      <c r="O1334" s="74">
        <f t="shared" si="105"/>
        <v>0</v>
      </c>
      <c r="P1334" s="73">
        <f>IF(AND(J1333=0,J1334=0),0,INT(CHOOSE(IF(C1334&gt;0,C1334,$F$5),#REF!,#REF!,#REF!,#REF!,#REF!,#REF!,#REF!)))</f>
        <v>0</v>
      </c>
      <c r="Q1334" s="74">
        <f t="shared" si="106"/>
        <v>0</v>
      </c>
      <c r="R1334" s="73">
        <f>IF(AND(J1333=0,J1334=0),0,INT(CHOOSE(IF(C1334&gt;0,C1334,$F$5),#REF!,#REF!,#REF!,#REF!,#REF!,#REF!,#REF!)))</f>
        <v>0</v>
      </c>
      <c r="S1334" s="74">
        <f t="shared" si="107"/>
        <v>0</v>
      </c>
      <c r="T1334" s="74"/>
    </row>
    <row r="1335" spans="3:20" ht="20.25" hidden="1" customHeight="1">
      <c r="C1335" s="17"/>
      <c r="E1335" t="str">
        <f t="shared" si="103"/>
        <v/>
      </c>
      <c r="F1335" s="62"/>
      <c r="G1335" s="63"/>
      <c r="H1335" s="64"/>
      <c r="I1335" s="64"/>
      <c r="J1335" s="63">
        <v>0</v>
      </c>
      <c r="K1335" s="65"/>
      <c r="L1335" s="66">
        <f t="shared" si="104"/>
        <v>0</v>
      </c>
      <c r="M1335" s="64">
        <f t="shared" si="104"/>
        <v>0</v>
      </c>
      <c r="N1335" s="66">
        <f>IF(J1335=0,0,N1336*$E$3)</f>
        <v>0</v>
      </c>
      <c r="O1335" s="67">
        <f t="shared" si="105"/>
        <v>0</v>
      </c>
      <c r="P1335" s="66">
        <f>IF(J1335=0,0,P1336*$E$3)</f>
        <v>0</v>
      </c>
      <c r="Q1335" s="67">
        <f t="shared" si="106"/>
        <v>0</v>
      </c>
      <c r="R1335" s="66">
        <f>IF(J1335=0,0,R1336*$E$3)</f>
        <v>0</v>
      </c>
      <c r="S1335" s="67">
        <f t="shared" si="107"/>
        <v>0</v>
      </c>
      <c r="T1335" s="67"/>
    </row>
    <row r="1336" spans="3:20" ht="20.25" customHeight="1">
      <c r="C1336" s="76">
        <v>2</v>
      </c>
      <c r="D1336" s="68" t="str">
        <f>CHOOSE(IF(C1336&gt;0,C1336,$F$5),0,"(야)","(지세별)","(지+소)","(누.불)","(야+소)","(원내역)")</f>
        <v>(야)</v>
      </c>
      <c r="E1336">
        <f t="shared" si="108"/>
        <v>0</v>
      </c>
      <c r="F1336" s="59"/>
      <c r="G1336" s="70" t="s">
        <v>327</v>
      </c>
      <c r="H1336" s="71" t="s">
        <v>252</v>
      </c>
      <c r="I1336" s="71" t="str">
        <f>CHOOSE(IF(C1336&gt;0,C1336,$F$5),0,"(야간)","(지세별)","(지+소)","(누.불)","(야+소)","")</f>
        <v>(야간)</v>
      </c>
      <c r="J1336" s="70">
        <v>1</v>
      </c>
      <c r="K1336" s="72" t="s">
        <v>330</v>
      </c>
      <c r="L1336" s="73"/>
      <c r="M1336" s="71"/>
      <c r="N1336" s="73"/>
      <c r="O1336" s="74"/>
      <c r="P1336" s="73"/>
      <c r="Q1336" s="74"/>
      <c r="R1336" s="73"/>
      <c r="S1336" s="74"/>
      <c r="T1336" s="74"/>
    </row>
    <row r="1337" spans="3:20" ht="20.25" hidden="1" customHeight="1">
      <c r="C1337" s="17"/>
      <c r="E1337" t="str">
        <f t="shared" si="103"/>
        <v/>
      </c>
      <c r="F1337" s="62"/>
      <c r="G1337" s="78"/>
      <c r="H1337" s="79"/>
      <c r="I1337" s="79"/>
      <c r="J1337" s="78">
        <v>0</v>
      </c>
      <c r="K1337" s="65"/>
      <c r="L1337" s="66">
        <f t="shared" si="104"/>
        <v>0</v>
      </c>
      <c r="M1337" s="64">
        <f t="shared" si="104"/>
        <v>0</v>
      </c>
      <c r="N1337" s="66">
        <f>IF(J1337=0,0,N1338*$E$3)</f>
        <v>0</v>
      </c>
      <c r="O1337" s="67">
        <f t="shared" si="105"/>
        <v>0</v>
      </c>
      <c r="P1337" s="66">
        <f>IF(J1337=0,0,P1338*$E$3)</f>
        <v>0</v>
      </c>
      <c r="Q1337" s="67">
        <f t="shared" si="106"/>
        <v>0</v>
      </c>
      <c r="R1337" s="66">
        <f>IF(J1337=0,0,R1338*$E$3)</f>
        <v>0</v>
      </c>
      <c r="S1337" s="67">
        <f t="shared" si="107"/>
        <v>0</v>
      </c>
      <c r="T1337" s="67"/>
    </row>
    <row r="1338" spans="3:20" ht="20.25" hidden="1" customHeight="1">
      <c r="C1338" s="76"/>
      <c r="D1338" s="68">
        <f>CHOOSE(IF(C1338&gt;0,C1338,$F$5),0,"(야)","(지세별)","(지+소)","(누.불)","(야+소)","(원내역)")</f>
        <v>0</v>
      </c>
      <c r="E1338">
        <f t="shared" si="108"/>
        <v>0</v>
      </c>
      <c r="F1338" s="59"/>
      <c r="G1338" s="84" t="s">
        <v>331</v>
      </c>
      <c r="H1338" s="85" t="s">
        <v>253</v>
      </c>
      <c r="I1338" s="85">
        <f>CHOOSE(IF(C1338&gt;0,C1338,$F$5),0,"(야간)","(지세별)","(지+소)","(누.불)","(야+소)","")</f>
        <v>0</v>
      </c>
      <c r="J1338" s="84">
        <v>0</v>
      </c>
      <c r="K1338" s="72" t="s">
        <v>227</v>
      </c>
      <c r="L1338" s="73">
        <f t="shared" si="104"/>
        <v>0</v>
      </c>
      <c r="M1338" s="71">
        <f t="shared" si="104"/>
        <v>0</v>
      </c>
      <c r="N1338" s="73">
        <f>IF(AND(J1337=0,J1338=0),0,INT(CHOOSE(IF(C1338&gt;0,C1338,$F$5),#REF!,#REF!,#REF!,#REF!,#REF!,#REF!,#REF!)))</f>
        <v>0</v>
      </c>
      <c r="O1338" s="74">
        <f t="shared" si="105"/>
        <v>0</v>
      </c>
      <c r="P1338" s="73">
        <f>IF(AND(J1337=0,J1338=0),0,INT(CHOOSE(IF(C1338&gt;0,C1338,$F$5),#REF!,#REF!,#REF!,#REF!,#REF!,#REF!,#REF!)))</f>
        <v>0</v>
      </c>
      <c r="Q1338" s="74">
        <f t="shared" si="106"/>
        <v>0</v>
      </c>
      <c r="R1338" s="73">
        <f>IF(AND(J1337=0,J1338=0),0,INT(CHOOSE(IF(C1338&gt;0,C1338,$F$5),#REF!,#REF!,#REF!,#REF!,#REF!,#REF!,#REF!)))</f>
        <v>0</v>
      </c>
      <c r="S1338" s="74">
        <f t="shared" si="107"/>
        <v>0</v>
      </c>
      <c r="T1338" s="74"/>
    </row>
    <row r="1339" spans="3:20" ht="20.25" hidden="1" customHeight="1">
      <c r="C1339" s="17"/>
      <c r="E1339" t="str">
        <f t="shared" si="103"/>
        <v/>
      </c>
      <c r="F1339" s="62"/>
      <c r="G1339" s="78"/>
      <c r="H1339" s="79"/>
      <c r="I1339" s="79"/>
      <c r="J1339" s="78">
        <v>0</v>
      </c>
      <c r="K1339" s="65"/>
      <c r="L1339" s="66">
        <f t="shared" si="104"/>
        <v>0</v>
      </c>
      <c r="M1339" s="64">
        <f t="shared" si="104"/>
        <v>0</v>
      </c>
      <c r="N1339" s="66">
        <f>IF(J1339=0,0,N1340*$E$3)</f>
        <v>0</v>
      </c>
      <c r="O1339" s="67">
        <f t="shared" si="105"/>
        <v>0</v>
      </c>
      <c r="P1339" s="66">
        <f>IF(J1339=0,0,P1340*$E$3)</f>
        <v>0</v>
      </c>
      <c r="Q1339" s="67">
        <f t="shared" si="106"/>
        <v>0</v>
      </c>
      <c r="R1339" s="66">
        <f>IF(J1339=0,0,R1340*$E$3)</f>
        <v>0</v>
      </c>
      <c r="S1339" s="67">
        <f t="shared" si="107"/>
        <v>0</v>
      </c>
      <c r="T1339" s="67"/>
    </row>
    <row r="1340" spans="3:20" ht="20.25" hidden="1" customHeight="1">
      <c r="C1340" s="76">
        <v>2</v>
      </c>
      <c r="D1340" s="68" t="str">
        <f>CHOOSE(IF(C1340&gt;0,C1340,$F$5),0,"(야)","(지세별)","(지+소)","(누.불)","(야+소)","(원내역)")</f>
        <v>(야)</v>
      </c>
      <c r="E1340">
        <f t="shared" si="108"/>
        <v>0</v>
      </c>
      <c r="F1340" s="59"/>
      <c r="G1340" s="84" t="s">
        <v>331</v>
      </c>
      <c r="H1340" s="85" t="str">
        <f>H1338</f>
        <v>D=350mm</v>
      </c>
      <c r="I1340" s="85" t="str">
        <f>CHOOSE(IF(C1340&gt;0,C1340,$F$5),0,"(야간)","(지세별)","(지+소)","(누.불)","(야+소)","")</f>
        <v>(야간)</v>
      </c>
      <c r="J1340" s="84">
        <v>0</v>
      </c>
      <c r="K1340" s="72" t="s">
        <v>227</v>
      </c>
      <c r="L1340" s="73">
        <f t="shared" si="104"/>
        <v>0</v>
      </c>
      <c r="M1340" s="71">
        <f t="shared" si="104"/>
        <v>0</v>
      </c>
      <c r="N1340" s="73">
        <f>IF(AND(J1339=0,J1340=0),0,INT(CHOOSE(IF(C1340&gt;0,C1340,$F$5),#REF!,#REF!,#REF!,#REF!,#REF!,#REF!,#REF!)))</f>
        <v>0</v>
      </c>
      <c r="O1340" s="74">
        <f t="shared" si="105"/>
        <v>0</v>
      </c>
      <c r="P1340" s="73">
        <f>IF(AND(J1339=0,J1340=0),0,INT(CHOOSE(IF(C1340&gt;0,C1340,$F$5),#REF!,#REF!,#REF!,#REF!,#REF!,#REF!,#REF!)))</f>
        <v>0</v>
      </c>
      <c r="Q1340" s="74">
        <f t="shared" si="106"/>
        <v>0</v>
      </c>
      <c r="R1340" s="73">
        <f>IF(AND(J1339=0,J1340=0),0,INT(CHOOSE(IF(C1340&gt;0,C1340,$F$5),#REF!,#REF!,#REF!,#REF!,#REF!,#REF!,#REF!)))</f>
        <v>0</v>
      </c>
      <c r="S1340" s="74">
        <f t="shared" si="107"/>
        <v>0</v>
      </c>
      <c r="T1340" s="74"/>
    </row>
    <row r="1341" spans="3:20" ht="20.25" hidden="1" customHeight="1">
      <c r="C1341" s="17"/>
      <c r="E1341" t="str">
        <f t="shared" si="103"/>
        <v/>
      </c>
      <c r="F1341" s="62"/>
      <c r="G1341" s="78"/>
      <c r="H1341" s="79"/>
      <c r="I1341" s="79"/>
      <c r="J1341" s="78">
        <v>0</v>
      </c>
      <c r="K1341" s="65"/>
      <c r="L1341" s="66">
        <f t="shared" si="104"/>
        <v>0</v>
      </c>
      <c r="M1341" s="64">
        <f t="shared" si="104"/>
        <v>0</v>
      </c>
      <c r="N1341" s="66">
        <f>IF(J1341=0,0,N1342*$E$3)</f>
        <v>0</v>
      </c>
      <c r="O1341" s="67">
        <f t="shared" si="105"/>
        <v>0</v>
      </c>
      <c r="P1341" s="66">
        <f>IF(J1341=0,0,P1342*$E$3)</f>
        <v>0</v>
      </c>
      <c r="Q1341" s="67">
        <f t="shared" si="106"/>
        <v>0</v>
      </c>
      <c r="R1341" s="66">
        <f>IF(J1341=0,0,R1342*$E$3)</f>
        <v>0</v>
      </c>
      <c r="S1341" s="67">
        <f t="shared" si="107"/>
        <v>0</v>
      </c>
      <c r="T1341" s="67"/>
    </row>
    <row r="1342" spans="3:20" ht="20.25" hidden="1" customHeight="1">
      <c r="C1342" s="76"/>
      <c r="D1342" s="68">
        <f>CHOOSE(IF(C1342&gt;0,C1342,$F$5),0,"(야)","(지세별)","(지+소)","(누.불)","(야+소)","(원내역)")</f>
        <v>0</v>
      </c>
      <c r="E1342">
        <f t="shared" si="108"/>
        <v>0</v>
      </c>
      <c r="F1342" s="59"/>
      <c r="G1342" s="84" t="s">
        <v>331</v>
      </c>
      <c r="H1342" s="85" t="s">
        <v>254</v>
      </c>
      <c r="I1342" s="85">
        <f>CHOOSE(IF(C1342&gt;0,C1342,$F$5),0,"(야간)","(지세별)","(지+소)","(누.불)","(야+소)","")</f>
        <v>0</v>
      </c>
      <c r="J1342" s="84">
        <v>0</v>
      </c>
      <c r="K1342" s="72" t="s">
        <v>328</v>
      </c>
      <c r="L1342" s="73">
        <f t="shared" si="104"/>
        <v>0</v>
      </c>
      <c r="M1342" s="71">
        <f t="shared" si="104"/>
        <v>0</v>
      </c>
      <c r="N1342" s="73">
        <f>IF(AND(J1341=0,J1342=0),0,INT(CHOOSE(IF(C1342&gt;0,C1342,$F$5),#REF!,#REF!,#REF!,#REF!,#REF!,#REF!,#REF!)))</f>
        <v>0</v>
      </c>
      <c r="O1342" s="74">
        <f t="shared" si="105"/>
        <v>0</v>
      </c>
      <c r="P1342" s="73">
        <f>IF(AND(J1341=0,J1342=0),0,INT(CHOOSE(IF(C1342&gt;0,C1342,$F$5),#REF!,#REF!,#REF!,#REF!,#REF!,#REF!,#REF!)))</f>
        <v>0</v>
      </c>
      <c r="Q1342" s="74">
        <f t="shared" si="106"/>
        <v>0</v>
      </c>
      <c r="R1342" s="73">
        <f>IF(AND(J1341=0,J1342=0),0,INT(CHOOSE(IF(C1342&gt;0,C1342,$F$5),#REF!,#REF!,#REF!,#REF!,#REF!,#REF!,#REF!)))</f>
        <v>0</v>
      </c>
      <c r="S1342" s="74">
        <f t="shared" si="107"/>
        <v>0</v>
      </c>
      <c r="T1342" s="74"/>
    </row>
    <row r="1343" spans="3:20" ht="20.25" hidden="1" customHeight="1">
      <c r="C1343" s="17"/>
      <c r="E1343" t="str">
        <f t="shared" si="103"/>
        <v/>
      </c>
      <c r="F1343" s="62"/>
      <c r="G1343" s="78"/>
      <c r="H1343" s="79"/>
      <c r="I1343" s="79"/>
      <c r="J1343" s="78">
        <v>0</v>
      </c>
      <c r="K1343" s="65"/>
      <c r="L1343" s="66">
        <f t="shared" si="104"/>
        <v>0</v>
      </c>
      <c r="M1343" s="64">
        <f t="shared" si="104"/>
        <v>0</v>
      </c>
      <c r="N1343" s="66">
        <f>IF(J1343=0,0,N1344*$E$3)</f>
        <v>0</v>
      </c>
      <c r="O1343" s="67">
        <f t="shared" si="105"/>
        <v>0</v>
      </c>
      <c r="P1343" s="66">
        <f>IF(J1343=0,0,P1344*$E$3)</f>
        <v>0</v>
      </c>
      <c r="Q1343" s="67">
        <f t="shared" si="106"/>
        <v>0</v>
      </c>
      <c r="R1343" s="66">
        <f>IF(J1343=0,0,R1344*$E$3)</f>
        <v>0</v>
      </c>
      <c r="S1343" s="67">
        <f t="shared" si="107"/>
        <v>0</v>
      </c>
      <c r="T1343" s="67"/>
    </row>
    <row r="1344" spans="3:20" ht="20.25" hidden="1" customHeight="1">
      <c r="C1344" s="76">
        <v>2</v>
      </c>
      <c r="D1344" s="68" t="str">
        <f>CHOOSE(IF(C1344&gt;0,C1344,$F$5),0,"(야)","(지세별)","(지+소)","(누.불)","(야+소)","(원내역)")</f>
        <v>(야)</v>
      </c>
      <c r="E1344">
        <f t="shared" si="108"/>
        <v>0</v>
      </c>
      <c r="F1344" s="59"/>
      <c r="G1344" s="84" t="s">
        <v>331</v>
      </c>
      <c r="H1344" s="85" t="s">
        <v>254</v>
      </c>
      <c r="I1344" s="85" t="str">
        <f>CHOOSE(IF(C1344&gt;0,C1344,$F$5),0,"(야간)","(지세별)","(지+소)","(누.불)","(야+소)","")</f>
        <v>(야간)</v>
      </c>
      <c r="J1344" s="84">
        <v>0</v>
      </c>
      <c r="K1344" s="72" t="s">
        <v>328</v>
      </c>
      <c r="L1344" s="73">
        <f t="shared" si="104"/>
        <v>0</v>
      </c>
      <c r="M1344" s="71">
        <f t="shared" si="104"/>
        <v>0</v>
      </c>
      <c r="N1344" s="73">
        <f>IF(AND(J1343=0,J1344=0),0,INT(CHOOSE(IF(C1344&gt;0,C1344,$F$5),#REF!,#REF!,#REF!,#REF!,#REF!,#REF!,#REF!)))</f>
        <v>0</v>
      </c>
      <c r="O1344" s="74">
        <f t="shared" si="105"/>
        <v>0</v>
      </c>
      <c r="P1344" s="73">
        <f>IF(AND(J1343=0,J1344=0),0,INT(CHOOSE(IF(C1344&gt;0,C1344,$F$5),#REF!,#REF!,#REF!,#REF!,#REF!,#REF!,#REF!)))</f>
        <v>0</v>
      </c>
      <c r="Q1344" s="74">
        <f t="shared" si="106"/>
        <v>0</v>
      </c>
      <c r="R1344" s="73">
        <f>IF(AND(J1343=0,J1344=0),0,INT(CHOOSE(IF(C1344&gt;0,C1344,$F$5),#REF!,#REF!,#REF!,#REF!,#REF!,#REF!,#REF!)))</f>
        <v>0</v>
      </c>
      <c r="S1344" s="74">
        <f t="shared" si="107"/>
        <v>0</v>
      </c>
      <c r="T1344" s="74"/>
    </row>
    <row r="1345" spans="3:20" ht="20.25" hidden="1" customHeight="1">
      <c r="C1345" s="17"/>
      <c r="E1345" t="str">
        <f t="shared" si="103"/>
        <v/>
      </c>
      <c r="F1345" s="62"/>
      <c r="G1345" s="78"/>
      <c r="H1345" s="79"/>
      <c r="I1345" s="79"/>
      <c r="J1345" s="78">
        <v>0</v>
      </c>
      <c r="K1345" s="65"/>
      <c r="L1345" s="66">
        <f t="shared" si="104"/>
        <v>0</v>
      </c>
      <c r="M1345" s="64">
        <f t="shared" si="104"/>
        <v>0</v>
      </c>
      <c r="N1345" s="66">
        <f>IF(J1345=0,0,N1346*$E$3)</f>
        <v>0</v>
      </c>
      <c r="O1345" s="67">
        <f t="shared" si="105"/>
        <v>0</v>
      </c>
      <c r="P1345" s="66">
        <f>IF(J1345=0,0,P1346*$E$3)</f>
        <v>0</v>
      </c>
      <c r="Q1345" s="67">
        <f t="shared" si="106"/>
        <v>0</v>
      </c>
      <c r="R1345" s="66">
        <f>IF(J1345=0,0,R1346*$E$3)</f>
        <v>0</v>
      </c>
      <c r="S1345" s="67">
        <f t="shared" si="107"/>
        <v>0</v>
      </c>
      <c r="T1345" s="67"/>
    </row>
    <row r="1346" spans="3:20" ht="20.25" hidden="1" customHeight="1">
      <c r="C1346" s="76"/>
      <c r="D1346" s="68">
        <f>CHOOSE(IF(C1346&gt;0,C1346,$F$5),0,"(야)","(지세별)","(지+소)","(누.불)","(야+소)","(원내역)")</f>
        <v>0</v>
      </c>
      <c r="E1346">
        <f t="shared" si="108"/>
        <v>0</v>
      </c>
      <c r="F1346" s="59"/>
      <c r="G1346" s="84" t="s">
        <v>331</v>
      </c>
      <c r="H1346" s="85" t="s">
        <v>255</v>
      </c>
      <c r="I1346" s="85">
        <f>CHOOSE(IF(C1346&gt;0,C1346,$F$5),0,"(야간)","(지세별)","(지+소)","(누.불)","(야+소)","")</f>
        <v>0</v>
      </c>
      <c r="J1346" s="84">
        <v>0</v>
      </c>
      <c r="K1346" s="72" t="s">
        <v>227</v>
      </c>
      <c r="L1346" s="73">
        <f t="shared" si="104"/>
        <v>0</v>
      </c>
      <c r="M1346" s="71">
        <f t="shared" si="104"/>
        <v>0</v>
      </c>
      <c r="N1346" s="73">
        <f>IF(AND(J1345=0,J1346=0),0,INT(CHOOSE(IF(C1346&gt;0,C1346,$F$5),#REF!,#REF!,#REF!,#REF!,#REF!,#REF!,#REF!)))</f>
        <v>0</v>
      </c>
      <c r="O1346" s="74">
        <f t="shared" si="105"/>
        <v>0</v>
      </c>
      <c r="P1346" s="73">
        <f>IF(AND(J1345=0,J1346=0),0,INT(CHOOSE(IF(C1346&gt;0,C1346,$F$5),#REF!,#REF!,#REF!,#REF!,#REF!,#REF!,#REF!)))</f>
        <v>0</v>
      </c>
      <c r="Q1346" s="74">
        <f t="shared" si="106"/>
        <v>0</v>
      </c>
      <c r="R1346" s="73">
        <f>IF(AND(J1345=0,J1346=0),0,INT(CHOOSE(IF(C1346&gt;0,C1346,$F$5),#REF!,#REF!,#REF!,#REF!,#REF!,#REF!,#REF!)))</f>
        <v>0</v>
      </c>
      <c r="S1346" s="74">
        <f t="shared" si="107"/>
        <v>0</v>
      </c>
      <c r="T1346" s="74"/>
    </row>
    <row r="1347" spans="3:20" ht="20.25" hidden="1" customHeight="1">
      <c r="C1347" s="17"/>
      <c r="E1347" t="str">
        <f t="shared" si="103"/>
        <v/>
      </c>
      <c r="F1347" s="62"/>
      <c r="G1347" s="78"/>
      <c r="H1347" s="79"/>
      <c r="I1347" s="79"/>
      <c r="J1347" s="78">
        <v>0</v>
      </c>
      <c r="K1347" s="65"/>
      <c r="L1347" s="66">
        <f t="shared" si="104"/>
        <v>0</v>
      </c>
      <c r="M1347" s="64">
        <f t="shared" si="104"/>
        <v>0</v>
      </c>
      <c r="N1347" s="66">
        <f>IF(J1347=0,0,N1348*$E$3)</f>
        <v>0</v>
      </c>
      <c r="O1347" s="67">
        <f t="shared" si="105"/>
        <v>0</v>
      </c>
      <c r="P1347" s="66">
        <f>IF(J1347=0,0,P1348*$E$3)</f>
        <v>0</v>
      </c>
      <c r="Q1347" s="67">
        <f t="shared" si="106"/>
        <v>0</v>
      </c>
      <c r="R1347" s="66">
        <f>IF(J1347=0,0,R1348*$E$3)</f>
        <v>0</v>
      </c>
      <c r="S1347" s="67">
        <f t="shared" si="107"/>
        <v>0</v>
      </c>
      <c r="T1347" s="67"/>
    </row>
    <row r="1348" spans="3:20" ht="20.25" hidden="1" customHeight="1">
      <c r="C1348" s="76">
        <v>2</v>
      </c>
      <c r="D1348" s="68" t="str">
        <f>CHOOSE(IF(C1348&gt;0,C1348,$F$5),0,"(야)","(지세별)","(지+소)","(누.불)","(야+소)","(원내역)")</f>
        <v>(야)</v>
      </c>
      <c r="E1348">
        <f t="shared" si="108"/>
        <v>0</v>
      </c>
      <c r="F1348" s="59"/>
      <c r="G1348" s="84" t="s">
        <v>331</v>
      </c>
      <c r="H1348" s="85" t="s">
        <v>255</v>
      </c>
      <c r="I1348" s="85" t="str">
        <f>CHOOSE(IF(C1348&gt;0,C1348,$F$5),0,"(야간)","(지세별)","(지+소)","(누.불)","(야+소)","")</f>
        <v>(야간)</v>
      </c>
      <c r="J1348" s="84">
        <v>0</v>
      </c>
      <c r="K1348" s="72" t="s">
        <v>328</v>
      </c>
      <c r="L1348" s="73">
        <f t="shared" si="104"/>
        <v>0</v>
      </c>
      <c r="M1348" s="71">
        <f t="shared" si="104"/>
        <v>0</v>
      </c>
      <c r="N1348" s="73">
        <f>IF(AND(J1347=0,J1348=0),0,INT(CHOOSE(IF(C1348&gt;0,C1348,$F$5),#REF!,#REF!,#REF!,#REF!,#REF!,#REF!,#REF!)))</f>
        <v>0</v>
      </c>
      <c r="O1348" s="74">
        <f t="shared" si="105"/>
        <v>0</v>
      </c>
      <c r="P1348" s="73">
        <f>IF(AND(J1347=0,J1348=0),0,INT(CHOOSE(IF(C1348&gt;0,C1348,$F$5),#REF!,#REF!,#REF!,#REF!,#REF!,#REF!,#REF!)))</f>
        <v>0</v>
      </c>
      <c r="Q1348" s="74">
        <f t="shared" si="106"/>
        <v>0</v>
      </c>
      <c r="R1348" s="73">
        <f>IF(AND(J1347=0,J1348=0),0,INT(CHOOSE(IF(C1348&gt;0,C1348,$F$5),#REF!,#REF!,#REF!,#REF!,#REF!,#REF!,#REF!)))</f>
        <v>0</v>
      </c>
      <c r="S1348" s="74">
        <f t="shared" si="107"/>
        <v>0</v>
      </c>
      <c r="T1348" s="74"/>
    </row>
    <row r="1349" spans="3:20" ht="20.25" hidden="1" customHeight="1">
      <c r="C1349" s="17"/>
      <c r="E1349" t="str">
        <f t="shared" si="103"/>
        <v/>
      </c>
      <c r="F1349" s="62"/>
      <c r="G1349" s="78"/>
      <c r="H1349" s="79"/>
      <c r="I1349" s="79"/>
      <c r="J1349" s="78">
        <v>0</v>
      </c>
      <c r="K1349" s="65"/>
      <c r="L1349" s="66">
        <f t="shared" si="104"/>
        <v>0</v>
      </c>
      <c r="M1349" s="64">
        <f t="shared" si="104"/>
        <v>0</v>
      </c>
      <c r="N1349" s="66">
        <f>IF(J1349=0,0,N1350*$E$3)</f>
        <v>0</v>
      </c>
      <c r="O1349" s="67">
        <f t="shared" si="105"/>
        <v>0</v>
      </c>
      <c r="P1349" s="66">
        <f>IF(J1349=0,0,P1350*$E$3)</f>
        <v>0</v>
      </c>
      <c r="Q1349" s="67">
        <f t="shared" si="106"/>
        <v>0</v>
      </c>
      <c r="R1349" s="66">
        <f>IF(J1349=0,0,R1350*$E$3)</f>
        <v>0</v>
      </c>
      <c r="S1349" s="67">
        <f t="shared" si="107"/>
        <v>0</v>
      </c>
      <c r="T1349" s="67"/>
    </row>
    <row r="1350" spans="3:20" ht="20.25" hidden="1" customHeight="1">
      <c r="C1350" s="76"/>
      <c r="D1350" s="68">
        <f>CHOOSE(IF(C1350&gt;0,C1350,$F$5),0,"(야)","(지세별)","(지+소)","(누.불)","(야+소)","(원내역)")</f>
        <v>0</v>
      </c>
      <c r="E1350">
        <f t="shared" si="108"/>
        <v>0</v>
      </c>
      <c r="F1350" s="59"/>
      <c r="G1350" s="84" t="s">
        <v>327</v>
      </c>
      <c r="H1350" s="85" t="s">
        <v>332</v>
      </c>
      <c r="I1350" s="85">
        <f>CHOOSE(IF(C1350&gt;0,C1350,$F$5),0,"(야간)","(지세별)","(지+소)","(누.불)","(야+소)","")</f>
        <v>0</v>
      </c>
      <c r="J1350" s="84">
        <v>0</v>
      </c>
      <c r="K1350" s="72" t="s">
        <v>271</v>
      </c>
      <c r="L1350" s="73">
        <f t="shared" si="104"/>
        <v>0</v>
      </c>
      <c r="M1350" s="71">
        <f t="shared" si="104"/>
        <v>0</v>
      </c>
      <c r="N1350" s="73">
        <f>IF(AND(J1349=0,J1350=0),0,INT(CHOOSE(IF(C1350&gt;0,C1350,$F$5),#REF!,#REF!,#REF!,#REF!,#REF!,#REF!,#REF!)))</f>
        <v>0</v>
      </c>
      <c r="O1350" s="74">
        <f t="shared" si="105"/>
        <v>0</v>
      </c>
      <c r="P1350" s="73">
        <f>IF(AND(J1349=0,J1350=0),0,INT(CHOOSE(IF(C1350&gt;0,C1350,$F$5),#REF!,#REF!,#REF!,#REF!,#REF!,#REF!,#REF!)))</f>
        <v>0</v>
      </c>
      <c r="Q1350" s="74">
        <f t="shared" si="106"/>
        <v>0</v>
      </c>
      <c r="R1350" s="73">
        <f>IF(AND(J1349=0,J1350=0),0,INT(CHOOSE(IF(C1350&gt;0,C1350,$F$5),#REF!,#REF!,#REF!,#REF!,#REF!,#REF!,#REF!)))</f>
        <v>0</v>
      </c>
      <c r="S1350" s="74">
        <f t="shared" si="107"/>
        <v>0</v>
      </c>
      <c r="T1350" s="74"/>
    </row>
    <row r="1351" spans="3:20" ht="20.25" hidden="1" customHeight="1">
      <c r="C1351" s="17"/>
      <c r="E1351" t="str">
        <f t="shared" si="103"/>
        <v/>
      </c>
      <c r="F1351" s="62"/>
      <c r="G1351" s="78"/>
      <c r="H1351" s="79"/>
      <c r="I1351" s="79"/>
      <c r="J1351" s="78">
        <v>0</v>
      </c>
      <c r="K1351" s="65"/>
      <c r="L1351" s="66">
        <f t="shared" si="104"/>
        <v>0</v>
      </c>
      <c r="M1351" s="64">
        <f t="shared" si="104"/>
        <v>0</v>
      </c>
      <c r="N1351" s="66">
        <f>IF(J1351=0,0,N1352*$E$3)</f>
        <v>0</v>
      </c>
      <c r="O1351" s="67">
        <f t="shared" si="105"/>
        <v>0</v>
      </c>
      <c r="P1351" s="66">
        <f>IF(J1351=0,0,P1352*$E$3)</f>
        <v>0</v>
      </c>
      <c r="Q1351" s="67">
        <f t="shared" si="106"/>
        <v>0</v>
      </c>
      <c r="R1351" s="66">
        <f>IF(J1351=0,0,R1352*$E$3)</f>
        <v>0</v>
      </c>
      <c r="S1351" s="67">
        <f t="shared" si="107"/>
        <v>0</v>
      </c>
      <c r="T1351" s="67"/>
    </row>
    <row r="1352" spans="3:20" ht="20.25" hidden="1" customHeight="1">
      <c r="C1352" s="76">
        <v>2</v>
      </c>
      <c r="D1352" s="68" t="str">
        <f>CHOOSE(IF(C1352&gt;0,C1352,$F$5),0,"(야)","(지세별)","(지+소)","(누.불)","(야+소)","(원내역)")</f>
        <v>(야)</v>
      </c>
      <c r="E1352">
        <f t="shared" si="108"/>
        <v>0</v>
      </c>
      <c r="F1352" s="59"/>
      <c r="G1352" s="84" t="s">
        <v>327</v>
      </c>
      <c r="H1352" s="85" t="str">
        <f>H1350</f>
        <v>D=600mm</v>
      </c>
      <c r="I1352" s="85" t="str">
        <f>CHOOSE(IF(C1352&gt;0,C1352,$F$5),0,"(야간)","(지세별)","(지+소)","(누.불)","(야+소)","")</f>
        <v>(야간)</v>
      </c>
      <c r="J1352" s="84">
        <v>0</v>
      </c>
      <c r="K1352" s="72" t="s">
        <v>227</v>
      </c>
      <c r="L1352" s="73">
        <f t="shared" si="104"/>
        <v>0</v>
      </c>
      <c r="M1352" s="71">
        <f t="shared" si="104"/>
        <v>0</v>
      </c>
      <c r="N1352" s="73">
        <f>IF(AND(J1351=0,J1352=0),0,INT(CHOOSE(IF(C1352&gt;0,C1352,$F$5),#REF!,#REF!,#REF!,#REF!,#REF!,#REF!,#REF!)))</f>
        <v>0</v>
      </c>
      <c r="O1352" s="74">
        <f t="shared" si="105"/>
        <v>0</v>
      </c>
      <c r="P1352" s="73">
        <f>IF(AND(J1351=0,J1352=0),0,INT(CHOOSE(IF(C1352&gt;0,C1352,$F$5),#REF!,#REF!,#REF!,#REF!,#REF!,#REF!,#REF!)))</f>
        <v>0</v>
      </c>
      <c r="Q1352" s="74">
        <f t="shared" si="106"/>
        <v>0</v>
      </c>
      <c r="R1352" s="73">
        <f>IF(AND(J1351=0,J1352=0),0,INT(CHOOSE(IF(C1352&gt;0,C1352,$F$5),#REF!,#REF!,#REF!,#REF!,#REF!,#REF!,#REF!)))</f>
        <v>0</v>
      </c>
      <c r="S1352" s="74">
        <f t="shared" si="107"/>
        <v>0</v>
      </c>
      <c r="T1352" s="74"/>
    </row>
    <row r="1353" spans="3:20" ht="20.25" hidden="1" customHeight="1">
      <c r="C1353" s="17"/>
      <c r="E1353" t="str">
        <f t="shared" ref="E1353:E1415" si="109">IF(OR(M1353&gt;0,M1354&gt;0),2,"")</f>
        <v/>
      </c>
      <c r="F1353" s="62"/>
      <c r="G1353" s="78"/>
      <c r="H1353" s="79"/>
      <c r="I1353" s="79"/>
      <c r="J1353" s="78">
        <v>0</v>
      </c>
      <c r="K1353" s="65"/>
      <c r="L1353" s="66">
        <f t="shared" ref="L1353:M1416" si="110">SUM(N1353,P1353,R1353)</f>
        <v>0</v>
      </c>
      <c r="M1353" s="64">
        <f t="shared" si="110"/>
        <v>0</v>
      </c>
      <c r="N1353" s="66">
        <f>IF(J1353=0,0,N1354*$E$3)</f>
        <v>0</v>
      </c>
      <c r="O1353" s="67">
        <f t="shared" ref="O1353:O1416" si="111">INT($J1353*N1353)</f>
        <v>0</v>
      </c>
      <c r="P1353" s="66">
        <f>IF(J1353=0,0,P1354*$E$3)</f>
        <v>0</v>
      </c>
      <c r="Q1353" s="67">
        <f t="shared" ref="Q1353:Q1416" si="112">INT($J1353*P1353)</f>
        <v>0</v>
      </c>
      <c r="R1353" s="66">
        <f>IF(J1353=0,0,R1354*$E$3)</f>
        <v>0</v>
      </c>
      <c r="S1353" s="67">
        <f t="shared" ref="S1353:S1416" si="113">INT($J1353*R1353)</f>
        <v>0</v>
      </c>
      <c r="T1353" s="67"/>
    </row>
    <row r="1354" spans="3:20" ht="20.25" hidden="1" customHeight="1">
      <c r="C1354" s="76"/>
      <c r="D1354" s="68">
        <f>CHOOSE(IF(C1354&gt;0,C1354,$F$5),0,"(야)","(지세별)","(지+소)","(누.불)","(야+소)","(원내역)")</f>
        <v>0</v>
      </c>
      <c r="E1354">
        <f t="shared" ref="E1354:E1416" si="114">IF(OR(M1353&gt;0,M1354&gt;0),1,0)</f>
        <v>0</v>
      </c>
      <c r="F1354" s="59"/>
      <c r="G1354" s="84" t="s">
        <v>327</v>
      </c>
      <c r="H1354" s="85" t="s">
        <v>257</v>
      </c>
      <c r="I1354" s="85">
        <f>CHOOSE(IF(C1354&gt;0,C1354,$F$5),0,"(야간)","(지세별)","(지+소)","(누.불)","(야+소)","")</f>
        <v>0</v>
      </c>
      <c r="J1354" s="84">
        <v>0</v>
      </c>
      <c r="K1354" s="72" t="s">
        <v>227</v>
      </c>
      <c r="L1354" s="73">
        <f t="shared" si="110"/>
        <v>0</v>
      </c>
      <c r="M1354" s="71">
        <f t="shared" si="110"/>
        <v>0</v>
      </c>
      <c r="N1354" s="73">
        <f>IF(AND(J1353=0,J1354=0),0,INT(CHOOSE(IF(C1354&gt;0,C1354,$F$5),#REF!,#REF!,#REF!,#REF!,#REF!,#REF!,#REF!)))</f>
        <v>0</v>
      </c>
      <c r="O1354" s="74">
        <f t="shared" si="111"/>
        <v>0</v>
      </c>
      <c r="P1354" s="73">
        <f>IF(AND(J1353=0,J1354=0),0,INT(CHOOSE(IF(C1354&gt;0,C1354,$F$5),#REF!,#REF!,#REF!,#REF!,#REF!,#REF!,#REF!)))</f>
        <v>0</v>
      </c>
      <c r="Q1354" s="74">
        <f t="shared" si="112"/>
        <v>0</v>
      </c>
      <c r="R1354" s="73">
        <f>IF(AND(J1353=0,J1354=0),0,INT(CHOOSE(IF(C1354&gt;0,C1354,$F$5),#REF!,#REF!,#REF!,#REF!,#REF!,#REF!,#REF!)))</f>
        <v>0</v>
      </c>
      <c r="S1354" s="74">
        <f t="shared" si="113"/>
        <v>0</v>
      </c>
      <c r="T1354" s="74"/>
    </row>
    <row r="1355" spans="3:20" ht="20.25" hidden="1" customHeight="1">
      <c r="C1355" s="17"/>
      <c r="E1355" t="str">
        <f t="shared" si="109"/>
        <v/>
      </c>
      <c r="F1355" s="62"/>
      <c r="G1355" s="78"/>
      <c r="H1355" s="79"/>
      <c r="I1355" s="79"/>
      <c r="J1355" s="78">
        <v>0</v>
      </c>
      <c r="K1355" s="65"/>
      <c r="L1355" s="66">
        <f t="shared" si="110"/>
        <v>0</v>
      </c>
      <c r="M1355" s="64">
        <f t="shared" si="110"/>
        <v>0</v>
      </c>
      <c r="N1355" s="66">
        <f>IF(J1355=0,0,N1356*$E$3)</f>
        <v>0</v>
      </c>
      <c r="O1355" s="67">
        <f t="shared" si="111"/>
        <v>0</v>
      </c>
      <c r="P1355" s="66">
        <f>IF(J1355=0,0,P1356*$E$3)</f>
        <v>0</v>
      </c>
      <c r="Q1355" s="67">
        <f t="shared" si="112"/>
        <v>0</v>
      </c>
      <c r="R1355" s="66">
        <f>IF(J1355=0,0,R1356*$E$3)</f>
        <v>0</v>
      </c>
      <c r="S1355" s="67">
        <f t="shared" si="113"/>
        <v>0</v>
      </c>
      <c r="T1355" s="67"/>
    </row>
    <row r="1356" spans="3:20" ht="20.25" hidden="1" customHeight="1">
      <c r="C1356" s="76">
        <v>2</v>
      </c>
      <c r="D1356" s="68" t="str">
        <f>CHOOSE(IF(C1356&gt;0,C1356,$F$5),0,"(야)","(지세별)","(지+소)","(누.불)","(야+소)","(원내역)")</f>
        <v>(야)</v>
      </c>
      <c r="E1356">
        <f t="shared" si="114"/>
        <v>0</v>
      </c>
      <c r="F1356" s="59"/>
      <c r="G1356" s="84" t="s">
        <v>327</v>
      </c>
      <c r="H1356" s="85" t="str">
        <f>H1354</f>
        <v>D=700mm</v>
      </c>
      <c r="I1356" s="85" t="str">
        <f>CHOOSE(IF(C1356&gt;0,C1356,$F$5),0,"(야간)","(지세별)","(지+소)","(누.불)","(야+소)","")</f>
        <v>(야간)</v>
      </c>
      <c r="J1356" s="84">
        <v>0</v>
      </c>
      <c r="K1356" s="72" t="s">
        <v>227</v>
      </c>
      <c r="L1356" s="73">
        <f t="shared" si="110"/>
        <v>0</v>
      </c>
      <c r="M1356" s="71">
        <f t="shared" si="110"/>
        <v>0</v>
      </c>
      <c r="N1356" s="73">
        <f>IF(AND(J1355=0,J1356=0),0,INT(CHOOSE(IF(C1356&gt;0,C1356,$F$5),#REF!,#REF!,#REF!,#REF!,#REF!,#REF!,#REF!)))</f>
        <v>0</v>
      </c>
      <c r="O1356" s="74">
        <f t="shared" si="111"/>
        <v>0</v>
      </c>
      <c r="P1356" s="73">
        <f>IF(AND(J1355=0,J1356=0),0,INT(CHOOSE(IF(C1356&gt;0,C1356,$F$5),#REF!,#REF!,#REF!,#REF!,#REF!,#REF!,#REF!)))</f>
        <v>0</v>
      </c>
      <c r="Q1356" s="74">
        <f t="shared" si="112"/>
        <v>0</v>
      </c>
      <c r="R1356" s="73">
        <f>IF(AND(J1355=0,J1356=0),0,INT(CHOOSE(IF(C1356&gt;0,C1356,$F$5),#REF!,#REF!,#REF!,#REF!,#REF!,#REF!,#REF!)))</f>
        <v>0</v>
      </c>
      <c r="S1356" s="74">
        <f t="shared" si="113"/>
        <v>0</v>
      </c>
      <c r="T1356" s="74"/>
    </row>
    <row r="1357" spans="3:20" ht="20.25" hidden="1" customHeight="1">
      <c r="C1357" s="17"/>
      <c r="E1357" t="str">
        <f t="shared" si="109"/>
        <v/>
      </c>
      <c r="F1357" s="62"/>
      <c r="G1357" s="78"/>
      <c r="H1357" s="79"/>
      <c r="I1357" s="79"/>
      <c r="J1357" s="78">
        <v>0</v>
      </c>
      <c r="K1357" s="65"/>
      <c r="L1357" s="66">
        <f t="shared" si="110"/>
        <v>0</v>
      </c>
      <c r="M1357" s="64">
        <f t="shared" si="110"/>
        <v>0</v>
      </c>
      <c r="N1357" s="66">
        <f>IF(J1357=0,0,N1358*$E$3)</f>
        <v>0</v>
      </c>
      <c r="O1357" s="67">
        <f t="shared" si="111"/>
        <v>0</v>
      </c>
      <c r="P1357" s="66">
        <f>IF(J1357=0,0,P1358*$E$3)</f>
        <v>0</v>
      </c>
      <c r="Q1357" s="67">
        <f t="shared" si="112"/>
        <v>0</v>
      </c>
      <c r="R1357" s="66">
        <f>IF(J1357=0,0,R1358*$E$3)</f>
        <v>0</v>
      </c>
      <c r="S1357" s="67">
        <f t="shared" si="113"/>
        <v>0</v>
      </c>
      <c r="T1357" s="67"/>
    </row>
    <row r="1358" spans="3:20" ht="20.25" hidden="1" customHeight="1">
      <c r="C1358" s="76"/>
      <c r="D1358" s="68">
        <f>CHOOSE(IF(C1358&gt;0,C1358,$F$5),0,"(야)","(지세별)","(지+소)","(누.불)","(야+소)","(원내역)")</f>
        <v>0</v>
      </c>
      <c r="E1358">
        <f t="shared" si="114"/>
        <v>0</v>
      </c>
      <c r="F1358" s="59"/>
      <c r="G1358" s="84" t="s">
        <v>327</v>
      </c>
      <c r="H1358" s="85" t="s">
        <v>262</v>
      </c>
      <c r="I1358" s="85">
        <f>CHOOSE(IF(C1358&gt;0,C1358,$F$5),0,"(야간)","(지세별)","(지+소)","(누.불)","(야+소)","")</f>
        <v>0</v>
      </c>
      <c r="J1358" s="84">
        <v>0</v>
      </c>
      <c r="K1358" s="72" t="s">
        <v>227</v>
      </c>
      <c r="L1358" s="73">
        <f t="shared" si="110"/>
        <v>0</v>
      </c>
      <c r="M1358" s="71">
        <f t="shared" si="110"/>
        <v>0</v>
      </c>
      <c r="N1358" s="73">
        <f>IF(AND(J1357=0,J1358=0),0,INT(CHOOSE(IF(C1358&gt;0,C1358,$F$5),#REF!,#REF!,#REF!,#REF!,#REF!,#REF!,#REF!)))</f>
        <v>0</v>
      </c>
      <c r="O1358" s="74">
        <f t="shared" si="111"/>
        <v>0</v>
      </c>
      <c r="P1358" s="73">
        <f>IF(AND(J1357=0,J1358=0),0,INT(CHOOSE(IF(C1358&gt;0,C1358,$F$5),#REF!,#REF!,#REF!,#REF!,#REF!,#REF!,#REF!)))</f>
        <v>0</v>
      </c>
      <c r="Q1358" s="74">
        <f t="shared" si="112"/>
        <v>0</v>
      </c>
      <c r="R1358" s="73">
        <f>IF(AND(J1357=0,J1358=0),0,INT(CHOOSE(IF(C1358&gt;0,C1358,$F$5),#REF!,#REF!,#REF!,#REF!,#REF!,#REF!,#REF!)))</f>
        <v>0</v>
      </c>
      <c r="S1358" s="74">
        <f t="shared" si="113"/>
        <v>0</v>
      </c>
      <c r="T1358" s="74"/>
    </row>
    <row r="1359" spans="3:20" ht="20.25" hidden="1" customHeight="1">
      <c r="C1359" s="17"/>
      <c r="E1359" t="str">
        <f t="shared" si="109"/>
        <v/>
      </c>
      <c r="F1359" s="62"/>
      <c r="G1359" s="78"/>
      <c r="H1359" s="79"/>
      <c r="I1359" s="79"/>
      <c r="J1359" s="78">
        <v>0</v>
      </c>
      <c r="K1359" s="65"/>
      <c r="L1359" s="66">
        <f t="shared" si="110"/>
        <v>0</v>
      </c>
      <c r="M1359" s="64">
        <f t="shared" si="110"/>
        <v>0</v>
      </c>
      <c r="N1359" s="66">
        <f>IF(J1359=0,0,N1360*$E$3)</f>
        <v>0</v>
      </c>
      <c r="O1359" s="67">
        <f t="shared" si="111"/>
        <v>0</v>
      </c>
      <c r="P1359" s="66">
        <f>IF(J1359=0,0,P1360*$E$3)</f>
        <v>0</v>
      </c>
      <c r="Q1359" s="67">
        <f t="shared" si="112"/>
        <v>0</v>
      </c>
      <c r="R1359" s="66">
        <f>IF(J1359=0,0,R1360*$E$3)</f>
        <v>0</v>
      </c>
      <c r="S1359" s="67">
        <f t="shared" si="113"/>
        <v>0</v>
      </c>
      <c r="T1359" s="67"/>
    </row>
    <row r="1360" spans="3:20" ht="20.25" hidden="1" customHeight="1">
      <c r="C1360" s="76">
        <v>2</v>
      </c>
      <c r="D1360" s="68" t="str">
        <f>CHOOSE(IF(C1360&gt;0,C1360,$F$5),0,"(야)","(지세별)","(지+소)","(누.불)","(야+소)","(원내역)")</f>
        <v>(야)</v>
      </c>
      <c r="E1360">
        <f t="shared" si="114"/>
        <v>0</v>
      </c>
      <c r="F1360" s="59"/>
      <c r="G1360" s="84" t="s">
        <v>327</v>
      </c>
      <c r="H1360" s="85" t="str">
        <f>H1358</f>
        <v>D=800mm</v>
      </c>
      <c r="I1360" s="85" t="str">
        <f>CHOOSE(IF(C1360&gt;0,C1360,$F$5),0,"(야간)","(지세별)","(지+소)","(누.불)","(야+소)","")</f>
        <v>(야간)</v>
      </c>
      <c r="J1360" s="84">
        <v>0</v>
      </c>
      <c r="K1360" s="72" t="s">
        <v>227</v>
      </c>
      <c r="L1360" s="73">
        <f t="shared" si="110"/>
        <v>0</v>
      </c>
      <c r="M1360" s="71">
        <f t="shared" si="110"/>
        <v>0</v>
      </c>
      <c r="N1360" s="73">
        <f>IF(AND(J1359=0,J1360=0),0,INT(CHOOSE(IF(C1360&gt;0,C1360,$F$5),#REF!,#REF!,#REF!,#REF!,#REF!,#REF!,#REF!)))</f>
        <v>0</v>
      </c>
      <c r="O1360" s="74">
        <f t="shared" si="111"/>
        <v>0</v>
      </c>
      <c r="P1360" s="73">
        <f>IF(AND(J1359=0,J1360=0),0,INT(CHOOSE(IF(C1360&gt;0,C1360,$F$5),#REF!,#REF!,#REF!,#REF!,#REF!,#REF!,#REF!)))</f>
        <v>0</v>
      </c>
      <c r="Q1360" s="74">
        <f t="shared" si="112"/>
        <v>0</v>
      </c>
      <c r="R1360" s="73">
        <f>IF(AND(J1359=0,J1360=0),0,INT(CHOOSE(IF(C1360&gt;0,C1360,$F$5),#REF!,#REF!,#REF!,#REF!,#REF!,#REF!,#REF!)))</f>
        <v>0</v>
      </c>
      <c r="S1360" s="74">
        <f t="shared" si="113"/>
        <v>0</v>
      </c>
      <c r="T1360" s="74"/>
    </row>
    <row r="1361" spans="3:20" ht="20.25" hidden="1" customHeight="1">
      <c r="C1361" s="17"/>
      <c r="E1361" t="str">
        <f t="shared" si="109"/>
        <v/>
      </c>
      <c r="F1361" s="62"/>
      <c r="G1361" s="78"/>
      <c r="H1361" s="79"/>
      <c r="I1361" s="79"/>
      <c r="J1361" s="78">
        <v>0</v>
      </c>
      <c r="K1361" s="65"/>
      <c r="L1361" s="66">
        <f t="shared" si="110"/>
        <v>0</v>
      </c>
      <c r="M1361" s="64">
        <f t="shared" si="110"/>
        <v>0</v>
      </c>
      <c r="N1361" s="66">
        <f>IF(J1361=0,0,N1362*$E$3)</f>
        <v>0</v>
      </c>
      <c r="O1361" s="67">
        <f t="shared" si="111"/>
        <v>0</v>
      </c>
      <c r="P1361" s="66">
        <f>IF(J1361=0,0,P1362*$E$3)</f>
        <v>0</v>
      </c>
      <c r="Q1361" s="67">
        <f t="shared" si="112"/>
        <v>0</v>
      </c>
      <c r="R1361" s="66">
        <f>IF(J1361=0,0,R1362*$E$3)</f>
        <v>0</v>
      </c>
      <c r="S1361" s="67">
        <f t="shared" si="113"/>
        <v>0</v>
      </c>
      <c r="T1361" s="67"/>
    </row>
    <row r="1362" spans="3:20" ht="20.25" hidden="1" customHeight="1">
      <c r="C1362" s="76"/>
      <c r="D1362" s="68">
        <f>CHOOSE(IF(C1362&gt;0,C1362,$F$5),0,"(야)","(지세별)","(지+소)","(누.불)","(야+소)","(원내역)")</f>
        <v>0</v>
      </c>
      <c r="E1362">
        <f t="shared" si="114"/>
        <v>0</v>
      </c>
      <c r="F1362" s="59"/>
      <c r="G1362" s="84" t="s">
        <v>327</v>
      </c>
      <c r="H1362" s="85" t="s">
        <v>333</v>
      </c>
      <c r="I1362" s="85">
        <f>CHOOSE(IF(C1362&gt;0,C1362,$F$5),0,"(야간)","(지세별)","(지+소)","(누.불)","(야+소)","")</f>
        <v>0</v>
      </c>
      <c r="J1362" s="84">
        <v>0</v>
      </c>
      <c r="K1362" s="72" t="s">
        <v>334</v>
      </c>
      <c r="L1362" s="73">
        <f t="shared" si="110"/>
        <v>0</v>
      </c>
      <c r="M1362" s="71">
        <f t="shared" si="110"/>
        <v>0</v>
      </c>
      <c r="N1362" s="73">
        <f>IF(AND(J1361=0,J1362=0),0,INT(CHOOSE(IF(C1362&gt;0,C1362,$F$5),#REF!,#REF!,#REF!,#REF!,#REF!,#REF!,#REF!)))</f>
        <v>0</v>
      </c>
      <c r="O1362" s="74">
        <f t="shared" si="111"/>
        <v>0</v>
      </c>
      <c r="P1362" s="73">
        <f>IF(AND(J1361=0,J1362=0),0,INT(CHOOSE(IF(C1362&gt;0,C1362,$F$5),#REF!,#REF!,#REF!,#REF!,#REF!,#REF!,#REF!)))</f>
        <v>0</v>
      </c>
      <c r="Q1362" s="74">
        <f t="shared" si="112"/>
        <v>0</v>
      </c>
      <c r="R1362" s="73">
        <f>IF(AND(J1361=0,J1362=0),0,INT(CHOOSE(IF(C1362&gt;0,C1362,$F$5),#REF!,#REF!,#REF!,#REF!,#REF!,#REF!,#REF!)))</f>
        <v>0</v>
      </c>
      <c r="S1362" s="74">
        <f t="shared" si="113"/>
        <v>0</v>
      </c>
      <c r="T1362" s="74"/>
    </row>
    <row r="1363" spans="3:20" ht="20.25" hidden="1" customHeight="1">
      <c r="C1363" s="17"/>
      <c r="E1363" t="str">
        <f t="shared" si="109"/>
        <v/>
      </c>
      <c r="F1363" s="62"/>
      <c r="G1363" s="78"/>
      <c r="H1363" s="79"/>
      <c r="I1363" s="79"/>
      <c r="J1363" s="78">
        <v>0</v>
      </c>
      <c r="K1363" s="65"/>
      <c r="L1363" s="66">
        <f t="shared" si="110"/>
        <v>0</v>
      </c>
      <c r="M1363" s="64">
        <f t="shared" si="110"/>
        <v>0</v>
      </c>
      <c r="N1363" s="66">
        <f>IF(J1363=0,0,N1364*$E$3)</f>
        <v>0</v>
      </c>
      <c r="O1363" s="67">
        <f t="shared" si="111"/>
        <v>0</v>
      </c>
      <c r="P1363" s="66">
        <f>IF(J1363=0,0,P1364*$E$3)</f>
        <v>0</v>
      </c>
      <c r="Q1363" s="67">
        <f t="shared" si="112"/>
        <v>0</v>
      </c>
      <c r="R1363" s="66">
        <f>IF(J1363=0,0,R1364*$E$3)</f>
        <v>0</v>
      </c>
      <c r="S1363" s="67">
        <f t="shared" si="113"/>
        <v>0</v>
      </c>
      <c r="T1363" s="67"/>
    </row>
    <row r="1364" spans="3:20" ht="20.25" hidden="1" customHeight="1">
      <c r="C1364" s="76">
        <v>2</v>
      </c>
      <c r="D1364" s="68" t="str">
        <f>CHOOSE(IF(C1364&gt;0,C1364,$F$5),0,"(야)","(지세별)","(지+소)","(누.불)","(야+소)","(원내역)")</f>
        <v>(야)</v>
      </c>
      <c r="E1364">
        <f t="shared" si="114"/>
        <v>0</v>
      </c>
      <c r="F1364" s="59"/>
      <c r="G1364" s="84" t="s">
        <v>327</v>
      </c>
      <c r="H1364" s="85" t="str">
        <f>H1362</f>
        <v>D=900mm</v>
      </c>
      <c r="I1364" s="85" t="str">
        <f>CHOOSE(IF(C1364&gt;0,C1364,$F$5),0,"(야간)","(지세별)","(지+소)","(누.불)","(야+소)","")</f>
        <v>(야간)</v>
      </c>
      <c r="J1364" s="84">
        <v>0</v>
      </c>
      <c r="K1364" s="72" t="s">
        <v>227</v>
      </c>
      <c r="L1364" s="73">
        <f t="shared" si="110"/>
        <v>0</v>
      </c>
      <c r="M1364" s="71">
        <f t="shared" si="110"/>
        <v>0</v>
      </c>
      <c r="N1364" s="73">
        <f>IF(AND(J1363=0,J1364=0),0,INT(CHOOSE(IF(C1364&gt;0,C1364,$F$5),#REF!,#REF!,#REF!,#REF!,#REF!,#REF!,#REF!)))</f>
        <v>0</v>
      </c>
      <c r="O1364" s="74">
        <f t="shared" si="111"/>
        <v>0</v>
      </c>
      <c r="P1364" s="73">
        <f>IF(AND(J1363=0,J1364=0),0,INT(CHOOSE(IF(C1364&gt;0,C1364,$F$5),#REF!,#REF!,#REF!,#REF!,#REF!,#REF!,#REF!)))</f>
        <v>0</v>
      </c>
      <c r="Q1364" s="74">
        <f t="shared" si="112"/>
        <v>0</v>
      </c>
      <c r="R1364" s="73">
        <f>IF(AND(J1363=0,J1364=0),0,INT(CHOOSE(IF(C1364&gt;0,C1364,$F$5),#REF!,#REF!,#REF!,#REF!,#REF!,#REF!,#REF!)))</f>
        <v>0</v>
      </c>
      <c r="S1364" s="74">
        <f t="shared" si="113"/>
        <v>0</v>
      </c>
      <c r="T1364" s="74"/>
    </row>
    <row r="1365" spans="3:20" ht="20.25" hidden="1" customHeight="1">
      <c r="C1365" s="17"/>
      <c r="E1365" t="str">
        <f t="shared" si="109"/>
        <v/>
      </c>
      <c r="F1365" s="62"/>
      <c r="G1365" s="78"/>
      <c r="H1365" s="79"/>
      <c r="I1365" s="79"/>
      <c r="J1365" s="78">
        <v>0</v>
      </c>
      <c r="K1365" s="65"/>
      <c r="L1365" s="66">
        <f t="shared" si="110"/>
        <v>0</v>
      </c>
      <c r="M1365" s="64">
        <f t="shared" si="110"/>
        <v>0</v>
      </c>
      <c r="N1365" s="66">
        <f>IF(J1365=0,0,N1366*$E$3)</f>
        <v>0</v>
      </c>
      <c r="O1365" s="67">
        <f t="shared" si="111"/>
        <v>0</v>
      </c>
      <c r="P1365" s="66">
        <f>IF(J1365=0,0,P1366*$E$3)</f>
        <v>0</v>
      </c>
      <c r="Q1365" s="67">
        <f t="shared" si="112"/>
        <v>0</v>
      </c>
      <c r="R1365" s="66">
        <f>IF(J1365=0,0,R1366*$E$3)</f>
        <v>0</v>
      </c>
      <c r="S1365" s="67">
        <f t="shared" si="113"/>
        <v>0</v>
      </c>
      <c r="T1365" s="67"/>
    </row>
    <row r="1366" spans="3:20" ht="20.25" hidden="1" customHeight="1">
      <c r="C1366" s="76"/>
      <c r="D1366" s="68">
        <f>CHOOSE(IF(C1366&gt;0,C1366,$F$5),0,"(야)","(지세별)","(지+소)","(누.불)","(야+소)","(원내역)")</f>
        <v>0</v>
      </c>
      <c r="E1366">
        <f t="shared" si="114"/>
        <v>0</v>
      </c>
      <c r="F1366" s="59"/>
      <c r="G1366" s="84" t="s">
        <v>327</v>
      </c>
      <c r="H1366" s="85" t="s">
        <v>335</v>
      </c>
      <c r="I1366" s="85">
        <f>CHOOSE(IF(C1366&gt;0,C1366,$F$5),0,"(야간)","(지세별)","(지+소)","(누.불)","(야+소)","")</f>
        <v>0</v>
      </c>
      <c r="J1366" s="84">
        <v>0</v>
      </c>
      <c r="K1366" s="72" t="s">
        <v>328</v>
      </c>
      <c r="L1366" s="73">
        <f t="shared" si="110"/>
        <v>0</v>
      </c>
      <c r="M1366" s="71">
        <f t="shared" si="110"/>
        <v>0</v>
      </c>
      <c r="N1366" s="73">
        <f>IF(AND(J1365=0,J1366=0),0,INT(CHOOSE(IF(C1366&gt;0,C1366,$F$5),#REF!,#REF!,#REF!,#REF!,#REF!,#REF!,#REF!)))</f>
        <v>0</v>
      </c>
      <c r="O1366" s="74">
        <f t="shared" si="111"/>
        <v>0</v>
      </c>
      <c r="P1366" s="73">
        <f>IF(AND(J1365=0,J1366=0),0,INT(CHOOSE(IF(C1366&gt;0,C1366,$F$5),#REF!,#REF!,#REF!,#REF!,#REF!,#REF!,#REF!)))</f>
        <v>0</v>
      </c>
      <c r="Q1366" s="74">
        <f t="shared" si="112"/>
        <v>0</v>
      </c>
      <c r="R1366" s="73">
        <f>IF(AND(J1365=0,J1366=0),0,INT(CHOOSE(IF(C1366&gt;0,C1366,$F$5),#REF!,#REF!,#REF!,#REF!,#REF!,#REF!,#REF!)))</f>
        <v>0</v>
      </c>
      <c r="S1366" s="74">
        <f t="shared" si="113"/>
        <v>0</v>
      </c>
      <c r="T1366" s="74"/>
    </row>
    <row r="1367" spans="3:20" ht="20.25" hidden="1" customHeight="1">
      <c r="C1367" s="17"/>
      <c r="E1367" t="str">
        <f t="shared" si="109"/>
        <v/>
      </c>
      <c r="F1367" s="62"/>
      <c r="G1367" s="78"/>
      <c r="H1367" s="79"/>
      <c r="I1367" s="79"/>
      <c r="J1367" s="78">
        <v>0</v>
      </c>
      <c r="K1367" s="65"/>
      <c r="L1367" s="66">
        <f t="shared" si="110"/>
        <v>0</v>
      </c>
      <c r="M1367" s="64">
        <f t="shared" si="110"/>
        <v>0</v>
      </c>
      <c r="N1367" s="66">
        <f>IF(J1367=0,0,N1368*$E$3)</f>
        <v>0</v>
      </c>
      <c r="O1367" s="67">
        <f t="shared" si="111"/>
        <v>0</v>
      </c>
      <c r="P1367" s="66">
        <f>IF(J1367=0,0,P1368*$E$3)</f>
        <v>0</v>
      </c>
      <c r="Q1367" s="67">
        <f t="shared" si="112"/>
        <v>0</v>
      </c>
      <c r="R1367" s="66">
        <f>IF(J1367=0,0,R1368*$E$3)</f>
        <v>0</v>
      </c>
      <c r="S1367" s="67">
        <f t="shared" si="113"/>
        <v>0</v>
      </c>
      <c r="T1367" s="67"/>
    </row>
    <row r="1368" spans="3:20" ht="20.25" hidden="1" customHeight="1">
      <c r="C1368" s="76">
        <v>2</v>
      </c>
      <c r="D1368" s="68" t="str">
        <f>CHOOSE(IF(C1368&gt;0,C1368,$F$5),0,"(야)","(지세별)","(지+소)","(누.불)","(야+소)","(원내역)")</f>
        <v>(야)</v>
      </c>
      <c r="E1368">
        <f t="shared" si="114"/>
        <v>0</v>
      </c>
      <c r="F1368" s="59"/>
      <c r="G1368" s="84" t="s">
        <v>327</v>
      </c>
      <c r="H1368" s="85" t="str">
        <f>H1366</f>
        <v>D=1000mm</v>
      </c>
      <c r="I1368" s="85" t="str">
        <f>CHOOSE(IF(C1368&gt;0,C1368,$F$5),0,"(야간)","(지세별)","(지+소)","(누.불)","(야+소)","")</f>
        <v>(야간)</v>
      </c>
      <c r="J1368" s="84">
        <v>0</v>
      </c>
      <c r="K1368" s="72" t="s">
        <v>227</v>
      </c>
      <c r="L1368" s="73">
        <f t="shared" si="110"/>
        <v>0</v>
      </c>
      <c r="M1368" s="71">
        <f t="shared" si="110"/>
        <v>0</v>
      </c>
      <c r="N1368" s="73">
        <f>IF(AND(J1367=0,J1368=0),0,INT(CHOOSE(IF(C1368&gt;0,C1368,$F$5),#REF!,#REF!,#REF!,#REF!,#REF!,#REF!,#REF!)))</f>
        <v>0</v>
      </c>
      <c r="O1368" s="74">
        <f t="shared" si="111"/>
        <v>0</v>
      </c>
      <c r="P1368" s="73">
        <f>IF(AND(J1367=0,J1368=0),0,INT(CHOOSE(IF(C1368&gt;0,C1368,$F$5),#REF!,#REF!,#REF!,#REF!,#REF!,#REF!,#REF!)))</f>
        <v>0</v>
      </c>
      <c r="Q1368" s="74">
        <f t="shared" si="112"/>
        <v>0</v>
      </c>
      <c r="R1368" s="73">
        <f>IF(AND(J1367=0,J1368=0),0,INT(CHOOSE(IF(C1368&gt;0,C1368,$F$5),#REF!,#REF!,#REF!,#REF!,#REF!,#REF!,#REF!)))</f>
        <v>0</v>
      </c>
      <c r="S1368" s="74">
        <f t="shared" si="113"/>
        <v>0</v>
      </c>
      <c r="T1368" s="74"/>
    </row>
    <row r="1369" spans="3:20" ht="20.25" hidden="1" customHeight="1">
      <c r="C1369" s="17"/>
      <c r="E1369" t="str">
        <f t="shared" si="109"/>
        <v/>
      </c>
      <c r="F1369" s="62"/>
      <c r="G1369" s="63"/>
      <c r="H1369" s="64"/>
      <c r="I1369" s="64"/>
      <c r="J1369" s="63">
        <v>0</v>
      </c>
      <c r="K1369" s="65"/>
      <c r="L1369" s="66">
        <f t="shared" si="110"/>
        <v>0</v>
      </c>
      <c r="M1369" s="64">
        <f t="shared" si="110"/>
        <v>0</v>
      </c>
      <c r="N1369" s="66">
        <f>IF(J1369=0,0,N1370*$E$3)</f>
        <v>0</v>
      </c>
      <c r="O1369" s="67">
        <f t="shared" si="111"/>
        <v>0</v>
      </c>
      <c r="P1369" s="66">
        <f>IF(J1369=0,0,P1370*$E$3)</f>
        <v>0</v>
      </c>
      <c r="Q1369" s="67">
        <f t="shared" si="112"/>
        <v>0</v>
      </c>
      <c r="R1369" s="66">
        <f>IF(J1369=0,0,R1370*$E$3)</f>
        <v>0</v>
      </c>
      <c r="S1369" s="67">
        <f t="shared" si="113"/>
        <v>0</v>
      </c>
      <c r="T1369" s="67"/>
    </row>
    <row r="1370" spans="3:20" ht="20.25" hidden="1" customHeight="1">
      <c r="C1370" s="76"/>
      <c r="D1370" s="68">
        <f>CHOOSE(IF(C1370&gt;0,C1370,$F$5),0,"(야)","(지세별)","(지+소)","(누.불)","(야+소)","(원내역)")</f>
        <v>0</v>
      </c>
      <c r="E1370">
        <f t="shared" si="114"/>
        <v>0</v>
      </c>
      <c r="F1370" s="59"/>
      <c r="G1370" s="70" t="s">
        <v>336</v>
      </c>
      <c r="H1370" s="71" t="s">
        <v>247</v>
      </c>
      <c r="I1370" s="71">
        <f>CHOOSE(IF(C1370&gt;0,C1370,$F$5),0,"(야간)","(지세별)","(지+소)","(누.불)","(야+소)","")</f>
        <v>0</v>
      </c>
      <c r="J1370" s="70">
        <v>0</v>
      </c>
      <c r="K1370" s="72" t="s">
        <v>227</v>
      </c>
      <c r="L1370" s="73">
        <f t="shared" si="110"/>
        <v>0</v>
      </c>
      <c r="M1370" s="71">
        <f t="shared" si="110"/>
        <v>0</v>
      </c>
      <c r="N1370" s="73">
        <f>IF(AND(J1369=0,J1370=0),0,INT(CHOOSE(IF(C1370&gt;0,C1370,$F$5),#REF!,#REF!,#REF!,#REF!,#REF!,#REF!,#REF!)))</f>
        <v>0</v>
      </c>
      <c r="O1370" s="74">
        <f t="shared" si="111"/>
        <v>0</v>
      </c>
      <c r="P1370" s="73">
        <f>IF(AND(J1369=0,J1370=0),0,INT(CHOOSE(IF(C1370&gt;0,C1370,$F$5),#REF!,#REF!,#REF!,#REF!,#REF!,#REF!,#REF!)))</f>
        <v>0</v>
      </c>
      <c r="Q1370" s="74">
        <f t="shared" si="112"/>
        <v>0</v>
      </c>
      <c r="R1370" s="73">
        <f>IF(AND(J1369=0,J1370=0),0,INT(CHOOSE(IF(C1370&gt;0,C1370,$F$5),#REF!,#REF!,#REF!,#REF!,#REF!,#REF!,#REF!)))</f>
        <v>0</v>
      </c>
      <c r="S1370" s="74">
        <f t="shared" si="113"/>
        <v>0</v>
      </c>
      <c r="T1370" s="74"/>
    </row>
    <row r="1371" spans="3:20" ht="20.25" hidden="1" customHeight="1">
      <c r="C1371" s="17"/>
      <c r="E1371" t="str">
        <f t="shared" si="109"/>
        <v/>
      </c>
      <c r="F1371" s="62"/>
      <c r="G1371" s="63"/>
      <c r="H1371" s="64"/>
      <c r="I1371" s="64"/>
      <c r="J1371" s="63">
        <v>0</v>
      </c>
      <c r="K1371" s="65"/>
      <c r="L1371" s="66">
        <f t="shared" si="110"/>
        <v>0</v>
      </c>
      <c r="M1371" s="64">
        <f t="shared" si="110"/>
        <v>0</v>
      </c>
      <c r="N1371" s="66">
        <f>IF(J1371=0,0,N1372*$E$3)</f>
        <v>0</v>
      </c>
      <c r="O1371" s="67">
        <f t="shared" si="111"/>
        <v>0</v>
      </c>
      <c r="P1371" s="66">
        <f>IF(J1371=0,0,P1372*$E$3)</f>
        <v>0</v>
      </c>
      <c r="Q1371" s="67">
        <f t="shared" si="112"/>
        <v>0</v>
      </c>
      <c r="R1371" s="66">
        <f>IF(J1371=0,0,R1372*$E$3)</f>
        <v>0</v>
      </c>
      <c r="S1371" s="67">
        <f t="shared" si="113"/>
        <v>0</v>
      </c>
      <c r="T1371" s="67"/>
    </row>
    <row r="1372" spans="3:20" ht="20.25" hidden="1" customHeight="1">
      <c r="C1372" s="76">
        <v>2</v>
      </c>
      <c r="D1372" s="68" t="str">
        <f>CHOOSE(IF(C1372&gt;0,C1372,$F$5),0,"(야)","(지세별)","(지+소)","(누.불)","(야+소)","(원내역)")</f>
        <v>(야)</v>
      </c>
      <c r="E1372">
        <f t="shared" si="114"/>
        <v>0</v>
      </c>
      <c r="F1372" s="59"/>
      <c r="G1372" s="70" t="s">
        <v>336</v>
      </c>
      <c r="H1372" s="71" t="s">
        <v>247</v>
      </c>
      <c r="I1372" s="71" t="str">
        <f>CHOOSE(IF(C1372&gt;0,C1372,$F$5),0,"(야간)","(지세별)","(지+소)","(누.불)","(야+소)","")</f>
        <v>(야간)</v>
      </c>
      <c r="J1372" s="70">
        <v>0</v>
      </c>
      <c r="K1372" s="72" t="s">
        <v>227</v>
      </c>
      <c r="L1372" s="73">
        <f t="shared" si="110"/>
        <v>0</v>
      </c>
      <c r="M1372" s="71">
        <f t="shared" si="110"/>
        <v>0</v>
      </c>
      <c r="N1372" s="73">
        <f>IF(AND(J1371=0,J1372=0),0,INT(CHOOSE(IF(C1372&gt;0,C1372,$F$5),#REF!,#REF!,#REF!,#REF!,#REF!,#REF!,#REF!)))</f>
        <v>0</v>
      </c>
      <c r="O1372" s="74">
        <f t="shared" si="111"/>
        <v>0</v>
      </c>
      <c r="P1372" s="73">
        <f>IF(AND(J1371=0,J1372=0),0,INT(CHOOSE(IF(C1372&gt;0,C1372,$F$5),#REF!,#REF!,#REF!,#REF!,#REF!,#REF!,#REF!)))</f>
        <v>0</v>
      </c>
      <c r="Q1372" s="74">
        <f t="shared" si="112"/>
        <v>0</v>
      </c>
      <c r="R1372" s="73">
        <f>IF(AND(J1371=0,J1372=0),0,INT(CHOOSE(IF(C1372&gt;0,C1372,$F$5),#REF!,#REF!,#REF!,#REF!,#REF!,#REF!,#REF!)))</f>
        <v>0</v>
      </c>
      <c r="S1372" s="74">
        <f t="shared" si="113"/>
        <v>0</v>
      </c>
      <c r="T1372" s="74"/>
    </row>
    <row r="1373" spans="3:20" ht="20.25" hidden="1" customHeight="1">
      <c r="C1373" s="17"/>
      <c r="E1373" t="str">
        <f t="shared" si="109"/>
        <v/>
      </c>
      <c r="F1373" s="62"/>
      <c r="G1373" s="63"/>
      <c r="H1373" s="64"/>
      <c r="I1373" s="64"/>
      <c r="J1373" s="63">
        <v>0</v>
      </c>
      <c r="K1373" s="65"/>
      <c r="L1373" s="66">
        <f t="shared" si="110"/>
        <v>0</v>
      </c>
      <c r="M1373" s="64">
        <f t="shared" si="110"/>
        <v>0</v>
      </c>
      <c r="N1373" s="66">
        <f>IF(J1373=0,0,N1374*$E$3)</f>
        <v>0</v>
      </c>
      <c r="O1373" s="67">
        <f t="shared" si="111"/>
        <v>0</v>
      </c>
      <c r="P1373" s="66">
        <f>IF(J1373=0,0,P1374*$E$3)</f>
        <v>0</v>
      </c>
      <c r="Q1373" s="67">
        <f t="shared" si="112"/>
        <v>0</v>
      </c>
      <c r="R1373" s="66">
        <f>IF(J1373=0,0,R1374*$E$3)</f>
        <v>0</v>
      </c>
      <c r="S1373" s="67">
        <f t="shared" si="113"/>
        <v>0</v>
      </c>
      <c r="T1373" s="67"/>
    </row>
    <row r="1374" spans="3:20" ht="20.25" hidden="1" customHeight="1">
      <c r="C1374" s="76"/>
      <c r="D1374" s="68">
        <f>CHOOSE(IF(C1374&gt;0,C1374,$F$5),0,"(야)","(지세별)","(지+소)","(누.불)","(야+소)","(원내역)")</f>
        <v>0</v>
      </c>
      <c r="E1374">
        <f t="shared" si="114"/>
        <v>0</v>
      </c>
      <c r="F1374" s="59"/>
      <c r="G1374" s="70" t="s">
        <v>336</v>
      </c>
      <c r="H1374" s="71" t="s">
        <v>248</v>
      </c>
      <c r="I1374" s="71">
        <f>CHOOSE(IF(C1374&gt;0,C1374,$F$5),0,"(야간)","(지세별)","(지+소)","(누.불)","(야+소)","")</f>
        <v>0</v>
      </c>
      <c r="J1374" s="70">
        <v>0</v>
      </c>
      <c r="K1374" s="72" t="s">
        <v>227</v>
      </c>
      <c r="L1374" s="73">
        <f t="shared" si="110"/>
        <v>0</v>
      </c>
      <c r="M1374" s="71">
        <f t="shared" si="110"/>
        <v>0</v>
      </c>
      <c r="N1374" s="73">
        <f>IF(AND(J1373=0,J1374=0),0,INT(CHOOSE(IF(C1374&gt;0,C1374,$F$5),#REF!,#REF!,#REF!,#REF!,#REF!,#REF!,#REF!)))</f>
        <v>0</v>
      </c>
      <c r="O1374" s="74">
        <f t="shared" si="111"/>
        <v>0</v>
      </c>
      <c r="P1374" s="73">
        <f>IF(AND(J1373=0,J1374=0),0,INT(CHOOSE(IF(C1374&gt;0,C1374,$F$5),#REF!,#REF!,#REF!,#REF!,#REF!,#REF!,#REF!)))</f>
        <v>0</v>
      </c>
      <c r="Q1374" s="74">
        <f t="shared" si="112"/>
        <v>0</v>
      </c>
      <c r="R1374" s="73">
        <f>IF(AND(J1373=0,J1374=0),0,INT(CHOOSE(IF(C1374&gt;0,C1374,$F$5),#REF!,#REF!,#REF!,#REF!,#REF!,#REF!,#REF!)))</f>
        <v>0</v>
      </c>
      <c r="S1374" s="74">
        <f t="shared" si="113"/>
        <v>0</v>
      </c>
      <c r="T1374" s="74"/>
    </row>
    <row r="1375" spans="3:20" ht="20.25" hidden="1" customHeight="1">
      <c r="C1375" s="17"/>
      <c r="E1375" t="str">
        <f t="shared" si="109"/>
        <v/>
      </c>
      <c r="F1375" s="62"/>
      <c r="G1375" s="63"/>
      <c r="H1375" s="64"/>
      <c r="I1375" s="64"/>
      <c r="J1375" s="63">
        <v>0</v>
      </c>
      <c r="K1375" s="65"/>
      <c r="L1375" s="66">
        <f t="shared" si="110"/>
        <v>0</v>
      </c>
      <c r="M1375" s="64">
        <f t="shared" si="110"/>
        <v>0</v>
      </c>
      <c r="N1375" s="66">
        <f>IF(J1375=0,0,N1376*$E$3)</f>
        <v>0</v>
      </c>
      <c r="O1375" s="67">
        <f t="shared" si="111"/>
        <v>0</v>
      </c>
      <c r="P1375" s="66">
        <f>IF(J1375=0,0,P1376*$E$3)</f>
        <v>0</v>
      </c>
      <c r="Q1375" s="67">
        <f t="shared" si="112"/>
        <v>0</v>
      </c>
      <c r="R1375" s="66">
        <f>IF(J1375=0,0,R1376*$E$3)</f>
        <v>0</v>
      </c>
      <c r="S1375" s="67">
        <f t="shared" si="113"/>
        <v>0</v>
      </c>
      <c r="T1375" s="67"/>
    </row>
    <row r="1376" spans="3:20" ht="20.25" hidden="1" customHeight="1">
      <c r="C1376" s="76">
        <v>2</v>
      </c>
      <c r="D1376" s="68" t="str">
        <f>CHOOSE(IF(C1376&gt;0,C1376,$F$5),0,"(야)","(지세별)","(지+소)","(누.불)","(야+소)","(원내역)")</f>
        <v>(야)</v>
      </c>
      <c r="E1376">
        <f t="shared" si="114"/>
        <v>0</v>
      </c>
      <c r="F1376" s="59"/>
      <c r="G1376" s="70" t="s">
        <v>336</v>
      </c>
      <c r="H1376" s="71" t="s">
        <v>248</v>
      </c>
      <c r="I1376" s="71" t="str">
        <f>CHOOSE(IF(C1376&gt;0,C1376,$F$5),0,"(야간)","(지세별)","(지+소)","(누.불)","(야+소)","")</f>
        <v>(야간)</v>
      </c>
      <c r="J1376" s="70">
        <v>0</v>
      </c>
      <c r="K1376" s="72" t="s">
        <v>271</v>
      </c>
      <c r="L1376" s="73">
        <f t="shared" si="110"/>
        <v>0</v>
      </c>
      <c r="M1376" s="71">
        <f t="shared" si="110"/>
        <v>0</v>
      </c>
      <c r="N1376" s="73">
        <f>IF(AND(J1375=0,J1376=0),0,INT(CHOOSE(IF(C1376&gt;0,C1376,$F$5),#REF!,#REF!,#REF!,#REF!,#REF!,#REF!,#REF!)))</f>
        <v>0</v>
      </c>
      <c r="O1376" s="74">
        <f t="shared" si="111"/>
        <v>0</v>
      </c>
      <c r="P1376" s="73">
        <f>IF(AND(J1375=0,J1376=0),0,INT(CHOOSE(IF(C1376&gt;0,C1376,$F$5),#REF!,#REF!,#REF!,#REF!,#REF!,#REF!,#REF!)))</f>
        <v>0</v>
      </c>
      <c r="Q1376" s="74">
        <f t="shared" si="112"/>
        <v>0</v>
      </c>
      <c r="R1376" s="73">
        <f>IF(AND(J1375=0,J1376=0),0,INT(CHOOSE(IF(C1376&gt;0,C1376,$F$5),#REF!,#REF!,#REF!,#REF!,#REF!,#REF!,#REF!)))</f>
        <v>0</v>
      </c>
      <c r="S1376" s="74">
        <f t="shared" si="113"/>
        <v>0</v>
      </c>
      <c r="T1376" s="74"/>
    </row>
    <row r="1377" spans="3:20" ht="20.25" hidden="1" customHeight="1">
      <c r="C1377" s="17"/>
      <c r="E1377" t="str">
        <f t="shared" si="109"/>
        <v/>
      </c>
      <c r="F1377" s="62"/>
      <c r="G1377" s="63"/>
      <c r="H1377" s="64"/>
      <c r="I1377" s="64"/>
      <c r="J1377" s="63">
        <v>0</v>
      </c>
      <c r="K1377" s="65"/>
      <c r="L1377" s="66">
        <f t="shared" si="110"/>
        <v>0</v>
      </c>
      <c r="M1377" s="64">
        <f t="shared" si="110"/>
        <v>0</v>
      </c>
      <c r="N1377" s="66">
        <f>IF(J1377=0,0,N1378*$E$3)</f>
        <v>0</v>
      </c>
      <c r="O1377" s="67">
        <f t="shared" si="111"/>
        <v>0</v>
      </c>
      <c r="P1377" s="66">
        <f>IF(J1377=0,0,P1378*$E$3)</f>
        <v>0</v>
      </c>
      <c r="Q1377" s="67">
        <f t="shared" si="112"/>
        <v>0</v>
      </c>
      <c r="R1377" s="66">
        <f>IF(J1377=0,0,R1378*$E$3)</f>
        <v>0</v>
      </c>
      <c r="S1377" s="67">
        <f t="shared" si="113"/>
        <v>0</v>
      </c>
      <c r="T1377" s="67"/>
    </row>
    <row r="1378" spans="3:20" ht="20.25" hidden="1" customHeight="1">
      <c r="C1378" s="76"/>
      <c r="D1378" s="68">
        <f>CHOOSE(IF(C1378&gt;0,C1378,$F$5),0,"(야)","(지세별)","(지+소)","(누.불)","(야+소)","(원내역)")</f>
        <v>0</v>
      </c>
      <c r="E1378">
        <f t="shared" si="114"/>
        <v>0</v>
      </c>
      <c r="F1378" s="59"/>
      <c r="G1378" s="70" t="s">
        <v>337</v>
      </c>
      <c r="H1378" s="71" t="s">
        <v>249</v>
      </c>
      <c r="I1378" s="71">
        <f>CHOOSE(IF(C1378&gt;0,C1378,$F$5),0,"(야간)","(지세별)","(소규모)","(누.불)","(야+소)","")</f>
        <v>0</v>
      </c>
      <c r="J1378" s="70">
        <v>0</v>
      </c>
      <c r="K1378" s="72" t="s">
        <v>328</v>
      </c>
      <c r="L1378" s="73">
        <f t="shared" si="110"/>
        <v>0</v>
      </c>
      <c r="M1378" s="71">
        <f t="shared" si="110"/>
        <v>0</v>
      </c>
      <c r="N1378" s="73">
        <f>IF(AND(J1377=0,J1378=0),0,INT(CHOOSE(IF(C1378&gt;0,C1378,$F$5),#REF!,#REF!,#REF!,#REF!,#REF!,#REF!,#REF!)))</f>
        <v>0</v>
      </c>
      <c r="O1378" s="74">
        <f t="shared" si="111"/>
        <v>0</v>
      </c>
      <c r="P1378" s="73">
        <f>IF(AND(J1377=0,J1378=0),0,INT(CHOOSE(IF(C1378&gt;0,C1378,$F$5),#REF!,#REF!,#REF!,#REF!,#REF!,#REF!,#REF!)))</f>
        <v>0</v>
      </c>
      <c r="Q1378" s="74">
        <f t="shared" si="112"/>
        <v>0</v>
      </c>
      <c r="R1378" s="73">
        <f>IF(AND(J1377=0,J1378=0),0,INT(CHOOSE(IF(C1378&gt;0,C1378,$F$5),#REF!,#REF!,#REF!,#REF!,#REF!,#REF!,#REF!)))</f>
        <v>0</v>
      </c>
      <c r="S1378" s="74">
        <f t="shared" si="113"/>
        <v>0</v>
      </c>
      <c r="T1378" s="74"/>
    </row>
    <row r="1379" spans="3:20" ht="20.25" hidden="1" customHeight="1">
      <c r="C1379" s="17"/>
      <c r="E1379" t="str">
        <f t="shared" si="109"/>
        <v/>
      </c>
      <c r="F1379" s="62"/>
      <c r="G1379" s="63"/>
      <c r="H1379" s="64"/>
      <c r="I1379" s="64"/>
      <c r="J1379" s="63">
        <v>0</v>
      </c>
      <c r="K1379" s="65"/>
      <c r="L1379" s="66">
        <f t="shared" si="110"/>
        <v>0</v>
      </c>
      <c r="M1379" s="64">
        <f t="shared" si="110"/>
        <v>0</v>
      </c>
      <c r="N1379" s="66">
        <f>IF(J1379=0,0,N1380*$E$3)</f>
        <v>0</v>
      </c>
      <c r="O1379" s="67">
        <f t="shared" si="111"/>
        <v>0</v>
      </c>
      <c r="P1379" s="66">
        <f>IF(J1379=0,0,P1380*$E$3)</f>
        <v>0</v>
      </c>
      <c r="Q1379" s="67">
        <f t="shared" si="112"/>
        <v>0</v>
      </c>
      <c r="R1379" s="66">
        <f>IF(J1379=0,0,R1380*$E$3)</f>
        <v>0</v>
      </c>
      <c r="S1379" s="67">
        <f t="shared" si="113"/>
        <v>0</v>
      </c>
      <c r="T1379" s="67"/>
    </row>
    <row r="1380" spans="3:20" ht="20.25" hidden="1" customHeight="1">
      <c r="C1380" s="76">
        <v>2</v>
      </c>
      <c r="D1380" s="68" t="str">
        <f>CHOOSE(IF(C1380&gt;0,C1380,$F$5),0,"(야)","(지세별)","(지+소)","(누.불)","(야+소)","(원내역)")</f>
        <v>(야)</v>
      </c>
      <c r="E1380">
        <f t="shared" si="114"/>
        <v>0</v>
      </c>
      <c r="F1380" s="59"/>
      <c r="G1380" s="70" t="s">
        <v>338</v>
      </c>
      <c r="H1380" s="71" t="s">
        <v>249</v>
      </c>
      <c r="I1380" s="71" t="str">
        <f>CHOOSE(IF(C1380&gt;0,C1380,$F$5),0,"(야간)","(지세별)","(지+소)","(누.불)","(야+소)","")</f>
        <v>(야간)</v>
      </c>
      <c r="J1380" s="70">
        <v>0</v>
      </c>
      <c r="K1380" s="72" t="s">
        <v>328</v>
      </c>
      <c r="L1380" s="73">
        <f t="shared" si="110"/>
        <v>0</v>
      </c>
      <c r="M1380" s="71">
        <f t="shared" si="110"/>
        <v>0</v>
      </c>
      <c r="N1380" s="73">
        <f>IF(AND(J1379=0,J1380=0),0,INT(CHOOSE(IF(C1380&gt;0,C1380,$F$5),#REF!,#REF!,#REF!,#REF!,#REF!,#REF!,#REF!)))</f>
        <v>0</v>
      </c>
      <c r="O1380" s="74">
        <f t="shared" si="111"/>
        <v>0</v>
      </c>
      <c r="P1380" s="73">
        <f>IF(AND(J1379=0,J1380=0),0,INT(CHOOSE(IF(C1380&gt;0,C1380,$F$5),#REF!,#REF!,#REF!,#REF!,#REF!,#REF!,#REF!)))</f>
        <v>0</v>
      </c>
      <c r="Q1380" s="74">
        <f t="shared" si="112"/>
        <v>0</v>
      </c>
      <c r="R1380" s="73">
        <f>IF(AND(J1379=0,J1380=0),0,INT(CHOOSE(IF(C1380&gt;0,C1380,$F$5),#REF!,#REF!,#REF!,#REF!,#REF!,#REF!,#REF!)))</f>
        <v>0</v>
      </c>
      <c r="S1380" s="74">
        <f t="shared" si="113"/>
        <v>0</v>
      </c>
      <c r="T1380" s="74"/>
    </row>
    <row r="1381" spans="3:20" ht="20.25" hidden="1" customHeight="1">
      <c r="C1381" s="17"/>
      <c r="E1381" t="str">
        <f t="shared" si="109"/>
        <v/>
      </c>
      <c r="F1381" s="62"/>
      <c r="G1381" s="63"/>
      <c r="H1381" s="64"/>
      <c r="I1381" s="64"/>
      <c r="J1381" s="63">
        <v>0</v>
      </c>
      <c r="K1381" s="65"/>
      <c r="L1381" s="66">
        <f t="shared" si="110"/>
        <v>0</v>
      </c>
      <c r="M1381" s="64">
        <f t="shared" si="110"/>
        <v>0</v>
      </c>
      <c r="N1381" s="66">
        <f>IF(J1381=0,0,N1382*$E$3)</f>
        <v>0</v>
      </c>
      <c r="O1381" s="67">
        <f t="shared" si="111"/>
        <v>0</v>
      </c>
      <c r="P1381" s="66">
        <f>IF(J1381=0,0,P1382*$E$3)</f>
        <v>0</v>
      </c>
      <c r="Q1381" s="67">
        <f t="shared" si="112"/>
        <v>0</v>
      </c>
      <c r="R1381" s="66">
        <f>IF(J1381=0,0,R1382*$E$3)</f>
        <v>0</v>
      </c>
      <c r="S1381" s="67">
        <f t="shared" si="113"/>
        <v>0</v>
      </c>
      <c r="T1381" s="67"/>
    </row>
    <row r="1382" spans="3:20" ht="20.25" hidden="1" customHeight="1">
      <c r="C1382" s="76"/>
      <c r="D1382" s="68">
        <f>CHOOSE(IF(C1382&gt;0,C1382,$F$5),0,"(야)","(지세별)","(지+소)","(누.불)","(야+소)","(원내역)")</f>
        <v>0</v>
      </c>
      <c r="E1382">
        <f t="shared" si="114"/>
        <v>0</v>
      </c>
      <c r="F1382" s="59"/>
      <c r="G1382" s="70" t="s">
        <v>338</v>
      </c>
      <c r="H1382" s="71" t="s">
        <v>250</v>
      </c>
      <c r="I1382" s="71">
        <f>CHOOSE(IF(C1382&gt;0,C1382,$F$5),0,"(야간)","(지세별)","(지+소)","(누.불)","(야+소)","")</f>
        <v>0</v>
      </c>
      <c r="J1382" s="70">
        <v>0</v>
      </c>
      <c r="K1382" s="72" t="s">
        <v>328</v>
      </c>
      <c r="L1382" s="73">
        <f t="shared" si="110"/>
        <v>0</v>
      </c>
      <c r="M1382" s="71">
        <f t="shared" si="110"/>
        <v>0</v>
      </c>
      <c r="N1382" s="73">
        <f>IF(AND(J1381=0,J1382=0),0,INT(CHOOSE(IF(C1382&gt;0,C1382,$F$5),#REF!,#REF!,#REF!,#REF!,#REF!,#REF!,#REF!)))</f>
        <v>0</v>
      </c>
      <c r="O1382" s="74">
        <f t="shared" si="111"/>
        <v>0</v>
      </c>
      <c r="P1382" s="73">
        <f>IF(AND(J1381=0,J1382=0),0,INT(CHOOSE(IF(C1382&gt;0,C1382,$F$5),#REF!,#REF!,#REF!,#REF!,#REF!,#REF!,#REF!)))</f>
        <v>0</v>
      </c>
      <c r="Q1382" s="74">
        <f t="shared" si="112"/>
        <v>0</v>
      </c>
      <c r="R1382" s="73">
        <f>IF(AND(J1381=0,J1382=0),0,INT(CHOOSE(IF(C1382&gt;0,C1382,$F$5),#REF!,#REF!,#REF!,#REF!,#REF!,#REF!,#REF!)))</f>
        <v>0</v>
      </c>
      <c r="S1382" s="74">
        <f t="shared" si="113"/>
        <v>0</v>
      </c>
      <c r="T1382" s="74"/>
    </row>
    <row r="1383" spans="3:20" ht="20.25" hidden="1" customHeight="1">
      <c r="C1383" s="17"/>
      <c r="E1383" t="str">
        <f t="shared" si="109"/>
        <v/>
      </c>
      <c r="F1383" s="62"/>
      <c r="G1383" s="63"/>
      <c r="H1383" s="64"/>
      <c r="I1383" s="64"/>
      <c r="J1383" s="63">
        <v>0</v>
      </c>
      <c r="K1383" s="65"/>
      <c r="L1383" s="66">
        <f t="shared" si="110"/>
        <v>0</v>
      </c>
      <c r="M1383" s="64">
        <f t="shared" si="110"/>
        <v>0</v>
      </c>
      <c r="N1383" s="66">
        <f>IF(J1383=0,0,N1384*$E$3)</f>
        <v>0</v>
      </c>
      <c r="O1383" s="67">
        <f t="shared" si="111"/>
        <v>0</v>
      </c>
      <c r="P1383" s="66">
        <f>IF(J1383=0,0,P1384*$E$3)</f>
        <v>0</v>
      </c>
      <c r="Q1383" s="67">
        <f t="shared" si="112"/>
        <v>0</v>
      </c>
      <c r="R1383" s="66">
        <f>IF(J1383=0,0,R1384*$E$3)</f>
        <v>0</v>
      </c>
      <c r="S1383" s="67">
        <f t="shared" si="113"/>
        <v>0</v>
      </c>
      <c r="T1383" s="67"/>
    </row>
    <row r="1384" spans="3:20" ht="20.25" hidden="1" customHeight="1">
      <c r="C1384" s="76">
        <v>2</v>
      </c>
      <c r="D1384" s="68" t="str">
        <f>CHOOSE(IF(C1384&gt;0,C1384,$F$5),0,"(야)","(지세별)","(지+소)","(누.불)","(야+소)","(원내역)")</f>
        <v>(야)</v>
      </c>
      <c r="E1384">
        <f t="shared" si="114"/>
        <v>0</v>
      </c>
      <c r="F1384" s="59"/>
      <c r="G1384" s="70" t="s">
        <v>338</v>
      </c>
      <c r="H1384" s="71" t="s">
        <v>250</v>
      </c>
      <c r="I1384" s="71" t="str">
        <f>CHOOSE(IF(C1384&gt;0,C1384,$F$5),0,"(야간)","(지세별)","(지+소)","(누.불)","(야+소)","")</f>
        <v>(야간)</v>
      </c>
      <c r="J1384" s="70">
        <v>0</v>
      </c>
      <c r="K1384" s="72" t="s">
        <v>227</v>
      </c>
      <c r="L1384" s="73">
        <f t="shared" si="110"/>
        <v>0</v>
      </c>
      <c r="M1384" s="71">
        <f t="shared" si="110"/>
        <v>0</v>
      </c>
      <c r="N1384" s="73">
        <f>IF(AND(J1383=0,J1384=0),0,INT(CHOOSE(IF(C1384&gt;0,C1384,$F$5),#REF!,#REF!,#REF!,#REF!,#REF!,#REF!,#REF!)))</f>
        <v>0</v>
      </c>
      <c r="O1384" s="74">
        <f t="shared" si="111"/>
        <v>0</v>
      </c>
      <c r="P1384" s="73">
        <f>IF(AND(J1383=0,J1384=0),0,INT(CHOOSE(IF(C1384&gt;0,C1384,$F$5),#REF!,#REF!,#REF!,#REF!,#REF!,#REF!,#REF!)))</f>
        <v>0</v>
      </c>
      <c r="Q1384" s="74">
        <f t="shared" si="112"/>
        <v>0</v>
      </c>
      <c r="R1384" s="73">
        <f>IF(AND(J1383=0,J1384=0),0,INT(CHOOSE(IF(C1384&gt;0,C1384,$F$5),#REF!,#REF!,#REF!,#REF!,#REF!,#REF!,#REF!)))</f>
        <v>0</v>
      </c>
      <c r="S1384" s="74">
        <f t="shared" si="113"/>
        <v>0</v>
      </c>
      <c r="T1384" s="74"/>
    </row>
    <row r="1385" spans="3:20" ht="20.25" hidden="1" customHeight="1">
      <c r="C1385" s="17"/>
      <c r="E1385" t="str">
        <f t="shared" si="109"/>
        <v/>
      </c>
      <c r="F1385" s="62"/>
      <c r="G1385" s="63"/>
      <c r="H1385" s="64"/>
      <c r="I1385" s="64"/>
      <c r="J1385" s="63">
        <v>0</v>
      </c>
      <c r="K1385" s="65"/>
      <c r="L1385" s="66">
        <f t="shared" si="110"/>
        <v>0</v>
      </c>
      <c r="M1385" s="64">
        <f t="shared" si="110"/>
        <v>0</v>
      </c>
      <c r="N1385" s="66">
        <f>IF(J1385=0,0,N1386*$E$3)</f>
        <v>0</v>
      </c>
      <c r="O1385" s="67">
        <f t="shared" si="111"/>
        <v>0</v>
      </c>
      <c r="P1385" s="66">
        <f>IF(J1385=0,0,P1386*$E$3)</f>
        <v>0</v>
      </c>
      <c r="Q1385" s="67">
        <f t="shared" si="112"/>
        <v>0</v>
      </c>
      <c r="R1385" s="66">
        <f>IF(J1385=0,0,R1386*$E$3)</f>
        <v>0</v>
      </c>
      <c r="S1385" s="67">
        <f t="shared" si="113"/>
        <v>0</v>
      </c>
      <c r="T1385" s="67"/>
    </row>
    <row r="1386" spans="3:20" ht="20.25" hidden="1" customHeight="1">
      <c r="C1386" s="76"/>
      <c r="D1386" s="68">
        <f>CHOOSE(IF(C1386&gt;0,C1386,$F$5),0,"(야)","(지세별)","(지+소)","(누.불)","(야+소)","(원내역)")</f>
        <v>0</v>
      </c>
      <c r="E1386">
        <f t="shared" si="114"/>
        <v>0</v>
      </c>
      <c r="F1386" s="59"/>
      <c r="G1386" s="70" t="s">
        <v>338</v>
      </c>
      <c r="H1386" s="71" t="s">
        <v>251</v>
      </c>
      <c r="I1386" s="71">
        <f>CHOOSE(IF(C1386&gt;0,C1386,$F$5),0,"(야간)","(지세별)","(지+소)","(누.불)","(야+소)","")</f>
        <v>0</v>
      </c>
      <c r="J1386" s="87">
        <v>0</v>
      </c>
      <c r="K1386" s="72" t="s">
        <v>227</v>
      </c>
      <c r="L1386" s="73">
        <f t="shared" si="110"/>
        <v>0</v>
      </c>
      <c r="M1386" s="71">
        <f t="shared" si="110"/>
        <v>0</v>
      </c>
      <c r="N1386" s="73">
        <f>IF(AND(J1385=0,J1386=0),0,INT(CHOOSE(IF(C1386&gt;0,C1386,$F$5),#REF!,#REF!,#REF!,#REF!,#REF!,#REF!,#REF!)))</f>
        <v>0</v>
      </c>
      <c r="O1386" s="74">
        <f t="shared" si="111"/>
        <v>0</v>
      </c>
      <c r="P1386" s="73">
        <f>IF(AND(J1385=0,J1386=0),0,INT(CHOOSE(IF(C1386&gt;0,C1386,$F$5),#REF!,#REF!,#REF!,#REF!,#REF!,#REF!,#REF!)))</f>
        <v>0</v>
      </c>
      <c r="Q1386" s="74">
        <f t="shared" si="112"/>
        <v>0</v>
      </c>
      <c r="R1386" s="73">
        <f>IF(AND(J1385=0,J1386=0),0,INT(CHOOSE(IF(C1386&gt;0,C1386,$F$5),#REF!,#REF!,#REF!,#REF!,#REF!,#REF!,#REF!)))</f>
        <v>0</v>
      </c>
      <c r="S1386" s="74">
        <f t="shared" si="113"/>
        <v>0</v>
      </c>
      <c r="T1386" s="74"/>
    </row>
    <row r="1387" spans="3:20" ht="20.25" hidden="1" customHeight="1">
      <c r="C1387" s="17"/>
      <c r="E1387" t="str">
        <f t="shared" si="109"/>
        <v/>
      </c>
      <c r="F1387" s="62"/>
      <c r="G1387" s="63"/>
      <c r="H1387" s="64"/>
      <c r="I1387" s="64"/>
      <c r="J1387" s="63">
        <v>0</v>
      </c>
      <c r="K1387" s="65"/>
      <c r="L1387" s="66">
        <f t="shared" si="110"/>
        <v>0</v>
      </c>
      <c r="M1387" s="64">
        <f t="shared" si="110"/>
        <v>0</v>
      </c>
      <c r="N1387" s="66">
        <f>IF(J1387=0,0,N1388*$E$3)</f>
        <v>0</v>
      </c>
      <c r="O1387" s="67">
        <f t="shared" si="111"/>
        <v>0</v>
      </c>
      <c r="P1387" s="66">
        <f>IF(J1387=0,0,P1388*$E$3)</f>
        <v>0</v>
      </c>
      <c r="Q1387" s="67">
        <f t="shared" si="112"/>
        <v>0</v>
      </c>
      <c r="R1387" s="66">
        <f>IF(J1387=0,0,R1388*$E$3)</f>
        <v>0</v>
      </c>
      <c r="S1387" s="67">
        <f t="shared" si="113"/>
        <v>0</v>
      </c>
      <c r="T1387" s="67"/>
    </row>
    <row r="1388" spans="3:20" ht="20.25" hidden="1" customHeight="1">
      <c r="C1388" s="76">
        <v>2</v>
      </c>
      <c r="D1388" s="68" t="str">
        <f>CHOOSE(IF(C1388&gt;0,C1388,$F$5),0,"(야)","(지세별)","(지+소)","(누.불)","(야+소)","(원내역)")</f>
        <v>(야)</v>
      </c>
      <c r="E1388">
        <f t="shared" si="114"/>
        <v>0</v>
      </c>
      <c r="F1388" s="59"/>
      <c r="G1388" s="70" t="s">
        <v>338</v>
      </c>
      <c r="H1388" s="71" t="s">
        <v>251</v>
      </c>
      <c r="I1388" s="71" t="str">
        <f>CHOOSE(IF(C1388&gt;0,C1388,$F$5),0,"(야간)","(지세별)","(지+소)","(누.불)","(야+소)","")</f>
        <v>(야간)</v>
      </c>
      <c r="J1388" s="70">
        <v>0</v>
      </c>
      <c r="K1388" s="72" t="s">
        <v>227</v>
      </c>
      <c r="L1388" s="73">
        <f t="shared" si="110"/>
        <v>0</v>
      </c>
      <c r="M1388" s="71">
        <f t="shared" si="110"/>
        <v>0</v>
      </c>
      <c r="N1388" s="73">
        <f>IF(AND(J1387=0,J1388=0),0,INT(CHOOSE(IF(C1388&gt;0,C1388,$F$5),#REF!,#REF!,#REF!,#REF!,#REF!,#REF!,#REF!)))</f>
        <v>0</v>
      </c>
      <c r="O1388" s="74">
        <f t="shared" si="111"/>
        <v>0</v>
      </c>
      <c r="P1388" s="73">
        <f>IF(AND(J1387=0,J1388=0),0,INT(CHOOSE(IF(C1388&gt;0,C1388,$F$5),#REF!,#REF!,#REF!,#REF!,#REF!,#REF!,#REF!)))</f>
        <v>0</v>
      </c>
      <c r="Q1388" s="74">
        <f t="shared" si="112"/>
        <v>0</v>
      </c>
      <c r="R1388" s="73">
        <f>IF(AND(J1387=0,J1388=0),0,INT(CHOOSE(IF(C1388&gt;0,C1388,$F$5),#REF!,#REF!,#REF!,#REF!,#REF!,#REF!,#REF!)))</f>
        <v>0</v>
      </c>
      <c r="S1388" s="74">
        <f t="shared" si="113"/>
        <v>0</v>
      </c>
      <c r="T1388" s="74"/>
    </row>
    <row r="1389" spans="3:20" ht="20.25" hidden="1" customHeight="1">
      <c r="C1389" s="17"/>
      <c r="E1389" t="str">
        <f t="shared" si="109"/>
        <v/>
      </c>
      <c r="F1389" s="62"/>
      <c r="G1389" s="63"/>
      <c r="H1389" s="64"/>
      <c r="I1389" s="64"/>
      <c r="J1389" s="63">
        <v>0</v>
      </c>
      <c r="K1389" s="65"/>
      <c r="L1389" s="66">
        <f t="shared" si="110"/>
        <v>0</v>
      </c>
      <c r="M1389" s="64">
        <f t="shared" si="110"/>
        <v>0</v>
      </c>
      <c r="N1389" s="66">
        <f>IF(J1389=0,0,N1390*$E$3)</f>
        <v>0</v>
      </c>
      <c r="O1389" s="67">
        <f t="shared" si="111"/>
        <v>0</v>
      </c>
      <c r="P1389" s="66">
        <f>IF(J1389=0,0,P1390*$E$3)</f>
        <v>0</v>
      </c>
      <c r="Q1389" s="67">
        <f t="shared" si="112"/>
        <v>0</v>
      </c>
      <c r="R1389" s="66">
        <f>IF(J1389=0,0,R1390*$E$3)</f>
        <v>0</v>
      </c>
      <c r="S1389" s="67">
        <f t="shared" si="113"/>
        <v>0</v>
      </c>
      <c r="T1389" s="67"/>
    </row>
    <row r="1390" spans="3:20" ht="20.25" hidden="1" customHeight="1">
      <c r="C1390" s="76"/>
      <c r="D1390" s="68">
        <f>CHOOSE(IF(C1390&gt;0,C1390,$F$5),0,"(야)","(지세별)","(지+소)","(누.불)","(야+소)","(원내역)")</f>
        <v>0</v>
      </c>
      <c r="E1390">
        <f t="shared" si="114"/>
        <v>0</v>
      </c>
      <c r="F1390" s="59"/>
      <c r="G1390" s="70" t="s">
        <v>339</v>
      </c>
      <c r="H1390" s="71" t="s">
        <v>252</v>
      </c>
      <c r="I1390" s="71">
        <f>CHOOSE(IF(C1390&gt;0,C1390,$F$5),0,"(야간)","(지세별)","(지+소)","(누.불)","(야+소)","")</f>
        <v>0</v>
      </c>
      <c r="J1390" s="70">
        <v>0</v>
      </c>
      <c r="K1390" s="72" t="s">
        <v>227</v>
      </c>
      <c r="L1390" s="73">
        <f t="shared" si="110"/>
        <v>0</v>
      </c>
      <c r="M1390" s="71">
        <f t="shared" si="110"/>
        <v>0</v>
      </c>
      <c r="N1390" s="73">
        <f>IF(AND(J1389=0,J1390=0),0,INT(CHOOSE(IF(C1390&gt;0,C1390,$F$5),#REF!,#REF!,#REF!,#REF!,#REF!,#REF!,#REF!)))</f>
        <v>0</v>
      </c>
      <c r="O1390" s="74">
        <f t="shared" si="111"/>
        <v>0</v>
      </c>
      <c r="P1390" s="73">
        <f>IF(AND(J1389=0,J1390=0),0,INT(CHOOSE(IF(C1390&gt;0,C1390,$F$5),#REF!,#REF!,#REF!,#REF!,#REF!,#REF!,#REF!)))</f>
        <v>0</v>
      </c>
      <c r="Q1390" s="74">
        <f t="shared" si="112"/>
        <v>0</v>
      </c>
      <c r="R1390" s="73">
        <f>IF(AND(J1389=0,J1390=0),0,INT(CHOOSE(IF(C1390&gt;0,C1390,$F$5),#REF!,#REF!,#REF!,#REF!,#REF!,#REF!,#REF!)))</f>
        <v>0</v>
      </c>
      <c r="S1390" s="74">
        <f t="shared" si="113"/>
        <v>0</v>
      </c>
      <c r="T1390" s="74"/>
    </row>
    <row r="1391" spans="3:20" ht="20.25" hidden="1" customHeight="1">
      <c r="C1391" s="17"/>
      <c r="E1391" t="str">
        <f t="shared" si="109"/>
        <v/>
      </c>
      <c r="F1391" s="62"/>
      <c r="G1391" s="63"/>
      <c r="H1391" s="64"/>
      <c r="I1391" s="64"/>
      <c r="J1391" s="63">
        <v>0</v>
      </c>
      <c r="K1391" s="65"/>
      <c r="L1391" s="66">
        <f t="shared" si="110"/>
        <v>0</v>
      </c>
      <c r="M1391" s="64">
        <f t="shared" si="110"/>
        <v>0</v>
      </c>
      <c r="N1391" s="66">
        <f>IF(J1391=0,0,N1392*$E$3)</f>
        <v>0</v>
      </c>
      <c r="O1391" s="67">
        <f t="shared" si="111"/>
        <v>0</v>
      </c>
      <c r="P1391" s="66">
        <f>IF(J1391=0,0,P1392*$E$3)</f>
        <v>0</v>
      </c>
      <c r="Q1391" s="67">
        <f t="shared" si="112"/>
        <v>0</v>
      </c>
      <c r="R1391" s="66">
        <f>IF(J1391=0,0,R1392*$E$3)</f>
        <v>0</v>
      </c>
      <c r="S1391" s="67">
        <f t="shared" si="113"/>
        <v>0</v>
      </c>
      <c r="T1391" s="67"/>
    </row>
    <row r="1392" spans="3:20" ht="20.25" hidden="1" customHeight="1">
      <c r="C1392" s="76">
        <v>2</v>
      </c>
      <c r="D1392" s="68" t="str">
        <f>CHOOSE(IF(C1392&gt;0,C1392,$F$5),0,"(야)","(지세별)","(지+소)","(누.불)","(야+소)","(원내역)")</f>
        <v>(야)</v>
      </c>
      <c r="E1392">
        <f t="shared" si="114"/>
        <v>0</v>
      </c>
      <c r="F1392" s="59"/>
      <c r="G1392" s="70" t="s">
        <v>338</v>
      </c>
      <c r="H1392" s="71" t="s">
        <v>252</v>
      </c>
      <c r="I1392" s="71" t="str">
        <f>CHOOSE(IF(C1392&gt;0,C1392,$F$5),0,"(야간)","(지세별)","(지+소)","(누.불)","(야+소)","")</f>
        <v>(야간)</v>
      </c>
      <c r="J1392" s="70">
        <v>0</v>
      </c>
      <c r="K1392" s="72" t="s">
        <v>227</v>
      </c>
      <c r="L1392" s="73">
        <f t="shared" si="110"/>
        <v>0</v>
      </c>
      <c r="M1392" s="71">
        <f t="shared" si="110"/>
        <v>0</v>
      </c>
      <c r="N1392" s="73">
        <f>IF(AND(J1391=0,J1392=0),0,INT(CHOOSE(IF(C1392&gt;0,C1392,$F$5),#REF!,#REF!,#REF!,#REF!,#REF!,#REF!,#REF!)))</f>
        <v>0</v>
      </c>
      <c r="O1392" s="74">
        <f t="shared" si="111"/>
        <v>0</v>
      </c>
      <c r="P1392" s="73">
        <f>IF(AND(J1391=0,J1392=0),0,INT(CHOOSE(IF(C1392&gt;0,C1392,$F$5),#REF!,#REF!,#REF!,#REF!,#REF!,#REF!,#REF!)))</f>
        <v>0</v>
      </c>
      <c r="Q1392" s="74">
        <f t="shared" si="112"/>
        <v>0</v>
      </c>
      <c r="R1392" s="73">
        <f>IF(AND(J1391=0,J1392=0),0,INT(CHOOSE(IF(C1392&gt;0,C1392,$F$5),#REF!,#REF!,#REF!,#REF!,#REF!,#REF!,#REF!)))</f>
        <v>0</v>
      </c>
      <c r="S1392" s="74">
        <f t="shared" si="113"/>
        <v>0</v>
      </c>
      <c r="T1392" s="74"/>
    </row>
    <row r="1393" spans="3:20" ht="20.25" hidden="1" customHeight="1">
      <c r="C1393" s="17"/>
      <c r="E1393" t="str">
        <f t="shared" si="109"/>
        <v/>
      </c>
      <c r="F1393" s="62"/>
      <c r="G1393" s="78"/>
      <c r="H1393" s="79"/>
      <c r="I1393" s="79"/>
      <c r="J1393" s="78">
        <v>0</v>
      </c>
      <c r="K1393" s="65"/>
      <c r="L1393" s="66">
        <f t="shared" si="110"/>
        <v>0</v>
      </c>
      <c r="M1393" s="64">
        <f t="shared" si="110"/>
        <v>0</v>
      </c>
      <c r="N1393" s="66">
        <f>IF(J1393=0,0,N1394*$E$3)</f>
        <v>0</v>
      </c>
      <c r="O1393" s="67">
        <f t="shared" si="111"/>
        <v>0</v>
      </c>
      <c r="P1393" s="66">
        <f>IF(J1393=0,0,P1394*$E$3)</f>
        <v>0</v>
      </c>
      <c r="Q1393" s="67">
        <f t="shared" si="112"/>
        <v>0</v>
      </c>
      <c r="R1393" s="66">
        <f>IF(J1393=0,0,R1394*$E$3)</f>
        <v>0</v>
      </c>
      <c r="S1393" s="67">
        <f t="shared" si="113"/>
        <v>0</v>
      </c>
      <c r="T1393" s="67"/>
    </row>
    <row r="1394" spans="3:20" ht="20.25" hidden="1" customHeight="1">
      <c r="C1394" s="76"/>
      <c r="D1394" s="68">
        <f>CHOOSE(IF(C1394&gt;0,C1394,$F$5),0,"(야)","(지세별)","(지+소)","(누.불)","(야+소)","(원내역)")</f>
        <v>0</v>
      </c>
      <c r="E1394">
        <f t="shared" si="114"/>
        <v>0</v>
      </c>
      <c r="F1394" s="59"/>
      <c r="G1394" s="84" t="s">
        <v>338</v>
      </c>
      <c r="H1394" s="85" t="s">
        <v>253</v>
      </c>
      <c r="I1394" s="85">
        <f>CHOOSE(IF(C1394&gt;0,C1394,$F$5),0,"(야간)","(지세별)","(지+소)","(누.불)","(야+소)","")</f>
        <v>0</v>
      </c>
      <c r="J1394" s="84">
        <v>0</v>
      </c>
      <c r="K1394" s="72" t="s">
        <v>328</v>
      </c>
      <c r="L1394" s="73">
        <f t="shared" si="110"/>
        <v>0</v>
      </c>
      <c r="M1394" s="71">
        <f t="shared" si="110"/>
        <v>0</v>
      </c>
      <c r="N1394" s="73">
        <f>IF(AND(J1393=0,J1394=0),0,INT(CHOOSE(IF(C1394&gt;0,C1394,$F$5),#REF!,#REF!,#REF!,#REF!,#REF!,#REF!,#REF!)))</f>
        <v>0</v>
      </c>
      <c r="O1394" s="74">
        <f t="shared" si="111"/>
        <v>0</v>
      </c>
      <c r="P1394" s="73">
        <f>IF(AND(J1393=0,J1394=0),0,INT(CHOOSE(IF(C1394&gt;0,C1394,$F$5),#REF!,#REF!,#REF!,#REF!,#REF!,#REF!,#REF!)))</f>
        <v>0</v>
      </c>
      <c r="Q1394" s="74">
        <f t="shared" si="112"/>
        <v>0</v>
      </c>
      <c r="R1394" s="73">
        <f>IF(AND(J1393=0,J1394=0),0,INT(CHOOSE(IF(C1394&gt;0,C1394,$F$5),#REF!,#REF!,#REF!,#REF!,#REF!,#REF!,#REF!)))</f>
        <v>0</v>
      </c>
      <c r="S1394" s="74">
        <f t="shared" si="113"/>
        <v>0</v>
      </c>
      <c r="T1394" s="74"/>
    </row>
    <row r="1395" spans="3:20" ht="20.25" hidden="1" customHeight="1">
      <c r="C1395" s="17"/>
      <c r="E1395" t="str">
        <f t="shared" si="109"/>
        <v/>
      </c>
      <c r="F1395" s="62"/>
      <c r="G1395" s="78"/>
      <c r="H1395" s="79"/>
      <c r="I1395" s="79"/>
      <c r="J1395" s="78">
        <v>0</v>
      </c>
      <c r="K1395" s="65"/>
      <c r="L1395" s="66">
        <f t="shared" si="110"/>
        <v>0</v>
      </c>
      <c r="M1395" s="64">
        <f t="shared" si="110"/>
        <v>0</v>
      </c>
      <c r="N1395" s="66">
        <f>IF(J1395=0,0,N1396*$E$3)</f>
        <v>0</v>
      </c>
      <c r="O1395" s="67">
        <f t="shared" si="111"/>
        <v>0</v>
      </c>
      <c r="P1395" s="66">
        <f>IF(J1395=0,0,P1396*$E$3)</f>
        <v>0</v>
      </c>
      <c r="Q1395" s="67">
        <f t="shared" si="112"/>
        <v>0</v>
      </c>
      <c r="R1395" s="66">
        <f>IF(J1395=0,0,R1396*$E$3)</f>
        <v>0</v>
      </c>
      <c r="S1395" s="67">
        <f t="shared" si="113"/>
        <v>0</v>
      </c>
      <c r="T1395" s="67"/>
    </row>
    <row r="1396" spans="3:20" ht="20.25" hidden="1" customHeight="1">
      <c r="C1396" s="76">
        <v>2</v>
      </c>
      <c r="D1396" s="68" t="str">
        <f>CHOOSE(IF(C1396&gt;0,C1396,$F$5),0,"(야)","(지세별)","(지+소)","(누.불)","(야+소)","(원내역)")</f>
        <v>(야)</v>
      </c>
      <c r="E1396">
        <f t="shared" si="114"/>
        <v>0</v>
      </c>
      <c r="F1396" s="59"/>
      <c r="G1396" s="84" t="s">
        <v>338</v>
      </c>
      <c r="H1396" s="85" t="str">
        <f>H1394</f>
        <v>D=350mm</v>
      </c>
      <c r="I1396" s="85" t="str">
        <f>CHOOSE(IF(C1396&gt;0,C1396,$F$5),0,"(야간)","(지세별)","(지+소)","(누.불)","(야+소)","")</f>
        <v>(야간)</v>
      </c>
      <c r="J1396" s="84">
        <v>0</v>
      </c>
      <c r="K1396" s="72" t="s">
        <v>328</v>
      </c>
      <c r="L1396" s="73">
        <f t="shared" si="110"/>
        <v>0</v>
      </c>
      <c r="M1396" s="71">
        <f t="shared" si="110"/>
        <v>0</v>
      </c>
      <c r="N1396" s="73">
        <f>IF(AND(J1395=0,J1396=0),0,INT(CHOOSE(IF(C1396&gt;0,C1396,$F$5),#REF!,#REF!,#REF!,#REF!,#REF!,#REF!,#REF!)))</f>
        <v>0</v>
      </c>
      <c r="O1396" s="74">
        <f t="shared" si="111"/>
        <v>0</v>
      </c>
      <c r="P1396" s="73">
        <f>IF(AND(J1395=0,J1396=0),0,INT(CHOOSE(IF(C1396&gt;0,C1396,$F$5),#REF!,#REF!,#REF!,#REF!,#REF!,#REF!,#REF!)))</f>
        <v>0</v>
      </c>
      <c r="Q1396" s="74">
        <f t="shared" si="112"/>
        <v>0</v>
      </c>
      <c r="R1396" s="73">
        <f>IF(AND(J1395=0,J1396=0),0,INT(CHOOSE(IF(C1396&gt;0,C1396,$F$5),#REF!,#REF!,#REF!,#REF!,#REF!,#REF!,#REF!)))</f>
        <v>0</v>
      </c>
      <c r="S1396" s="74">
        <f t="shared" si="113"/>
        <v>0</v>
      </c>
      <c r="T1396" s="74"/>
    </row>
    <row r="1397" spans="3:20" ht="20.25" hidden="1" customHeight="1">
      <c r="C1397" s="17"/>
      <c r="E1397" t="str">
        <f t="shared" si="109"/>
        <v/>
      </c>
      <c r="F1397" s="62"/>
      <c r="G1397" s="78"/>
      <c r="H1397" s="79"/>
      <c r="I1397" s="79"/>
      <c r="J1397" s="78">
        <v>0</v>
      </c>
      <c r="K1397" s="65"/>
      <c r="L1397" s="66">
        <f t="shared" si="110"/>
        <v>0</v>
      </c>
      <c r="M1397" s="64">
        <f t="shared" si="110"/>
        <v>0</v>
      </c>
      <c r="N1397" s="66">
        <f>IF(J1397=0,0,N1398*$E$3)</f>
        <v>0</v>
      </c>
      <c r="O1397" s="67">
        <f t="shared" si="111"/>
        <v>0</v>
      </c>
      <c r="P1397" s="66">
        <f>IF(J1397=0,0,P1398*$E$3)</f>
        <v>0</v>
      </c>
      <c r="Q1397" s="67">
        <f t="shared" si="112"/>
        <v>0</v>
      </c>
      <c r="R1397" s="66">
        <f>IF(J1397=0,0,R1398*$E$3)</f>
        <v>0</v>
      </c>
      <c r="S1397" s="67">
        <f t="shared" si="113"/>
        <v>0</v>
      </c>
      <c r="T1397" s="67"/>
    </row>
    <row r="1398" spans="3:20" ht="20.25" hidden="1" customHeight="1">
      <c r="C1398" s="76"/>
      <c r="D1398" s="68">
        <f>CHOOSE(IF(C1398&gt;0,C1398,$F$5),0,"(야)","(지세별)","(지+소)","(누.불)","(야+소)","(원내역)")</f>
        <v>0</v>
      </c>
      <c r="E1398">
        <f t="shared" si="114"/>
        <v>0</v>
      </c>
      <c r="F1398" s="59"/>
      <c r="G1398" s="84" t="s">
        <v>338</v>
      </c>
      <c r="H1398" s="85" t="s">
        <v>254</v>
      </c>
      <c r="I1398" s="85">
        <f>CHOOSE(IF(C1398&gt;0,C1398,$F$5),0,"(야간)","(지세별)","(지+소)","(누.불)","(야+소)","")</f>
        <v>0</v>
      </c>
      <c r="J1398" s="84">
        <v>0</v>
      </c>
      <c r="K1398" s="72" t="s">
        <v>227</v>
      </c>
      <c r="L1398" s="73">
        <f t="shared" si="110"/>
        <v>0</v>
      </c>
      <c r="M1398" s="71">
        <f t="shared" si="110"/>
        <v>0</v>
      </c>
      <c r="N1398" s="73">
        <f>IF(AND(J1397=0,J1398=0),0,INT(CHOOSE(IF(C1398&gt;0,C1398,$F$5),#REF!,#REF!,#REF!,#REF!,#REF!,#REF!,#REF!)))</f>
        <v>0</v>
      </c>
      <c r="O1398" s="74">
        <f t="shared" si="111"/>
        <v>0</v>
      </c>
      <c r="P1398" s="73">
        <f>IF(AND(J1397=0,J1398=0),0,INT(CHOOSE(IF(C1398&gt;0,C1398,$F$5),#REF!,#REF!,#REF!,#REF!,#REF!,#REF!,#REF!)))</f>
        <v>0</v>
      </c>
      <c r="Q1398" s="74">
        <f t="shared" si="112"/>
        <v>0</v>
      </c>
      <c r="R1398" s="73">
        <f>IF(AND(J1397=0,J1398=0),0,INT(CHOOSE(IF(C1398&gt;0,C1398,$F$5),#REF!,#REF!,#REF!,#REF!,#REF!,#REF!,#REF!)))</f>
        <v>0</v>
      </c>
      <c r="S1398" s="74">
        <f t="shared" si="113"/>
        <v>0</v>
      </c>
      <c r="T1398" s="74"/>
    </row>
    <row r="1399" spans="3:20" ht="20.25" hidden="1" customHeight="1">
      <c r="C1399" s="17"/>
      <c r="E1399" t="str">
        <f t="shared" si="109"/>
        <v/>
      </c>
      <c r="F1399" s="62"/>
      <c r="G1399" s="78"/>
      <c r="H1399" s="79"/>
      <c r="I1399" s="79"/>
      <c r="J1399" s="78">
        <v>0</v>
      </c>
      <c r="K1399" s="65"/>
      <c r="L1399" s="66">
        <f t="shared" si="110"/>
        <v>0</v>
      </c>
      <c r="M1399" s="64">
        <f t="shared" si="110"/>
        <v>0</v>
      </c>
      <c r="N1399" s="66">
        <f>IF(J1399=0,0,N1400*$E$3)</f>
        <v>0</v>
      </c>
      <c r="O1399" s="67">
        <f t="shared" si="111"/>
        <v>0</v>
      </c>
      <c r="P1399" s="66">
        <f>IF(J1399=0,0,P1400*$E$3)</f>
        <v>0</v>
      </c>
      <c r="Q1399" s="67">
        <f t="shared" si="112"/>
        <v>0</v>
      </c>
      <c r="R1399" s="66">
        <f>IF(J1399=0,0,R1400*$E$3)</f>
        <v>0</v>
      </c>
      <c r="S1399" s="67">
        <f t="shared" si="113"/>
        <v>0</v>
      </c>
      <c r="T1399" s="67"/>
    </row>
    <row r="1400" spans="3:20" ht="20.25" hidden="1" customHeight="1">
      <c r="C1400" s="76">
        <v>2</v>
      </c>
      <c r="D1400" s="68" t="str">
        <f>CHOOSE(IF(C1400&gt;0,C1400,$F$5),0,"(야)","(지세별)","(지+소)","(누.불)","(야+소)","(원내역)")</f>
        <v>(야)</v>
      </c>
      <c r="E1400">
        <f t="shared" si="114"/>
        <v>0</v>
      </c>
      <c r="F1400" s="59"/>
      <c r="G1400" s="84" t="s">
        <v>338</v>
      </c>
      <c r="H1400" s="85" t="s">
        <v>254</v>
      </c>
      <c r="I1400" s="85" t="str">
        <f>CHOOSE(IF(C1400&gt;0,C1400,$F$5),0,"(야간)","(지세별)","(지+소)","(누.불)","(야+소)","")</f>
        <v>(야간)</v>
      </c>
      <c r="J1400" s="84">
        <v>0</v>
      </c>
      <c r="K1400" s="72" t="s">
        <v>227</v>
      </c>
      <c r="L1400" s="73">
        <f t="shared" si="110"/>
        <v>0</v>
      </c>
      <c r="M1400" s="71">
        <f t="shared" si="110"/>
        <v>0</v>
      </c>
      <c r="N1400" s="73">
        <f>IF(AND(J1399=0,J1400=0),0,INT(CHOOSE(IF(C1400&gt;0,C1400,$F$5),#REF!,#REF!,#REF!,#REF!,#REF!,#REF!,#REF!)))</f>
        <v>0</v>
      </c>
      <c r="O1400" s="74">
        <f t="shared" si="111"/>
        <v>0</v>
      </c>
      <c r="P1400" s="73">
        <f>IF(AND(J1399=0,J1400=0),0,INT(CHOOSE(IF(C1400&gt;0,C1400,$F$5),#REF!,#REF!,#REF!,#REF!,#REF!,#REF!,#REF!)))</f>
        <v>0</v>
      </c>
      <c r="Q1400" s="74">
        <f t="shared" si="112"/>
        <v>0</v>
      </c>
      <c r="R1400" s="73">
        <f>IF(AND(J1399=0,J1400=0),0,INT(CHOOSE(IF(C1400&gt;0,C1400,$F$5),#REF!,#REF!,#REF!,#REF!,#REF!,#REF!,#REF!)))</f>
        <v>0</v>
      </c>
      <c r="S1400" s="74">
        <f t="shared" si="113"/>
        <v>0</v>
      </c>
      <c r="T1400" s="74"/>
    </row>
    <row r="1401" spans="3:20" ht="20.25" hidden="1" customHeight="1">
      <c r="C1401" s="17"/>
      <c r="E1401" t="str">
        <f t="shared" si="109"/>
        <v/>
      </c>
      <c r="F1401" s="62"/>
      <c r="G1401" s="78"/>
      <c r="H1401" s="79"/>
      <c r="I1401" s="79"/>
      <c r="J1401" s="78">
        <v>0</v>
      </c>
      <c r="K1401" s="65"/>
      <c r="L1401" s="66">
        <f t="shared" si="110"/>
        <v>0</v>
      </c>
      <c r="M1401" s="64">
        <f t="shared" si="110"/>
        <v>0</v>
      </c>
      <c r="N1401" s="66">
        <f>IF(J1401=0,0,N1402*$E$3)</f>
        <v>0</v>
      </c>
      <c r="O1401" s="67">
        <f t="shared" si="111"/>
        <v>0</v>
      </c>
      <c r="P1401" s="66">
        <f>IF(J1401=0,0,P1402*$E$3)</f>
        <v>0</v>
      </c>
      <c r="Q1401" s="67">
        <f t="shared" si="112"/>
        <v>0</v>
      </c>
      <c r="R1401" s="66">
        <f>IF(J1401=0,0,R1402*$E$3)</f>
        <v>0</v>
      </c>
      <c r="S1401" s="67">
        <f t="shared" si="113"/>
        <v>0</v>
      </c>
      <c r="T1401" s="67"/>
    </row>
    <row r="1402" spans="3:20" ht="20.25" hidden="1" customHeight="1">
      <c r="C1402" s="76"/>
      <c r="D1402" s="68">
        <f>CHOOSE(IF(C1402&gt;0,C1402,$F$5),0,"(야)","(지세별)","(지+소)","(누.불)","(야+소)","(원내역)")</f>
        <v>0</v>
      </c>
      <c r="E1402">
        <f t="shared" si="114"/>
        <v>0</v>
      </c>
      <c r="F1402" s="59"/>
      <c r="G1402" s="84" t="s">
        <v>338</v>
      </c>
      <c r="H1402" s="85" t="s">
        <v>255</v>
      </c>
      <c r="I1402" s="85">
        <f>CHOOSE(IF(C1402&gt;0,C1402,$F$5),0,"(야간)","(지세별)","(지+소)","(누.불)","(야+소)","")</f>
        <v>0</v>
      </c>
      <c r="J1402" s="84">
        <v>0</v>
      </c>
      <c r="K1402" s="72" t="s">
        <v>227</v>
      </c>
      <c r="L1402" s="73">
        <f t="shared" si="110"/>
        <v>0</v>
      </c>
      <c r="M1402" s="71">
        <f t="shared" si="110"/>
        <v>0</v>
      </c>
      <c r="N1402" s="73">
        <f>IF(AND(J1401=0,J1402=0),0,INT(CHOOSE(IF(C1402&gt;0,C1402,$F$5),#REF!,#REF!,#REF!,#REF!,#REF!,#REF!,#REF!)))</f>
        <v>0</v>
      </c>
      <c r="O1402" s="74">
        <f t="shared" si="111"/>
        <v>0</v>
      </c>
      <c r="P1402" s="73">
        <f>IF(AND(J1401=0,J1402=0),0,INT(CHOOSE(IF(C1402&gt;0,C1402,$F$5),#REF!,#REF!,#REF!,#REF!,#REF!,#REF!,#REF!)))</f>
        <v>0</v>
      </c>
      <c r="Q1402" s="74">
        <f t="shared" si="112"/>
        <v>0</v>
      </c>
      <c r="R1402" s="73">
        <f>IF(AND(J1401=0,J1402=0),0,INT(CHOOSE(IF(C1402&gt;0,C1402,$F$5),#REF!,#REF!,#REF!,#REF!,#REF!,#REF!,#REF!)))</f>
        <v>0</v>
      </c>
      <c r="S1402" s="74">
        <f t="shared" si="113"/>
        <v>0</v>
      </c>
      <c r="T1402" s="74"/>
    </row>
    <row r="1403" spans="3:20" ht="20.25" hidden="1" customHeight="1">
      <c r="C1403" s="17"/>
      <c r="E1403" t="str">
        <f t="shared" si="109"/>
        <v/>
      </c>
      <c r="F1403" s="62"/>
      <c r="G1403" s="78"/>
      <c r="H1403" s="79"/>
      <c r="I1403" s="79"/>
      <c r="J1403" s="78">
        <v>0</v>
      </c>
      <c r="K1403" s="65"/>
      <c r="L1403" s="66">
        <f t="shared" si="110"/>
        <v>0</v>
      </c>
      <c r="M1403" s="64">
        <f t="shared" si="110"/>
        <v>0</v>
      </c>
      <c r="N1403" s="66">
        <f>IF(J1403=0,0,N1404*$E$3)</f>
        <v>0</v>
      </c>
      <c r="O1403" s="67">
        <f t="shared" si="111"/>
        <v>0</v>
      </c>
      <c r="P1403" s="66">
        <f>IF(J1403=0,0,P1404*$E$3)</f>
        <v>0</v>
      </c>
      <c r="Q1403" s="67">
        <f t="shared" si="112"/>
        <v>0</v>
      </c>
      <c r="R1403" s="66">
        <f>IF(J1403=0,0,R1404*$E$3)</f>
        <v>0</v>
      </c>
      <c r="S1403" s="67">
        <f t="shared" si="113"/>
        <v>0</v>
      </c>
      <c r="T1403" s="67"/>
    </row>
    <row r="1404" spans="3:20" ht="20.25" hidden="1" customHeight="1">
      <c r="C1404" s="76">
        <v>2</v>
      </c>
      <c r="D1404" s="68" t="str">
        <f>CHOOSE(IF(C1404&gt;0,C1404,$F$5),0,"(야)","(지세별)","(지+소)","(누.불)","(야+소)","(원내역)")</f>
        <v>(야)</v>
      </c>
      <c r="E1404">
        <f t="shared" si="114"/>
        <v>0</v>
      </c>
      <c r="F1404" s="59"/>
      <c r="G1404" s="84" t="s">
        <v>338</v>
      </c>
      <c r="H1404" s="85" t="s">
        <v>255</v>
      </c>
      <c r="I1404" s="85" t="str">
        <f>CHOOSE(IF(C1404&gt;0,C1404,$F$5),0,"(야간)","(지세별)","(지+소)","(누.불)","(야+소)","")</f>
        <v>(야간)</v>
      </c>
      <c r="J1404" s="84">
        <v>0</v>
      </c>
      <c r="K1404" s="72" t="s">
        <v>227</v>
      </c>
      <c r="L1404" s="73">
        <f t="shared" si="110"/>
        <v>0</v>
      </c>
      <c r="M1404" s="71">
        <f t="shared" si="110"/>
        <v>0</v>
      </c>
      <c r="N1404" s="73">
        <f>IF(AND(J1403=0,J1404=0),0,INT(CHOOSE(IF(C1404&gt;0,C1404,$F$5),#REF!,#REF!,#REF!,#REF!,#REF!,#REF!,#REF!)))</f>
        <v>0</v>
      </c>
      <c r="O1404" s="74">
        <f t="shared" si="111"/>
        <v>0</v>
      </c>
      <c r="P1404" s="73">
        <f>IF(AND(J1403=0,J1404=0),0,INT(CHOOSE(IF(C1404&gt;0,C1404,$F$5),#REF!,#REF!,#REF!,#REF!,#REF!,#REF!,#REF!)))</f>
        <v>0</v>
      </c>
      <c r="Q1404" s="74">
        <f t="shared" si="112"/>
        <v>0</v>
      </c>
      <c r="R1404" s="73">
        <f>IF(AND(J1403=0,J1404=0),0,INT(CHOOSE(IF(C1404&gt;0,C1404,$F$5),#REF!,#REF!,#REF!,#REF!,#REF!,#REF!,#REF!)))</f>
        <v>0</v>
      </c>
      <c r="S1404" s="74">
        <f t="shared" si="113"/>
        <v>0</v>
      </c>
      <c r="T1404" s="74"/>
    </row>
    <row r="1405" spans="3:20" ht="20.25" hidden="1" customHeight="1">
      <c r="C1405" s="17"/>
      <c r="E1405" t="str">
        <f t="shared" si="109"/>
        <v/>
      </c>
      <c r="F1405" s="62"/>
      <c r="G1405" s="78"/>
      <c r="H1405" s="79"/>
      <c r="I1405" s="79"/>
      <c r="J1405" s="78">
        <v>0</v>
      </c>
      <c r="K1405" s="65"/>
      <c r="L1405" s="66">
        <f t="shared" si="110"/>
        <v>0</v>
      </c>
      <c r="M1405" s="64">
        <f t="shared" si="110"/>
        <v>0</v>
      </c>
      <c r="N1405" s="66">
        <f>IF(J1405=0,0,N1406*$E$3)</f>
        <v>0</v>
      </c>
      <c r="O1405" s="67">
        <f t="shared" si="111"/>
        <v>0</v>
      </c>
      <c r="P1405" s="66">
        <f>IF(J1405=0,0,P1406*$E$3)</f>
        <v>0</v>
      </c>
      <c r="Q1405" s="67">
        <f t="shared" si="112"/>
        <v>0</v>
      </c>
      <c r="R1405" s="66">
        <f>IF(J1405=0,0,R1406*$E$3)</f>
        <v>0</v>
      </c>
      <c r="S1405" s="67">
        <f t="shared" si="113"/>
        <v>0</v>
      </c>
      <c r="T1405" s="67"/>
    </row>
    <row r="1406" spans="3:20" ht="20.25" hidden="1" customHeight="1">
      <c r="C1406" s="76"/>
      <c r="D1406" s="68">
        <f>CHOOSE(IF(C1406&gt;0,C1406,$F$5),0,"(야)","(지세별)","(지+소)","(누.불)","(야+소)","(원내역)")</f>
        <v>0</v>
      </c>
      <c r="E1406">
        <f t="shared" si="114"/>
        <v>0</v>
      </c>
      <c r="F1406" s="59"/>
      <c r="G1406" s="84" t="s">
        <v>336</v>
      </c>
      <c r="H1406" s="85" t="s">
        <v>256</v>
      </c>
      <c r="I1406" s="85">
        <f>CHOOSE(IF(C1406&gt;0,C1406,$F$5),0,"(야간)","(지세별)","(지+소)","(누.불)","(야+소)","")</f>
        <v>0</v>
      </c>
      <c r="J1406" s="84">
        <v>0</v>
      </c>
      <c r="K1406" s="72" t="s">
        <v>227</v>
      </c>
      <c r="L1406" s="73">
        <f t="shared" si="110"/>
        <v>0</v>
      </c>
      <c r="M1406" s="71">
        <f t="shared" si="110"/>
        <v>0</v>
      </c>
      <c r="N1406" s="73">
        <f>IF(AND(J1405=0,J1406=0),0,INT(CHOOSE(IF(C1406&gt;0,C1406,$F$5),#REF!,#REF!,#REF!,#REF!,#REF!,#REF!,#REF!)))</f>
        <v>0</v>
      </c>
      <c r="O1406" s="74">
        <f t="shared" si="111"/>
        <v>0</v>
      </c>
      <c r="P1406" s="73">
        <f>IF(AND(J1405=0,J1406=0),0,INT(CHOOSE(IF(C1406&gt;0,C1406,$F$5),#REF!,#REF!,#REF!,#REF!,#REF!,#REF!,#REF!)))</f>
        <v>0</v>
      </c>
      <c r="Q1406" s="74">
        <f t="shared" si="112"/>
        <v>0</v>
      </c>
      <c r="R1406" s="73">
        <f>IF(AND(J1405=0,J1406=0),0,INT(CHOOSE(IF(C1406&gt;0,C1406,$F$5),#REF!,#REF!,#REF!,#REF!,#REF!,#REF!,#REF!)))</f>
        <v>0</v>
      </c>
      <c r="S1406" s="74">
        <f t="shared" si="113"/>
        <v>0</v>
      </c>
      <c r="T1406" s="74"/>
    </row>
    <row r="1407" spans="3:20" ht="20.25" hidden="1" customHeight="1">
      <c r="C1407" s="17"/>
      <c r="E1407" t="str">
        <f t="shared" si="109"/>
        <v/>
      </c>
      <c r="F1407" s="62"/>
      <c r="G1407" s="78"/>
      <c r="H1407" s="79"/>
      <c r="I1407" s="79"/>
      <c r="J1407" s="78">
        <v>0</v>
      </c>
      <c r="K1407" s="65"/>
      <c r="L1407" s="66">
        <f t="shared" si="110"/>
        <v>0</v>
      </c>
      <c r="M1407" s="64">
        <f t="shared" si="110"/>
        <v>0</v>
      </c>
      <c r="N1407" s="66">
        <f>IF(J1407=0,0,N1408*$E$3)</f>
        <v>0</v>
      </c>
      <c r="O1407" s="67">
        <f t="shared" si="111"/>
        <v>0</v>
      </c>
      <c r="P1407" s="66">
        <f>IF(J1407=0,0,P1408*$E$3)</f>
        <v>0</v>
      </c>
      <c r="Q1407" s="67">
        <f t="shared" si="112"/>
        <v>0</v>
      </c>
      <c r="R1407" s="66">
        <f>IF(J1407=0,0,R1408*$E$3)</f>
        <v>0</v>
      </c>
      <c r="S1407" s="67">
        <f t="shared" si="113"/>
        <v>0</v>
      </c>
      <c r="T1407" s="67"/>
    </row>
    <row r="1408" spans="3:20" ht="20.25" hidden="1" customHeight="1">
      <c r="C1408" s="76">
        <v>2</v>
      </c>
      <c r="D1408" s="68" t="str">
        <f>CHOOSE(IF(C1408&gt;0,C1408,$F$5),0,"(야)","(지세별)","(지+소)","(누.불)","(야+소)","(원내역)")</f>
        <v>(야)</v>
      </c>
      <c r="E1408">
        <f t="shared" si="114"/>
        <v>0</v>
      </c>
      <c r="F1408" s="59"/>
      <c r="G1408" s="84" t="s">
        <v>336</v>
      </c>
      <c r="H1408" s="85" t="str">
        <f>H1406</f>
        <v>D=600mm</v>
      </c>
      <c r="I1408" s="85" t="str">
        <f>CHOOSE(IF(C1408&gt;0,C1408,$F$5),0,"(야간)","(지세별)","(지+소)","(누.불)","(야+소)","")</f>
        <v>(야간)</v>
      </c>
      <c r="J1408" s="84">
        <v>0</v>
      </c>
      <c r="K1408" s="72" t="s">
        <v>340</v>
      </c>
      <c r="L1408" s="73">
        <f t="shared" si="110"/>
        <v>0</v>
      </c>
      <c r="M1408" s="71">
        <f t="shared" si="110"/>
        <v>0</v>
      </c>
      <c r="N1408" s="73">
        <f>IF(AND(J1407=0,J1408=0),0,INT(CHOOSE(IF(C1408&gt;0,C1408,$F$5),#REF!,#REF!,#REF!,#REF!,#REF!,#REF!,#REF!)))</f>
        <v>0</v>
      </c>
      <c r="O1408" s="74">
        <f t="shared" si="111"/>
        <v>0</v>
      </c>
      <c r="P1408" s="73">
        <f>IF(AND(J1407=0,J1408=0),0,INT(CHOOSE(IF(C1408&gt;0,C1408,$F$5),#REF!,#REF!,#REF!,#REF!,#REF!,#REF!,#REF!)))</f>
        <v>0</v>
      </c>
      <c r="Q1408" s="74">
        <f t="shared" si="112"/>
        <v>0</v>
      </c>
      <c r="R1408" s="73">
        <f>IF(AND(J1407=0,J1408=0),0,INT(CHOOSE(IF(C1408&gt;0,C1408,$F$5),#REF!,#REF!,#REF!,#REF!,#REF!,#REF!,#REF!)))</f>
        <v>0</v>
      </c>
      <c r="S1408" s="74">
        <f t="shared" si="113"/>
        <v>0</v>
      </c>
      <c r="T1408" s="74"/>
    </row>
    <row r="1409" spans="3:20" ht="20.25" hidden="1" customHeight="1">
      <c r="C1409" s="17"/>
      <c r="E1409" t="str">
        <f t="shared" si="109"/>
        <v/>
      </c>
      <c r="F1409" s="62"/>
      <c r="G1409" s="78"/>
      <c r="H1409" s="79"/>
      <c r="I1409" s="79"/>
      <c r="J1409" s="78">
        <v>0</v>
      </c>
      <c r="K1409" s="65"/>
      <c r="L1409" s="66">
        <f t="shared" si="110"/>
        <v>0</v>
      </c>
      <c r="M1409" s="64">
        <f t="shared" si="110"/>
        <v>0</v>
      </c>
      <c r="N1409" s="66">
        <f>IF(J1409=0,0,N1410*$E$3)</f>
        <v>0</v>
      </c>
      <c r="O1409" s="67">
        <f t="shared" si="111"/>
        <v>0</v>
      </c>
      <c r="P1409" s="66">
        <f>IF(J1409=0,0,P1410*$E$3)</f>
        <v>0</v>
      </c>
      <c r="Q1409" s="67">
        <f t="shared" si="112"/>
        <v>0</v>
      </c>
      <c r="R1409" s="66">
        <f>IF(J1409=0,0,R1410*$E$3)</f>
        <v>0</v>
      </c>
      <c r="S1409" s="67">
        <f t="shared" si="113"/>
        <v>0</v>
      </c>
      <c r="T1409" s="67"/>
    </row>
    <row r="1410" spans="3:20" ht="20.25" hidden="1" customHeight="1">
      <c r="C1410" s="76"/>
      <c r="D1410" s="68">
        <f>CHOOSE(IF(C1410&gt;0,C1410,$F$5),0,"(야)","(지세별)","(지+소)","(누.불)","(야+소)","(원내역)")</f>
        <v>0</v>
      </c>
      <c r="E1410">
        <f t="shared" si="114"/>
        <v>0</v>
      </c>
      <c r="F1410" s="59"/>
      <c r="G1410" s="84" t="s">
        <v>336</v>
      </c>
      <c r="H1410" s="85" t="s">
        <v>257</v>
      </c>
      <c r="I1410" s="85">
        <f>CHOOSE(IF(C1410&gt;0,C1410,$F$5),0,"(야간)","(지세별)","(지+소)","(누.불)","(야+소)","")</f>
        <v>0</v>
      </c>
      <c r="J1410" s="84">
        <v>0</v>
      </c>
      <c r="K1410" s="72" t="s">
        <v>227</v>
      </c>
      <c r="L1410" s="73">
        <f t="shared" si="110"/>
        <v>0</v>
      </c>
      <c r="M1410" s="71">
        <f t="shared" si="110"/>
        <v>0</v>
      </c>
      <c r="N1410" s="73">
        <f>IF(AND(J1409=0,J1410=0),0,INT(CHOOSE(IF(C1410&gt;0,C1410,$F$5),#REF!,#REF!,#REF!,#REF!,#REF!,#REF!,#REF!)))</f>
        <v>0</v>
      </c>
      <c r="O1410" s="74">
        <f t="shared" si="111"/>
        <v>0</v>
      </c>
      <c r="P1410" s="73">
        <f>IF(AND(J1409=0,J1410=0),0,INT(CHOOSE(IF(C1410&gt;0,C1410,$F$5),#REF!,#REF!,#REF!,#REF!,#REF!,#REF!,#REF!)))</f>
        <v>0</v>
      </c>
      <c r="Q1410" s="74">
        <f t="shared" si="112"/>
        <v>0</v>
      </c>
      <c r="R1410" s="73">
        <f>IF(AND(J1409=0,J1410=0),0,INT(CHOOSE(IF(C1410&gt;0,C1410,$F$5),#REF!,#REF!,#REF!,#REF!,#REF!,#REF!,#REF!)))</f>
        <v>0</v>
      </c>
      <c r="S1410" s="74">
        <f t="shared" si="113"/>
        <v>0</v>
      </c>
      <c r="T1410" s="74"/>
    </row>
    <row r="1411" spans="3:20" ht="20.25" hidden="1" customHeight="1">
      <c r="C1411" s="17"/>
      <c r="E1411" t="str">
        <f t="shared" si="109"/>
        <v/>
      </c>
      <c r="F1411" s="62"/>
      <c r="G1411" s="78"/>
      <c r="H1411" s="79"/>
      <c r="I1411" s="79"/>
      <c r="J1411" s="78">
        <v>0</v>
      </c>
      <c r="K1411" s="65"/>
      <c r="L1411" s="66">
        <f t="shared" si="110"/>
        <v>0</v>
      </c>
      <c r="M1411" s="64">
        <f t="shared" si="110"/>
        <v>0</v>
      </c>
      <c r="N1411" s="66">
        <f>IF(J1411=0,0,N1412*$E$3)</f>
        <v>0</v>
      </c>
      <c r="O1411" s="67">
        <f t="shared" si="111"/>
        <v>0</v>
      </c>
      <c r="P1411" s="66">
        <f>IF(J1411=0,0,P1412*$E$3)</f>
        <v>0</v>
      </c>
      <c r="Q1411" s="67">
        <f t="shared" si="112"/>
        <v>0</v>
      </c>
      <c r="R1411" s="66">
        <f>IF(J1411=0,0,R1412*$E$3)</f>
        <v>0</v>
      </c>
      <c r="S1411" s="67">
        <f t="shared" si="113"/>
        <v>0</v>
      </c>
      <c r="T1411" s="67"/>
    </row>
    <row r="1412" spans="3:20" ht="20.25" hidden="1" customHeight="1">
      <c r="C1412" s="76">
        <v>2</v>
      </c>
      <c r="D1412" s="68" t="str">
        <f>CHOOSE(IF(C1412&gt;0,C1412,$F$5),0,"(야)","(지세별)","(지+소)","(누.불)","(야+소)","(원내역)")</f>
        <v>(야)</v>
      </c>
      <c r="E1412">
        <f t="shared" si="114"/>
        <v>0</v>
      </c>
      <c r="F1412" s="59"/>
      <c r="G1412" s="84" t="s">
        <v>336</v>
      </c>
      <c r="H1412" s="85" t="str">
        <f>H1410</f>
        <v>D=700mm</v>
      </c>
      <c r="I1412" s="85" t="str">
        <f>CHOOSE(IF(C1412&gt;0,C1412,$F$5),0,"(야간)","(지세별)","(지+소)","(누.불)","(야+소)","")</f>
        <v>(야간)</v>
      </c>
      <c r="J1412" s="84">
        <v>0</v>
      </c>
      <c r="K1412" s="72" t="s">
        <v>227</v>
      </c>
      <c r="L1412" s="73">
        <f t="shared" si="110"/>
        <v>0</v>
      </c>
      <c r="M1412" s="71">
        <f t="shared" si="110"/>
        <v>0</v>
      </c>
      <c r="N1412" s="73">
        <f>IF(AND(J1411=0,J1412=0),0,INT(CHOOSE(IF(C1412&gt;0,C1412,$F$5),#REF!,#REF!,#REF!,#REF!,#REF!,#REF!,#REF!)))</f>
        <v>0</v>
      </c>
      <c r="O1412" s="74">
        <f t="shared" si="111"/>
        <v>0</v>
      </c>
      <c r="P1412" s="73">
        <f>IF(AND(J1411=0,J1412=0),0,INT(CHOOSE(IF(C1412&gt;0,C1412,$F$5),#REF!,#REF!,#REF!,#REF!,#REF!,#REF!,#REF!)))</f>
        <v>0</v>
      </c>
      <c r="Q1412" s="74">
        <f t="shared" si="112"/>
        <v>0</v>
      </c>
      <c r="R1412" s="73">
        <f>IF(AND(J1411=0,J1412=0),0,INT(CHOOSE(IF(C1412&gt;0,C1412,$F$5),#REF!,#REF!,#REF!,#REF!,#REF!,#REF!,#REF!)))</f>
        <v>0</v>
      </c>
      <c r="S1412" s="74">
        <f t="shared" si="113"/>
        <v>0</v>
      </c>
      <c r="T1412" s="74"/>
    </row>
    <row r="1413" spans="3:20" ht="20.25" hidden="1" customHeight="1">
      <c r="C1413" s="17"/>
      <c r="E1413" t="str">
        <f t="shared" si="109"/>
        <v/>
      </c>
      <c r="F1413" s="62"/>
      <c r="G1413" s="78"/>
      <c r="H1413" s="79"/>
      <c r="I1413" s="79"/>
      <c r="J1413" s="78">
        <v>0</v>
      </c>
      <c r="K1413" s="65"/>
      <c r="L1413" s="66">
        <f t="shared" si="110"/>
        <v>0</v>
      </c>
      <c r="M1413" s="64">
        <f t="shared" si="110"/>
        <v>0</v>
      </c>
      <c r="N1413" s="66">
        <f>IF(J1413=0,0,N1414*$E$3)</f>
        <v>0</v>
      </c>
      <c r="O1413" s="67">
        <f t="shared" si="111"/>
        <v>0</v>
      </c>
      <c r="P1413" s="66">
        <f>IF(J1413=0,0,P1414*$E$3)</f>
        <v>0</v>
      </c>
      <c r="Q1413" s="67">
        <f t="shared" si="112"/>
        <v>0</v>
      </c>
      <c r="R1413" s="66">
        <f>IF(J1413=0,0,R1414*$E$3)</f>
        <v>0</v>
      </c>
      <c r="S1413" s="67">
        <f t="shared" si="113"/>
        <v>0</v>
      </c>
      <c r="T1413" s="67"/>
    </row>
    <row r="1414" spans="3:20" ht="20.25" hidden="1" customHeight="1">
      <c r="C1414" s="76"/>
      <c r="D1414" s="68">
        <f>CHOOSE(IF(C1414&gt;0,C1414,$F$5),0,"(야)","(지세별)","(지+소)","(누.불)","(야+소)","(원내역)")</f>
        <v>0</v>
      </c>
      <c r="E1414">
        <f t="shared" si="114"/>
        <v>0</v>
      </c>
      <c r="F1414" s="59"/>
      <c r="G1414" s="84" t="s">
        <v>338</v>
      </c>
      <c r="H1414" s="85" t="s">
        <v>262</v>
      </c>
      <c r="I1414" s="85">
        <f>CHOOSE(IF(C1414&gt;0,C1414,$F$5),0,"(야간)","(지세별)","(지+소)","(누.불)","(야+소)","")</f>
        <v>0</v>
      </c>
      <c r="J1414" s="84">
        <v>0</v>
      </c>
      <c r="K1414" s="72" t="s">
        <v>227</v>
      </c>
      <c r="L1414" s="73">
        <f t="shared" si="110"/>
        <v>0</v>
      </c>
      <c r="M1414" s="71">
        <f t="shared" si="110"/>
        <v>0</v>
      </c>
      <c r="N1414" s="73">
        <f>IF(AND(J1413=0,J1414=0),0,INT(CHOOSE(IF(C1414&gt;0,C1414,$F$5),#REF!,#REF!,#REF!,#REF!,#REF!,#REF!,#REF!)))</f>
        <v>0</v>
      </c>
      <c r="O1414" s="74">
        <f t="shared" si="111"/>
        <v>0</v>
      </c>
      <c r="P1414" s="73">
        <f>IF(AND(J1413=0,J1414=0),0,INT(CHOOSE(IF(C1414&gt;0,C1414,$F$5),#REF!,#REF!,#REF!,#REF!,#REF!,#REF!,#REF!)))</f>
        <v>0</v>
      </c>
      <c r="Q1414" s="74">
        <f t="shared" si="112"/>
        <v>0</v>
      </c>
      <c r="R1414" s="73">
        <f>IF(AND(J1413=0,J1414=0),0,INT(CHOOSE(IF(C1414&gt;0,C1414,$F$5),#REF!,#REF!,#REF!,#REF!,#REF!,#REF!,#REF!)))</f>
        <v>0</v>
      </c>
      <c r="S1414" s="74">
        <f t="shared" si="113"/>
        <v>0</v>
      </c>
      <c r="T1414" s="74"/>
    </row>
    <row r="1415" spans="3:20" ht="20.25" hidden="1" customHeight="1">
      <c r="C1415" s="17"/>
      <c r="E1415" t="str">
        <f t="shared" si="109"/>
        <v/>
      </c>
      <c r="F1415" s="62"/>
      <c r="G1415" s="78"/>
      <c r="H1415" s="79"/>
      <c r="I1415" s="79"/>
      <c r="J1415" s="78">
        <v>0</v>
      </c>
      <c r="K1415" s="65"/>
      <c r="L1415" s="66">
        <f t="shared" si="110"/>
        <v>0</v>
      </c>
      <c r="M1415" s="64">
        <f t="shared" si="110"/>
        <v>0</v>
      </c>
      <c r="N1415" s="66">
        <f>IF(J1415=0,0,N1416*$E$3)</f>
        <v>0</v>
      </c>
      <c r="O1415" s="67">
        <f t="shared" si="111"/>
        <v>0</v>
      </c>
      <c r="P1415" s="66">
        <f>IF(J1415=0,0,P1416*$E$3)</f>
        <v>0</v>
      </c>
      <c r="Q1415" s="67">
        <f t="shared" si="112"/>
        <v>0</v>
      </c>
      <c r="R1415" s="66">
        <f>IF(J1415=0,0,R1416*$E$3)</f>
        <v>0</v>
      </c>
      <c r="S1415" s="67">
        <f t="shared" si="113"/>
        <v>0</v>
      </c>
      <c r="T1415" s="67"/>
    </row>
    <row r="1416" spans="3:20" ht="20.25" hidden="1" customHeight="1">
      <c r="C1416" s="76">
        <v>2</v>
      </c>
      <c r="D1416" s="68" t="str">
        <f>CHOOSE(IF(C1416&gt;0,C1416,$F$5),0,"(야)","(지세별)","(지+소)","(누.불)","(야+소)","(원내역)")</f>
        <v>(야)</v>
      </c>
      <c r="E1416">
        <f t="shared" si="114"/>
        <v>0</v>
      </c>
      <c r="F1416" s="59"/>
      <c r="G1416" s="84" t="s">
        <v>338</v>
      </c>
      <c r="H1416" s="85" t="str">
        <f>H1414</f>
        <v>D=800mm</v>
      </c>
      <c r="I1416" s="85" t="str">
        <f>CHOOSE(IF(C1416&gt;0,C1416,$F$5),0,"(야간)","(지세별)","(지+소)","(누.불)","(야+소)","")</f>
        <v>(야간)</v>
      </c>
      <c r="J1416" s="84">
        <v>0</v>
      </c>
      <c r="K1416" s="72" t="s">
        <v>227</v>
      </c>
      <c r="L1416" s="73">
        <f t="shared" si="110"/>
        <v>0</v>
      </c>
      <c r="M1416" s="71">
        <f t="shared" si="110"/>
        <v>0</v>
      </c>
      <c r="N1416" s="73">
        <f>IF(AND(J1415=0,J1416=0),0,INT(CHOOSE(IF(C1416&gt;0,C1416,$F$5),#REF!,#REF!,#REF!,#REF!,#REF!,#REF!,#REF!)))</f>
        <v>0</v>
      </c>
      <c r="O1416" s="74">
        <f t="shared" si="111"/>
        <v>0</v>
      </c>
      <c r="P1416" s="73">
        <f>IF(AND(J1415=0,J1416=0),0,INT(CHOOSE(IF(C1416&gt;0,C1416,$F$5),#REF!,#REF!,#REF!,#REF!,#REF!,#REF!,#REF!)))</f>
        <v>0</v>
      </c>
      <c r="Q1416" s="74">
        <f t="shared" si="112"/>
        <v>0</v>
      </c>
      <c r="R1416" s="73">
        <f>IF(AND(J1415=0,J1416=0),0,INT(CHOOSE(IF(C1416&gt;0,C1416,$F$5),#REF!,#REF!,#REF!,#REF!,#REF!,#REF!,#REF!)))</f>
        <v>0</v>
      </c>
      <c r="S1416" s="74">
        <f t="shared" si="113"/>
        <v>0</v>
      </c>
      <c r="T1416" s="74"/>
    </row>
    <row r="1417" spans="3:20" ht="20.25" hidden="1" customHeight="1">
      <c r="C1417" s="17"/>
      <c r="E1417" t="str">
        <f>IF(OR(M1417&gt;0,M1418&gt;0),2,"")</f>
        <v/>
      </c>
      <c r="F1417" s="62"/>
      <c r="G1417" s="78"/>
      <c r="H1417" s="79"/>
      <c r="I1417" s="79"/>
      <c r="J1417" s="78">
        <v>0</v>
      </c>
      <c r="K1417" s="65"/>
      <c r="L1417" s="66">
        <f t="shared" ref="L1417:M1480" si="115">SUM(N1417,P1417,R1417)</f>
        <v>0</v>
      </c>
      <c r="M1417" s="64">
        <f t="shared" si="115"/>
        <v>0</v>
      </c>
      <c r="N1417" s="66">
        <f>IF(J1417=0,0,N1418*$E$3)</f>
        <v>0</v>
      </c>
      <c r="O1417" s="67">
        <f t="shared" ref="O1417:O1480" si="116">INT($J1417*N1417)</f>
        <v>0</v>
      </c>
      <c r="P1417" s="66">
        <f>IF(J1417=0,0,P1418*$E$3)</f>
        <v>0</v>
      </c>
      <c r="Q1417" s="67">
        <f t="shared" ref="Q1417:Q1480" si="117">INT($J1417*P1417)</f>
        <v>0</v>
      </c>
      <c r="R1417" s="66">
        <f>IF(J1417=0,0,R1418*$E$3)</f>
        <v>0</v>
      </c>
      <c r="S1417" s="67">
        <f t="shared" ref="S1417:S1480" si="118">INT($J1417*R1417)</f>
        <v>0</v>
      </c>
      <c r="T1417" s="67"/>
    </row>
    <row r="1418" spans="3:20" ht="20.25" hidden="1" customHeight="1">
      <c r="C1418" s="76"/>
      <c r="D1418" s="68">
        <f>CHOOSE(IF(C1418&gt;0,C1418,$F$5),0,"(야)","(지세별)","(지+소)","(누.불)","(야+소)","(원내역)")</f>
        <v>0</v>
      </c>
      <c r="E1418">
        <f>IF(OR(M1417&gt;0,M1418&gt;0),1,0)</f>
        <v>0</v>
      </c>
      <c r="F1418" s="59"/>
      <c r="G1418" s="84" t="s">
        <v>338</v>
      </c>
      <c r="H1418" s="85" t="s">
        <v>341</v>
      </c>
      <c r="I1418" s="85">
        <f>CHOOSE(IF(C1418&gt;0,C1418,$F$5),0,"(야간)","(지세별)","(지+소)","(누.불)","(야+소)","")</f>
        <v>0</v>
      </c>
      <c r="J1418" s="84">
        <v>0</v>
      </c>
      <c r="K1418" s="72" t="s">
        <v>271</v>
      </c>
      <c r="L1418" s="73">
        <f t="shared" si="115"/>
        <v>0</v>
      </c>
      <c r="M1418" s="71">
        <f t="shared" si="115"/>
        <v>0</v>
      </c>
      <c r="N1418" s="73">
        <f>IF(AND(J1417=0,J1418=0),0,INT(CHOOSE(IF(C1418&gt;0,C1418,$F$5),#REF!,#REF!,#REF!,#REF!,#REF!,#REF!,#REF!)))</f>
        <v>0</v>
      </c>
      <c r="O1418" s="74">
        <f t="shared" si="116"/>
        <v>0</v>
      </c>
      <c r="P1418" s="73">
        <f>IF(AND(J1417=0,J1418=0),0,INT(CHOOSE(IF(C1418&gt;0,C1418,$F$5),#REF!,#REF!,#REF!,#REF!,#REF!,#REF!,#REF!)))</f>
        <v>0</v>
      </c>
      <c r="Q1418" s="74">
        <f t="shared" si="117"/>
        <v>0</v>
      </c>
      <c r="R1418" s="73">
        <f>IF(AND(J1417=0,J1418=0),0,INT(CHOOSE(IF(C1418&gt;0,C1418,$F$5),#REF!,#REF!,#REF!,#REF!,#REF!,#REF!,#REF!)))</f>
        <v>0</v>
      </c>
      <c r="S1418" s="74">
        <f t="shared" si="118"/>
        <v>0</v>
      </c>
      <c r="T1418" s="74"/>
    </row>
    <row r="1419" spans="3:20" ht="20.25" hidden="1" customHeight="1">
      <c r="C1419" s="17"/>
      <c r="E1419" t="str">
        <f>IF(OR(M1419&gt;0,M1420&gt;0),2,"")</f>
        <v/>
      </c>
      <c r="F1419" s="62"/>
      <c r="G1419" s="78"/>
      <c r="H1419" s="79"/>
      <c r="I1419" s="79"/>
      <c r="J1419" s="78">
        <v>0</v>
      </c>
      <c r="K1419" s="65"/>
      <c r="L1419" s="66">
        <f t="shared" si="115"/>
        <v>0</v>
      </c>
      <c r="M1419" s="64">
        <f t="shared" si="115"/>
        <v>0</v>
      </c>
      <c r="N1419" s="66">
        <f>IF(J1419=0,0,N1420*$E$3)</f>
        <v>0</v>
      </c>
      <c r="O1419" s="67">
        <f t="shared" si="116"/>
        <v>0</v>
      </c>
      <c r="P1419" s="66">
        <f>IF(J1419=0,0,P1420*$E$3)</f>
        <v>0</v>
      </c>
      <c r="Q1419" s="67">
        <f t="shared" si="117"/>
        <v>0</v>
      </c>
      <c r="R1419" s="66">
        <f>IF(J1419=0,0,R1420*$E$3)</f>
        <v>0</v>
      </c>
      <c r="S1419" s="67">
        <f t="shared" si="118"/>
        <v>0</v>
      </c>
      <c r="T1419" s="67"/>
    </row>
    <row r="1420" spans="3:20" ht="20.25" hidden="1" customHeight="1">
      <c r="C1420" s="76">
        <v>2</v>
      </c>
      <c r="D1420" s="68" t="str">
        <f>CHOOSE(IF(C1420&gt;0,C1420,$F$5),0,"(야)","(지세별)","(지+소)","(누.불)","(야+소)","(원내역)")</f>
        <v>(야)</v>
      </c>
      <c r="E1420">
        <f>IF(OR(M1419&gt;0,M1420&gt;0),1,0)</f>
        <v>0</v>
      </c>
      <c r="F1420" s="59"/>
      <c r="G1420" s="84" t="s">
        <v>338</v>
      </c>
      <c r="H1420" s="85" t="str">
        <f>H1418</f>
        <v>D=900mm</v>
      </c>
      <c r="I1420" s="85" t="str">
        <f>CHOOSE(IF(C1420&gt;0,C1420,$F$5),0,"(야간)","(지세별)","(지+소)","(누.불)","(야+소)","")</f>
        <v>(야간)</v>
      </c>
      <c r="J1420" s="84">
        <v>0</v>
      </c>
      <c r="K1420" s="72" t="s">
        <v>340</v>
      </c>
      <c r="L1420" s="73">
        <f t="shared" si="115"/>
        <v>0</v>
      </c>
      <c r="M1420" s="71">
        <f t="shared" si="115"/>
        <v>0</v>
      </c>
      <c r="N1420" s="73">
        <f>IF(AND(J1419=0,J1420=0),0,INT(CHOOSE(IF(C1420&gt;0,C1420,$F$5),#REF!,#REF!,#REF!,#REF!,#REF!,#REF!,#REF!)))</f>
        <v>0</v>
      </c>
      <c r="O1420" s="74">
        <f t="shared" si="116"/>
        <v>0</v>
      </c>
      <c r="P1420" s="73">
        <f>IF(AND(J1419=0,J1420=0),0,INT(CHOOSE(IF(C1420&gt;0,C1420,$F$5),#REF!,#REF!,#REF!,#REF!,#REF!,#REF!,#REF!)))</f>
        <v>0</v>
      </c>
      <c r="Q1420" s="74">
        <f t="shared" si="117"/>
        <v>0</v>
      </c>
      <c r="R1420" s="73">
        <f>IF(AND(J1419=0,J1420=0),0,INT(CHOOSE(IF(C1420&gt;0,C1420,$F$5),#REF!,#REF!,#REF!,#REF!,#REF!,#REF!,#REF!)))</f>
        <v>0</v>
      </c>
      <c r="S1420" s="74">
        <f t="shared" si="118"/>
        <v>0</v>
      </c>
      <c r="T1420" s="74"/>
    </row>
    <row r="1421" spans="3:20" ht="20.25" hidden="1" customHeight="1">
      <c r="C1421" s="17"/>
      <c r="E1421" t="str">
        <f>IF(OR(M1421&gt;0,M1422&gt;0),2,"")</f>
        <v/>
      </c>
      <c r="F1421" s="62"/>
      <c r="G1421" s="78"/>
      <c r="H1421" s="79"/>
      <c r="I1421" s="79"/>
      <c r="J1421" s="78">
        <v>0</v>
      </c>
      <c r="K1421" s="65"/>
      <c r="L1421" s="66">
        <f t="shared" si="115"/>
        <v>0</v>
      </c>
      <c r="M1421" s="64">
        <f t="shared" si="115"/>
        <v>0</v>
      </c>
      <c r="N1421" s="66">
        <f>IF(J1421=0,0,N1422*$E$3)</f>
        <v>0</v>
      </c>
      <c r="O1421" s="67">
        <f t="shared" si="116"/>
        <v>0</v>
      </c>
      <c r="P1421" s="66">
        <f>IF(J1421=0,0,P1422*$E$3)</f>
        <v>0</v>
      </c>
      <c r="Q1421" s="67">
        <f t="shared" si="117"/>
        <v>0</v>
      </c>
      <c r="R1421" s="66">
        <f>IF(J1421=0,0,R1422*$E$3)</f>
        <v>0</v>
      </c>
      <c r="S1421" s="67">
        <f t="shared" si="118"/>
        <v>0</v>
      </c>
      <c r="T1421" s="67"/>
    </row>
    <row r="1422" spans="3:20" ht="20.25" hidden="1" customHeight="1">
      <c r="C1422" s="76"/>
      <c r="D1422" s="68">
        <f>CHOOSE(IF(C1422&gt;0,C1422,$F$5),0,"(야)","(지세별)","(지+소)","(누.불)","(야+소)","(원내역)")</f>
        <v>0</v>
      </c>
      <c r="E1422">
        <f>IF(OR(M1421&gt;0,M1422&gt;0),1,0)</f>
        <v>0</v>
      </c>
      <c r="F1422" s="59"/>
      <c r="G1422" s="84" t="s">
        <v>338</v>
      </c>
      <c r="H1422" s="85" t="s">
        <v>342</v>
      </c>
      <c r="I1422" s="85">
        <f>CHOOSE(IF(C1422&gt;0,C1422,$F$5),0,"(야간)","(지세별)","(지+소)","(누.불)","(야+소)","")</f>
        <v>0</v>
      </c>
      <c r="J1422" s="84">
        <v>0</v>
      </c>
      <c r="K1422" s="72" t="s">
        <v>340</v>
      </c>
      <c r="L1422" s="73">
        <f t="shared" si="115"/>
        <v>0</v>
      </c>
      <c r="M1422" s="71">
        <f t="shared" si="115"/>
        <v>0</v>
      </c>
      <c r="N1422" s="73">
        <f>IF(AND(J1421=0,J1422=0),0,INT(CHOOSE(IF(C1422&gt;0,C1422,$F$5),#REF!,#REF!,#REF!,#REF!,#REF!,#REF!,#REF!)))</f>
        <v>0</v>
      </c>
      <c r="O1422" s="74">
        <f t="shared" si="116"/>
        <v>0</v>
      </c>
      <c r="P1422" s="73">
        <f>IF(AND(J1421=0,J1422=0),0,INT(CHOOSE(IF(C1422&gt;0,C1422,$F$5),#REF!,#REF!,#REF!,#REF!,#REF!,#REF!,#REF!)))</f>
        <v>0</v>
      </c>
      <c r="Q1422" s="74">
        <f t="shared" si="117"/>
        <v>0</v>
      </c>
      <c r="R1422" s="73">
        <f>IF(AND(J1421=0,J1422=0),0,INT(CHOOSE(IF(C1422&gt;0,C1422,$F$5),#REF!,#REF!,#REF!,#REF!,#REF!,#REF!,#REF!)))</f>
        <v>0</v>
      </c>
      <c r="S1422" s="74">
        <f t="shared" si="118"/>
        <v>0</v>
      </c>
      <c r="T1422" s="74"/>
    </row>
    <row r="1423" spans="3:20" ht="20.25" hidden="1" customHeight="1">
      <c r="C1423" s="17"/>
      <c r="E1423" t="str">
        <f>IF(OR(M1423&gt;0,M1424&gt;0),2,"")</f>
        <v/>
      </c>
      <c r="F1423" s="62"/>
      <c r="G1423" s="78"/>
      <c r="H1423" s="79"/>
      <c r="I1423" s="79"/>
      <c r="J1423" s="78">
        <v>0</v>
      </c>
      <c r="K1423" s="65"/>
      <c r="L1423" s="66">
        <f t="shared" si="115"/>
        <v>0</v>
      </c>
      <c r="M1423" s="64">
        <f t="shared" si="115"/>
        <v>0</v>
      </c>
      <c r="N1423" s="66">
        <f>IF(J1423=0,0,N1424*$E$3)</f>
        <v>0</v>
      </c>
      <c r="O1423" s="67">
        <f t="shared" si="116"/>
        <v>0</v>
      </c>
      <c r="P1423" s="66">
        <f>IF(J1423=0,0,P1424*$E$3)</f>
        <v>0</v>
      </c>
      <c r="Q1423" s="67">
        <f t="shared" si="117"/>
        <v>0</v>
      </c>
      <c r="R1423" s="66">
        <f>IF(J1423=0,0,R1424*$E$3)</f>
        <v>0</v>
      </c>
      <c r="S1423" s="67">
        <f t="shared" si="118"/>
        <v>0</v>
      </c>
      <c r="T1423" s="67"/>
    </row>
    <row r="1424" spans="3:20" ht="20.25" hidden="1" customHeight="1">
      <c r="C1424" s="76">
        <v>2</v>
      </c>
      <c r="D1424" s="68" t="str">
        <f>CHOOSE(IF(C1424&gt;0,C1424,$F$5),0,"(야)","(지세별)","(지+소)","(누.불)","(야+소)","(원내역)")</f>
        <v>(야)</v>
      </c>
      <c r="E1424">
        <f>IF(OR(M1423&gt;0,M1424&gt;0),1,0)</f>
        <v>0</v>
      </c>
      <c r="F1424" s="59"/>
      <c r="G1424" s="84" t="s">
        <v>338</v>
      </c>
      <c r="H1424" s="85" t="str">
        <f>H1422</f>
        <v>D=1000mm</v>
      </c>
      <c r="I1424" s="85" t="str">
        <f>CHOOSE(IF(C1424&gt;0,C1424,$F$5),0,"(야간)","(지세별)","(지+소)","(누.불)","(야+소)","")</f>
        <v>(야간)</v>
      </c>
      <c r="J1424" s="84">
        <v>0</v>
      </c>
      <c r="K1424" s="72" t="s">
        <v>227</v>
      </c>
      <c r="L1424" s="73">
        <f t="shared" si="115"/>
        <v>0</v>
      </c>
      <c r="M1424" s="71">
        <f t="shared" si="115"/>
        <v>0</v>
      </c>
      <c r="N1424" s="73">
        <f>IF(AND(J1423=0,J1424=0),0,INT(CHOOSE(IF(C1424&gt;0,C1424,$F$5),#REF!,#REF!,#REF!,#REF!,#REF!,#REF!,#REF!)))</f>
        <v>0</v>
      </c>
      <c r="O1424" s="74">
        <f t="shared" si="116"/>
        <v>0</v>
      </c>
      <c r="P1424" s="73">
        <f>IF(AND(J1423=0,J1424=0),0,INT(CHOOSE(IF(C1424&gt;0,C1424,$F$5),#REF!,#REF!,#REF!,#REF!,#REF!,#REF!,#REF!)))</f>
        <v>0</v>
      </c>
      <c r="Q1424" s="74">
        <f t="shared" si="117"/>
        <v>0</v>
      </c>
      <c r="R1424" s="73">
        <f>IF(AND(J1423=0,J1424=0),0,INT(CHOOSE(IF(C1424&gt;0,C1424,$F$5),#REF!,#REF!,#REF!,#REF!,#REF!,#REF!,#REF!)))</f>
        <v>0</v>
      </c>
      <c r="S1424" s="74">
        <f t="shared" si="118"/>
        <v>0</v>
      </c>
      <c r="T1424" s="74"/>
    </row>
    <row r="1425" spans="2:20" ht="20.25" hidden="1" customHeight="1">
      <c r="C1425" s="17"/>
      <c r="E1425" t="str">
        <f>IF(OR(M1425&gt;0,M1426&gt;0),2,"")</f>
        <v/>
      </c>
      <c r="F1425" s="62"/>
      <c r="G1425" s="63"/>
      <c r="H1425" s="64"/>
      <c r="I1425" s="64"/>
      <c r="J1425" s="63">
        <v>0</v>
      </c>
      <c r="K1425" s="65"/>
      <c r="L1425" s="66">
        <f t="shared" si="115"/>
        <v>0</v>
      </c>
      <c r="M1425" s="64">
        <f t="shared" si="115"/>
        <v>0</v>
      </c>
      <c r="N1425" s="66">
        <f>IF(J1425=0,0,N1426*$E$3)</f>
        <v>0</v>
      </c>
      <c r="O1425" s="67">
        <f t="shared" si="116"/>
        <v>0</v>
      </c>
      <c r="P1425" s="66">
        <f>IF(J1425=0,0,P1426*$E$3)</f>
        <v>0</v>
      </c>
      <c r="Q1425" s="67">
        <f t="shared" si="117"/>
        <v>0</v>
      </c>
      <c r="R1425" s="66">
        <f>IF(J1425=0,0,R1426*$E$3)</f>
        <v>0</v>
      </c>
      <c r="S1425" s="67">
        <f t="shared" si="118"/>
        <v>0</v>
      </c>
      <c r="T1425" s="67"/>
    </row>
    <row r="1426" spans="2:20" ht="20.25" customHeight="1">
      <c r="B1426" t="s">
        <v>343</v>
      </c>
      <c r="C1426" s="76"/>
      <c r="D1426" s="68">
        <f>CHOOSE(IF(C1426&gt;0,C1426,$F$5),0,"(야)","(지세별)","(지+소)","(누.불)","(야+소)","(원내역)")</f>
        <v>0</v>
      </c>
      <c r="E1426">
        <f>IF(OR(M1425&gt;0,M1426&gt;0),1,0)</f>
        <v>0</v>
      </c>
      <c r="F1426" s="59" t="s">
        <v>343</v>
      </c>
      <c r="G1426" s="70" t="s">
        <v>344</v>
      </c>
      <c r="H1426" s="71" t="s">
        <v>345</v>
      </c>
      <c r="I1426" s="71">
        <f>CHOOSE(IF(C1426&gt;0,C1426,$F$5),0,"(야간)","(지세별)","(지+소)","(누.불)","(야+소)","")</f>
        <v>0</v>
      </c>
      <c r="J1426" s="70">
        <v>4</v>
      </c>
      <c r="K1426" s="72" t="s">
        <v>346</v>
      </c>
      <c r="L1426" s="73"/>
      <c r="M1426" s="71"/>
      <c r="N1426" s="73"/>
      <c r="O1426" s="74"/>
      <c r="P1426" s="73"/>
      <c r="Q1426" s="74"/>
      <c r="R1426" s="73"/>
      <c r="S1426" s="74"/>
      <c r="T1426" s="74"/>
    </row>
    <row r="1427" spans="2:20" ht="20.25" hidden="1" customHeight="1">
      <c r="C1427" s="17"/>
      <c r="E1427" t="str">
        <f>IF(OR(M1427&gt;0,M1428&gt;0),2,"")</f>
        <v/>
      </c>
      <c r="F1427" s="62"/>
      <c r="G1427" s="63"/>
      <c r="H1427" s="64"/>
      <c r="I1427" s="64"/>
      <c r="J1427" s="63">
        <v>0</v>
      </c>
      <c r="K1427" s="65"/>
      <c r="L1427" s="66">
        <f t="shared" si="115"/>
        <v>0</v>
      </c>
      <c r="M1427" s="64">
        <f t="shared" si="115"/>
        <v>0</v>
      </c>
      <c r="N1427" s="66">
        <f>IF(J1427=0,0,N1428*$E$3)</f>
        <v>0</v>
      </c>
      <c r="O1427" s="67">
        <f t="shared" si="116"/>
        <v>0</v>
      </c>
      <c r="P1427" s="66">
        <f>IF(J1427=0,0,P1428*$E$3)</f>
        <v>0</v>
      </c>
      <c r="Q1427" s="67">
        <f t="shared" si="117"/>
        <v>0</v>
      </c>
      <c r="R1427" s="66">
        <f>IF(J1427=0,0,R1428*$E$3)</f>
        <v>0</v>
      </c>
      <c r="S1427" s="67">
        <f t="shared" si="118"/>
        <v>0</v>
      </c>
      <c r="T1427" s="67"/>
    </row>
    <row r="1428" spans="2:20" ht="20.25" customHeight="1">
      <c r="B1428" t="s">
        <v>343</v>
      </c>
      <c r="C1428" s="76">
        <v>2</v>
      </c>
      <c r="D1428" s="68" t="str">
        <f>CHOOSE(IF(C1428&gt;0,C1428,$F$5),0,"(야)","(지세별)","(지+소)","(누.불)","(야+소)","(원내역)")</f>
        <v>(야)</v>
      </c>
      <c r="E1428">
        <f>IF(OR(M1427&gt;0,M1428&gt;0),1,0)</f>
        <v>0</v>
      </c>
      <c r="F1428" s="59" t="s">
        <v>343</v>
      </c>
      <c r="G1428" s="70" t="str">
        <f>G1426</f>
        <v>제수변토류설치</v>
      </c>
      <c r="H1428" s="71" t="str">
        <f>H1426</f>
        <v>신설(철개포함)</v>
      </c>
      <c r="I1428" s="71" t="str">
        <f>CHOOSE(IF(C1428&gt;0,C1428,$F$5),0,"(야간)","(지세별)","(지+소)","(누.불)","(야+소)","")</f>
        <v>(야간)</v>
      </c>
      <c r="J1428" s="70">
        <v>11</v>
      </c>
      <c r="K1428" s="72" t="s">
        <v>347</v>
      </c>
      <c r="L1428" s="73"/>
      <c r="M1428" s="71"/>
      <c r="N1428" s="73"/>
      <c r="O1428" s="74"/>
      <c r="P1428" s="73"/>
      <c r="Q1428" s="74"/>
      <c r="R1428" s="73"/>
      <c r="S1428" s="74"/>
      <c r="T1428" s="74"/>
    </row>
    <row r="1429" spans="2:20" ht="20.25" hidden="1" customHeight="1">
      <c r="C1429" s="17"/>
      <c r="E1429" t="str">
        <f>IF(OR(M1429&gt;0,M1430&gt;0),2,"")</f>
        <v/>
      </c>
      <c r="F1429" s="62"/>
      <c r="G1429" s="63"/>
      <c r="H1429" s="64"/>
      <c r="I1429" s="64"/>
      <c r="J1429" s="63">
        <v>0</v>
      </c>
      <c r="K1429" s="65"/>
      <c r="L1429" s="66">
        <f t="shared" si="115"/>
        <v>0</v>
      </c>
      <c r="M1429" s="64">
        <f t="shared" si="115"/>
        <v>0</v>
      </c>
      <c r="N1429" s="66">
        <f>IF(J1429=0,0,N1430*$E$3)</f>
        <v>0</v>
      </c>
      <c r="O1429" s="67">
        <f t="shared" si="116"/>
        <v>0</v>
      </c>
      <c r="P1429" s="66">
        <f>IF(J1429=0,0,P1430*$E$3)</f>
        <v>0</v>
      </c>
      <c r="Q1429" s="67">
        <f t="shared" si="117"/>
        <v>0</v>
      </c>
      <c r="R1429" s="66">
        <f>IF(J1429=0,0,R1430*$E$3)</f>
        <v>0</v>
      </c>
      <c r="S1429" s="67">
        <f t="shared" si="118"/>
        <v>0</v>
      </c>
      <c r="T1429" s="67"/>
    </row>
    <row r="1430" spans="2:20" ht="20.25" hidden="1" customHeight="1">
      <c r="B1430" t="s">
        <v>343</v>
      </c>
      <c r="C1430" s="76">
        <v>5</v>
      </c>
      <c r="D1430" s="68" t="str">
        <f>CHOOSE(IF(C1430&gt;0,C1430,$F$5),0,"(야)","(지세별)","(지+소)","(누.불)","(야+소)","(원내역)")</f>
        <v>(누.불)</v>
      </c>
      <c r="E1430">
        <f>IF(OR(M1429&gt;0,M1430&gt;0),1,0)</f>
        <v>0</v>
      </c>
      <c r="F1430" s="59" t="s">
        <v>343</v>
      </c>
      <c r="G1430" s="70" t="s">
        <v>348</v>
      </c>
      <c r="H1430" s="71" t="s">
        <v>349</v>
      </c>
      <c r="I1430" s="71" t="str">
        <f>CHOOSE(IF(C1430&gt;0,C1430,$F$5),0,"(야간)","(지세별)","(지+소)","(누.불)","(야+소)","")</f>
        <v>(누.불)</v>
      </c>
      <c r="J1430" s="70">
        <v>0</v>
      </c>
      <c r="K1430" s="72" t="s">
        <v>350</v>
      </c>
      <c r="L1430" s="73">
        <f t="shared" si="115"/>
        <v>0</v>
      </c>
      <c r="M1430" s="71">
        <f t="shared" si="115"/>
        <v>0</v>
      </c>
      <c r="N1430" s="73">
        <f>IF(AND(J1429=0,J1430=0),0,INT(CHOOSE(IF(C1430&gt;0,C1430,$F$5),#REF!,#REF!,#REF!,#REF!,#REF!,#REF!,#REF!)))</f>
        <v>0</v>
      </c>
      <c r="O1430" s="74">
        <f t="shared" si="116"/>
        <v>0</v>
      </c>
      <c r="P1430" s="73">
        <f>IF(AND(J1429=0,J1430=0),0,INT(CHOOSE(IF(C1430&gt;0,C1430,$F$5),#REF!,#REF!,#REF!,#REF!,#REF!,#REF!,#REF!)))</f>
        <v>0</v>
      </c>
      <c r="Q1430" s="74">
        <f t="shared" si="117"/>
        <v>0</v>
      </c>
      <c r="R1430" s="73">
        <f>IF(AND(J1429=0,J1430=0),0,INT(CHOOSE(IF(C1430&gt;0,C1430,$F$5),#REF!,#REF!,#REF!,#REF!,#REF!,#REF!,#REF!)))</f>
        <v>0</v>
      </c>
      <c r="S1430" s="74">
        <f t="shared" si="118"/>
        <v>0</v>
      </c>
      <c r="T1430" s="74"/>
    </row>
    <row r="1431" spans="2:20" ht="20.25" hidden="1" customHeight="1">
      <c r="C1431" s="17"/>
      <c r="E1431" t="str">
        <f>IF(OR(M1431&gt;0,M1432&gt;0),2,"")</f>
        <v/>
      </c>
      <c r="F1431" s="62"/>
      <c r="G1431" s="63"/>
      <c r="H1431" s="64"/>
      <c r="I1431" s="64"/>
      <c r="J1431" s="63">
        <v>0</v>
      </c>
      <c r="K1431" s="65"/>
      <c r="L1431" s="66">
        <f t="shared" si="115"/>
        <v>0</v>
      </c>
      <c r="M1431" s="64">
        <f t="shared" si="115"/>
        <v>0</v>
      </c>
      <c r="N1431" s="66">
        <f>IF(J1431=0,0,N1432*$E$3)</f>
        <v>0</v>
      </c>
      <c r="O1431" s="67">
        <f t="shared" si="116"/>
        <v>0</v>
      </c>
      <c r="P1431" s="66">
        <f>IF(J1431=0,0,P1432*$E$3)</f>
        <v>0</v>
      </c>
      <c r="Q1431" s="67">
        <f t="shared" si="117"/>
        <v>0</v>
      </c>
      <c r="R1431" s="66">
        <f>IF(J1431=0,0,R1432*$E$3)</f>
        <v>0</v>
      </c>
      <c r="S1431" s="67">
        <f t="shared" si="118"/>
        <v>0</v>
      </c>
      <c r="T1431" s="67"/>
    </row>
    <row r="1432" spans="2:20" ht="20.25" hidden="1" customHeight="1">
      <c r="B1432" t="s">
        <v>343</v>
      </c>
      <c r="C1432" s="76">
        <v>2</v>
      </c>
      <c r="D1432" s="68" t="str">
        <f>CHOOSE(IF(C1432&gt;0,C1432,$F$5),0,"(야)","(지세별)","(지+소)","(누.불)","(야+소)","(원내역)")</f>
        <v>(야)</v>
      </c>
      <c r="E1432">
        <f>IF(OR(M1431&gt;0,M1432&gt;0),1,0)</f>
        <v>0</v>
      </c>
      <c r="F1432" s="59" t="s">
        <v>343</v>
      </c>
      <c r="G1432" s="70" t="s">
        <v>348</v>
      </c>
      <c r="H1432" s="71" t="s">
        <v>349</v>
      </c>
      <c r="I1432" s="71" t="str">
        <f>CHOOSE(IF(C1432&gt;0,C1432,$F$5),0,"(야간)","(지세별)","(지+소)","(누.불)","(야+소)","")</f>
        <v>(야간)</v>
      </c>
      <c r="J1432" s="70">
        <v>0</v>
      </c>
      <c r="K1432" s="72" t="s">
        <v>350</v>
      </c>
      <c r="L1432" s="73">
        <f t="shared" si="115"/>
        <v>0</v>
      </c>
      <c r="M1432" s="71">
        <f t="shared" si="115"/>
        <v>0</v>
      </c>
      <c r="N1432" s="73">
        <f>IF(AND(J1431=0,J1432=0),0,INT(CHOOSE(IF(C1432&gt;0,C1432,$F$5),#REF!,#REF!,#REF!,#REF!,#REF!,#REF!,#REF!)))</f>
        <v>0</v>
      </c>
      <c r="O1432" s="74">
        <f t="shared" si="116"/>
        <v>0</v>
      </c>
      <c r="P1432" s="73">
        <f>IF(AND(J1431=0,J1432=0),0,INT(CHOOSE(IF(C1432&gt;0,C1432,$F$5),#REF!,#REF!,#REF!,#REF!,#REF!,#REF!,#REF!)))</f>
        <v>0</v>
      </c>
      <c r="Q1432" s="74">
        <f t="shared" si="117"/>
        <v>0</v>
      </c>
      <c r="R1432" s="73">
        <f>IF(AND(J1431=0,J1432=0),0,INT(CHOOSE(IF(C1432&gt;0,C1432,$F$5),#REF!,#REF!,#REF!,#REF!,#REF!,#REF!,#REF!)))</f>
        <v>0</v>
      </c>
      <c r="S1432" s="74">
        <f t="shared" si="118"/>
        <v>0</v>
      </c>
      <c r="T1432" s="74"/>
    </row>
    <row r="1433" spans="2:20" ht="20.25" hidden="1" customHeight="1">
      <c r="C1433" s="17"/>
      <c r="E1433" t="str">
        <f>IF(OR(M1433&gt;0,M1434&gt;0),2,"")</f>
        <v/>
      </c>
      <c r="F1433" s="62"/>
      <c r="G1433" s="63"/>
      <c r="H1433" s="64"/>
      <c r="I1433" s="64"/>
      <c r="J1433" s="63">
        <v>0</v>
      </c>
      <c r="K1433" s="65"/>
      <c r="L1433" s="66">
        <f t="shared" si="115"/>
        <v>0</v>
      </c>
      <c r="M1433" s="64">
        <f t="shared" si="115"/>
        <v>0</v>
      </c>
      <c r="N1433" s="66">
        <f>IF(J1433=0,0,N1434*$E$3)</f>
        <v>0</v>
      </c>
      <c r="O1433" s="67">
        <f t="shared" si="116"/>
        <v>0</v>
      </c>
      <c r="P1433" s="66">
        <f>IF(J1433=0,0,P1434*$E$3)</f>
        <v>0</v>
      </c>
      <c r="Q1433" s="67">
        <f t="shared" si="117"/>
        <v>0</v>
      </c>
      <c r="R1433" s="66">
        <f>IF(J1433=0,0,R1434*$E$3)</f>
        <v>0</v>
      </c>
      <c r="S1433" s="67">
        <f t="shared" si="118"/>
        <v>0</v>
      </c>
      <c r="T1433" s="67"/>
    </row>
    <row r="1434" spans="2:20" ht="20.25" hidden="1" customHeight="1">
      <c r="B1434" t="s">
        <v>343</v>
      </c>
      <c r="C1434" s="76"/>
      <c r="D1434" s="68">
        <f>CHOOSE(IF(C1434&gt;0,C1434,$F$5),0,"(야)","(지세별)","(지+소)","(누.불)","(야+소)","(원내역)")</f>
        <v>0</v>
      </c>
      <c r="E1434">
        <f>IF(OR(M1433&gt;0,M1434&gt;0),1,0)</f>
        <v>0</v>
      </c>
      <c r="F1434" s="59" t="s">
        <v>343</v>
      </c>
      <c r="G1434" s="70" t="s">
        <v>351</v>
      </c>
      <c r="H1434" s="71" t="s">
        <v>345</v>
      </c>
      <c r="I1434" s="71">
        <f>CHOOSE(IF(C1434&gt;0,C1434,$F$5),0,"(야간)","(지세별)","(지+소)","(누.불)","(야+소)","")</f>
        <v>0</v>
      </c>
      <c r="J1434" s="70">
        <v>0</v>
      </c>
      <c r="K1434" s="72" t="s">
        <v>346</v>
      </c>
      <c r="L1434" s="73">
        <f t="shared" si="115"/>
        <v>0</v>
      </c>
      <c r="M1434" s="71">
        <f t="shared" si="115"/>
        <v>0</v>
      </c>
      <c r="N1434" s="73">
        <f>IF(AND(J1433=0,J1434=0),0,INT(CHOOSE(IF(C1434&gt;0,C1434,$F$5),#REF!,#REF!,#REF!,#REF!,#REF!,#REF!,#REF!)))</f>
        <v>0</v>
      </c>
      <c r="O1434" s="74">
        <f t="shared" si="116"/>
        <v>0</v>
      </c>
      <c r="P1434" s="73">
        <f>IF(AND(J1433=0,J1434=0),0,INT(CHOOSE(IF(C1434&gt;0,C1434,$F$5),#REF!,#REF!,#REF!,#REF!,#REF!,#REF!,#REF!)))</f>
        <v>0</v>
      </c>
      <c r="Q1434" s="74">
        <f t="shared" si="117"/>
        <v>0</v>
      </c>
      <c r="R1434" s="73">
        <f>IF(AND(J1433=0,J1434=0),0,INT(CHOOSE(IF(C1434&gt;0,C1434,$F$5),#REF!,#REF!,#REF!,#REF!,#REF!,#REF!,#REF!)))</f>
        <v>0</v>
      </c>
      <c r="S1434" s="74">
        <f t="shared" si="118"/>
        <v>0</v>
      </c>
      <c r="T1434" s="74"/>
    </row>
    <row r="1435" spans="2:20" ht="20.25" hidden="1" customHeight="1">
      <c r="C1435" s="17"/>
      <c r="E1435" t="str">
        <f>IF(OR(M1435&gt;0,M1436&gt;0),2,"")</f>
        <v/>
      </c>
      <c r="F1435" s="62"/>
      <c r="G1435" s="63"/>
      <c r="H1435" s="64"/>
      <c r="I1435" s="64"/>
      <c r="J1435" s="63">
        <v>0</v>
      </c>
      <c r="K1435" s="65"/>
      <c r="L1435" s="66">
        <f t="shared" si="115"/>
        <v>0</v>
      </c>
      <c r="M1435" s="64">
        <f t="shared" si="115"/>
        <v>0</v>
      </c>
      <c r="N1435" s="66">
        <f>IF(J1435=0,0,N1436*$E$3)</f>
        <v>0</v>
      </c>
      <c r="O1435" s="67">
        <f t="shared" si="116"/>
        <v>0</v>
      </c>
      <c r="P1435" s="66">
        <f>IF(J1435=0,0,P1436*$E$3)</f>
        <v>0</v>
      </c>
      <c r="Q1435" s="67">
        <f t="shared" si="117"/>
        <v>0</v>
      </c>
      <c r="R1435" s="66">
        <f>IF(J1435=0,0,R1436*$E$3)</f>
        <v>0</v>
      </c>
      <c r="S1435" s="67">
        <f t="shared" si="118"/>
        <v>0</v>
      </c>
      <c r="T1435" s="67"/>
    </row>
    <row r="1436" spans="2:20" ht="20.25" hidden="1" customHeight="1">
      <c r="B1436" t="s">
        <v>343</v>
      </c>
      <c r="C1436" s="76">
        <v>2</v>
      </c>
      <c r="D1436" s="68" t="str">
        <f>CHOOSE(IF(C1436&gt;0,C1436,$F$5),0,"(야)","(지세별)","(지+소)","(누.불)","(야+소)","(원내역)")</f>
        <v>(야)</v>
      </c>
      <c r="E1436">
        <f>IF(OR(M1435&gt;0,M1436&gt;0),1,0)</f>
        <v>0</v>
      </c>
      <c r="F1436" s="59" t="s">
        <v>343</v>
      </c>
      <c r="G1436" s="70" t="str">
        <f>G1434</f>
        <v>소,배기변토류설치</v>
      </c>
      <c r="H1436" s="71" t="str">
        <f>H1434</f>
        <v>신설(철개포함)</v>
      </c>
      <c r="I1436" s="71" t="str">
        <f>CHOOSE(IF(C1436&gt;0,C1436,$F$5),0,"(야간)","(지세별)","(지+소)","(누.불)","(야+소)","")</f>
        <v>(야간)</v>
      </c>
      <c r="J1436" s="70">
        <v>0</v>
      </c>
      <c r="K1436" s="72" t="s">
        <v>346</v>
      </c>
      <c r="L1436" s="73">
        <f t="shared" si="115"/>
        <v>0</v>
      </c>
      <c r="M1436" s="71">
        <f t="shared" si="115"/>
        <v>0</v>
      </c>
      <c r="N1436" s="73">
        <f>IF(AND(J1435=0,J1436=0),0,INT(CHOOSE(IF(C1436&gt;0,C1436,$F$5),#REF!,#REF!,#REF!,#REF!,#REF!,#REF!,#REF!)))</f>
        <v>0</v>
      </c>
      <c r="O1436" s="74">
        <f t="shared" si="116"/>
        <v>0</v>
      </c>
      <c r="P1436" s="73">
        <f>IF(AND(J1435=0,J1436=0),0,INT(CHOOSE(IF(C1436&gt;0,C1436,$F$5),#REF!,#REF!,#REF!,#REF!,#REF!,#REF!,#REF!)))</f>
        <v>0</v>
      </c>
      <c r="Q1436" s="74">
        <f t="shared" si="117"/>
        <v>0</v>
      </c>
      <c r="R1436" s="73">
        <f>IF(AND(J1435=0,J1436=0),0,INT(CHOOSE(IF(C1436&gt;0,C1436,$F$5),#REF!,#REF!,#REF!,#REF!,#REF!,#REF!,#REF!)))</f>
        <v>0</v>
      </c>
      <c r="S1436" s="74">
        <f t="shared" si="118"/>
        <v>0</v>
      </c>
      <c r="T1436" s="74"/>
    </row>
    <row r="1437" spans="2:20" ht="20.25" hidden="1" customHeight="1">
      <c r="C1437" s="17"/>
      <c r="E1437" t="str">
        <f>IF(OR(M1437&gt;0,M1438&gt;0),2,"")</f>
        <v/>
      </c>
      <c r="F1437" s="62"/>
      <c r="G1437" s="63"/>
      <c r="H1437" s="64"/>
      <c r="I1437" s="64"/>
      <c r="J1437" s="63"/>
      <c r="K1437" s="65"/>
      <c r="L1437" s="66">
        <f t="shared" si="115"/>
        <v>0</v>
      </c>
      <c r="M1437" s="64">
        <f t="shared" si="115"/>
        <v>0</v>
      </c>
      <c r="N1437" s="66">
        <f>IF(J1437=0,0,N1438*$E$3)</f>
        <v>0</v>
      </c>
      <c r="O1437" s="67">
        <f t="shared" si="116"/>
        <v>0</v>
      </c>
      <c r="P1437" s="66">
        <f>IF(J1437=0,0,P1438*$E$3)</f>
        <v>0</v>
      </c>
      <c r="Q1437" s="67">
        <f t="shared" si="117"/>
        <v>0</v>
      </c>
      <c r="R1437" s="66">
        <f>IF(J1437=0,0,R1438*$E$3)</f>
        <v>0</v>
      </c>
      <c r="S1437" s="67">
        <f t="shared" si="118"/>
        <v>0</v>
      </c>
      <c r="T1437" s="67"/>
    </row>
    <row r="1438" spans="2:20" ht="20.25" hidden="1" customHeight="1">
      <c r="B1438" t="s">
        <v>343</v>
      </c>
      <c r="C1438" s="76"/>
      <c r="D1438" s="68">
        <f>CHOOSE(IF(C1438&gt;0,C1438,$F$5),0,"(야)","(지세별)","(지+소)","(누.불)","(야+소)","(원내역)")</f>
        <v>0</v>
      </c>
      <c r="E1438">
        <f>IF(OR(M1437&gt;0,M1438&gt;0),1,0)</f>
        <v>0</v>
      </c>
      <c r="F1438" s="59" t="s">
        <v>343</v>
      </c>
      <c r="G1438" s="70" t="s">
        <v>352</v>
      </c>
      <c r="H1438" s="71"/>
      <c r="I1438" s="71">
        <f>CHOOSE(IF(C1438&gt;0,C1438,$F$5),0,"(야간)","(지세별)","(지+소)","(누.불)","(야+소)","")</f>
        <v>0</v>
      </c>
      <c r="J1438" s="70"/>
      <c r="K1438" s="72" t="s">
        <v>346</v>
      </c>
      <c r="L1438" s="73">
        <f t="shared" si="115"/>
        <v>0</v>
      </c>
      <c r="M1438" s="71">
        <f t="shared" si="115"/>
        <v>0</v>
      </c>
      <c r="N1438" s="73">
        <f>IF(AND(J1437=0,J1438=0),0,INT(CHOOSE(IF(C1438&gt;0,C1438,$F$5),#REF!,#REF!,#REF!,#REF!,#REF!,#REF!,#REF!)))</f>
        <v>0</v>
      </c>
      <c r="O1438" s="74">
        <f t="shared" si="116"/>
        <v>0</v>
      </c>
      <c r="P1438" s="73">
        <f>IF(AND(J1437=0,J1438=0),0,INT(CHOOSE(IF(C1438&gt;0,C1438,$F$5),#REF!,#REF!,#REF!,#REF!,#REF!,#REF!,#REF!)))</f>
        <v>0</v>
      </c>
      <c r="Q1438" s="74">
        <f t="shared" si="117"/>
        <v>0</v>
      </c>
      <c r="R1438" s="73">
        <f>IF(AND(J1437=0,J1438=0),0,INT(CHOOSE(IF(C1438&gt;0,C1438,$F$5),#REF!,#REF!,#REF!,#REF!,#REF!,#REF!,#REF!)))</f>
        <v>0</v>
      </c>
      <c r="S1438" s="74">
        <f t="shared" si="118"/>
        <v>0</v>
      </c>
      <c r="T1438" s="74"/>
    </row>
    <row r="1439" spans="2:20" ht="20.25" hidden="1" customHeight="1">
      <c r="C1439" s="17"/>
      <c r="E1439" t="str">
        <f>IF(OR(M1439&gt;0,M1440&gt;0),2,"")</f>
        <v/>
      </c>
      <c r="F1439" s="62"/>
      <c r="G1439" s="63"/>
      <c r="H1439" s="64"/>
      <c r="I1439" s="64"/>
      <c r="J1439" s="63"/>
      <c r="K1439" s="65"/>
      <c r="L1439" s="66">
        <f t="shared" si="115"/>
        <v>0</v>
      </c>
      <c r="M1439" s="64">
        <f t="shared" si="115"/>
        <v>0</v>
      </c>
      <c r="N1439" s="66">
        <f>IF(J1439=0,0,N1440*$E$3)</f>
        <v>0</v>
      </c>
      <c r="O1439" s="67">
        <f t="shared" si="116"/>
        <v>0</v>
      </c>
      <c r="P1439" s="66">
        <f>IF(J1439=0,0,P1440*$E$3)</f>
        <v>0</v>
      </c>
      <c r="Q1439" s="67">
        <f t="shared" si="117"/>
        <v>0</v>
      </c>
      <c r="R1439" s="66">
        <f>IF(J1439=0,0,R1440*$E$3)</f>
        <v>0</v>
      </c>
      <c r="S1439" s="67">
        <f t="shared" si="118"/>
        <v>0</v>
      </c>
      <c r="T1439" s="67"/>
    </row>
    <row r="1440" spans="2:20" ht="20.25" hidden="1" customHeight="1">
      <c r="B1440" t="s">
        <v>343</v>
      </c>
      <c r="C1440" s="76">
        <v>2</v>
      </c>
      <c r="D1440" s="68" t="str">
        <f>CHOOSE(IF(C1440&gt;0,C1440,$F$5),0,"(야)","(지세별)","(지+소)","(누.불)","(야+소)","(원내역)")</f>
        <v>(야)</v>
      </c>
      <c r="E1440">
        <f>IF(OR(M1439&gt;0,M1440&gt;0),1,0)</f>
        <v>0</v>
      </c>
      <c r="F1440" s="59" t="s">
        <v>343</v>
      </c>
      <c r="G1440" s="70" t="str">
        <f>G1438</f>
        <v>소,배기변토류철거</v>
      </c>
      <c r="H1440" s="71">
        <f>H1438</f>
        <v>0</v>
      </c>
      <c r="I1440" s="71" t="str">
        <f>CHOOSE(IF(C1440&gt;0,C1440,$F$5),0,"(야간)","(지세별)","(지+소)","(누.불)","(야+소)","")</f>
        <v>(야간)</v>
      </c>
      <c r="J1440" s="70"/>
      <c r="K1440" s="72" t="s">
        <v>350</v>
      </c>
      <c r="L1440" s="73">
        <f t="shared" si="115"/>
        <v>0</v>
      </c>
      <c r="M1440" s="71">
        <f t="shared" si="115"/>
        <v>0</v>
      </c>
      <c r="N1440" s="73">
        <f>IF(AND(J1439=0,J1440=0),0,INT(CHOOSE(IF(C1440&gt;0,C1440,$F$5),#REF!,#REF!,#REF!,#REF!,#REF!,#REF!,#REF!)))</f>
        <v>0</v>
      </c>
      <c r="O1440" s="74">
        <f t="shared" si="116"/>
        <v>0</v>
      </c>
      <c r="P1440" s="73">
        <f>IF(AND(J1439=0,J1440=0),0,INT(CHOOSE(IF(C1440&gt;0,C1440,$F$5),#REF!,#REF!,#REF!,#REF!,#REF!,#REF!,#REF!)))</f>
        <v>0</v>
      </c>
      <c r="Q1440" s="74">
        <f t="shared" si="117"/>
        <v>0</v>
      </c>
      <c r="R1440" s="73">
        <f>IF(AND(J1439=0,J1440=0),0,INT(CHOOSE(IF(C1440&gt;0,C1440,$F$5),#REF!,#REF!,#REF!,#REF!,#REF!,#REF!,#REF!)))</f>
        <v>0</v>
      </c>
      <c r="S1440" s="74">
        <f t="shared" si="118"/>
        <v>0</v>
      </c>
      <c r="T1440" s="74"/>
    </row>
    <row r="1441" spans="2:20" ht="20.25" hidden="1" customHeight="1">
      <c r="C1441" s="17"/>
      <c r="E1441" t="str">
        <f>IF(OR(M1441&gt;0,M1442&gt;0),2,"")</f>
        <v/>
      </c>
      <c r="F1441" s="62"/>
      <c r="G1441" s="63"/>
      <c r="H1441" s="64"/>
      <c r="I1441" s="64"/>
      <c r="J1441" s="63"/>
      <c r="K1441" s="65"/>
      <c r="L1441" s="66">
        <f t="shared" si="115"/>
        <v>0</v>
      </c>
      <c r="M1441" s="64">
        <f t="shared" si="115"/>
        <v>0</v>
      </c>
      <c r="N1441" s="66">
        <f>IF(J1441=0,0,N1442*$E$3)</f>
        <v>0</v>
      </c>
      <c r="O1441" s="67">
        <f t="shared" si="116"/>
        <v>0</v>
      </c>
      <c r="P1441" s="66">
        <f>IF(J1441=0,0,P1442*$E$3)</f>
        <v>0</v>
      </c>
      <c r="Q1441" s="67">
        <f t="shared" si="117"/>
        <v>0</v>
      </c>
      <c r="R1441" s="66">
        <f>IF(J1441=0,0,R1442*$E$3)</f>
        <v>0</v>
      </c>
      <c r="S1441" s="67">
        <f t="shared" si="118"/>
        <v>0</v>
      </c>
      <c r="T1441" s="67"/>
    </row>
    <row r="1442" spans="2:20" ht="20.25" hidden="1" customHeight="1">
      <c r="B1442" t="s">
        <v>343</v>
      </c>
      <c r="C1442" s="76"/>
      <c r="D1442" s="68">
        <f>CHOOSE(IF(C1442&gt;0,C1442,$F$5),0,"(야)","(지세별)","(지+소)","(누.불)","(야+소)","(원내역)")</f>
        <v>0</v>
      </c>
      <c r="E1442">
        <f>IF(OR(M1441&gt;0,M1442&gt;0),1,0)</f>
        <v>0</v>
      </c>
      <c r="F1442" s="59" t="s">
        <v>343</v>
      </c>
      <c r="G1442" s="70" t="s">
        <v>353</v>
      </c>
      <c r="H1442" s="71" t="s">
        <v>354</v>
      </c>
      <c r="I1442" s="71">
        <f>CHOOSE(IF(C1442&gt;0,C1442,$F$5),0,"(야간)","(지세별)","(지+소)","(누.불)","(야+소)","")</f>
        <v>0</v>
      </c>
      <c r="J1442" s="70"/>
      <c r="K1442" s="72" t="s">
        <v>350</v>
      </c>
      <c r="L1442" s="73">
        <f t="shared" si="115"/>
        <v>0</v>
      </c>
      <c r="M1442" s="71">
        <f t="shared" si="115"/>
        <v>0</v>
      </c>
      <c r="N1442" s="73">
        <f>IF(AND(J1441=0,J1442=0),0,INT(CHOOSE(IF(C1442&gt;0,C1442,$F$5),#REF!,#REF!,#REF!,#REF!,#REF!,#REF!,#REF!)))</f>
        <v>0</v>
      </c>
      <c r="O1442" s="74">
        <f t="shared" si="116"/>
        <v>0</v>
      </c>
      <c r="P1442" s="73">
        <f>IF(AND(J1441=0,J1442=0),0,INT(CHOOSE(IF(C1442&gt;0,C1442,$F$5),#REF!,#REF!,#REF!,#REF!,#REF!,#REF!,#REF!)))</f>
        <v>0</v>
      </c>
      <c r="Q1442" s="74">
        <f t="shared" si="117"/>
        <v>0</v>
      </c>
      <c r="R1442" s="73">
        <f>IF(AND(J1441=0,J1442=0),0,INT(CHOOSE(IF(C1442&gt;0,C1442,$F$5),#REF!,#REF!,#REF!,#REF!,#REF!,#REF!,#REF!)))</f>
        <v>0</v>
      </c>
      <c r="S1442" s="74">
        <f t="shared" si="118"/>
        <v>0</v>
      </c>
      <c r="T1442" s="74"/>
    </row>
    <row r="1443" spans="2:20" ht="20.25" hidden="1" customHeight="1">
      <c r="C1443" s="17"/>
      <c r="E1443" t="str">
        <f>IF(OR(M1443&gt;0,M1444&gt;0),2,"")</f>
        <v/>
      </c>
      <c r="F1443" s="62"/>
      <c r="G1443" s="63"/>
      <c r="H1443" s="64"/>
      <c r="I1443" s="64"/>
      <c r="J1443" s="63"/>
      <c r="K1443" s="65"/>
      <c r="L1443" s="66">
        <f t="shared" si="115"/>
        <v>0</v>
      </c>
      <c r="M1443" s="64">
        <f t="shared" si="115"/>
        <v>0</v>
      </c>
      <c r="N1443" s="66">
        <f>IF(J1443=0,0,N1444*$E$3)</f>
        <v>0</v>
      </c>
      <c r="O1443" s="67">
        <f t="shared" si="116"/>
        <v>0</v>
      </c>
      <c r="P1443" s="66">
        <f>IF(J1443=0,0,P1444*$E$3)</f>
        <v>0</v>
      </c>
      <c r="Q1443" s="67">
        <f t="shared" si="117"/>
        <v>0</v>
      </c>
      <c r="R1443" s="66">
        <f>IF(J1443=0,0,R1444*$E$3)</f>
        <v>0</v>
      </c>
      <c r="S1443" s="67">
        <f t="shared" si="118"/>
        <v>0</v>
      </c>
      <c r="T1443" s="67"/>
    </row>
    <row r="1444" spans="2:20" ht="20.25" hidden="1" customHeight="1">
      <c r="B1444" t="s">
        <v>343</v>
      </c>
      <c r="C1444" s="76">
        <v>2</v>
      </c>
      <c r="D1444" s="68" t="str">
        <f>CHOOSE(IF(C1444&gt;0,C1444,$F$5),0,"(야)","(지세별)","(지+소)","(누.불)","(야+소)","(원내역)")</f>
        <v>(야)</v>
      </c>
      <c r="E1444">
        <f>IF(OR(M1443&gt;0,M1444&gt;0),1,0)</f>
        <v>0</v>
      </c>
      <c r="F1444" s="59" t="s">
        <v>343</v>
      </c>
      <c r="G1444" s="70" t="str">
        <f>G1442</f>
        <v>소,배기변철개설치</v>
      </c>
      <c r="H1444" s="71" t="str">
        <f>H1442</f>
        <v>경766 (토류제외)</v>
      </c>
      <c r="I1444" s="71" t="str">
        <f>CHOOSE(IF(C1444&gt;0,C1444,$F$5),0,"(야간)","(지세별)","(지+소)","(누.불)","(야+소)","")</f>
        <v>(야간)</v>
      </c>
      <c r="J1444" s="70"/>
      <c r="K1444" s="72" t="s">
        <v>346</v>
      </c>
      <c r="L1444" s="73">
        <f t="shared" si="115"/>
        <v>0</v>
      </c>
      <c r="M1444" s="71">
        <f t="shared" si="115"/>
        <v>0</v>
      </c>
      <c r="N1444" s="73">
        <f>IF(AND(J1443=0,J1444=0),0,INT(CHOOSE(IF(C1444&gt;0,C1444,$F$5),#REF!,#REF!,#REF!,#REF!,#REF!,#REF!,#REF!)))</f>
        <v>0</v>
      </c>
      <c r="O1444" s="74">
        <f t="shared" si="116"/>
        <v>0</v>
      </c>
      <c r="P1444" s="73">
        <f>IF(AND(J1443=0,J1444=0),0,INT(CHOOSE(IF(C1444&gt;0,C1444,$F$5),#REF!,#REF!,#REF!,#REF!,#REF!,#REF!,#REF!)))</f>
        <v>0</v>
      </c>
      <c r="Q1444" s="74">
        <f t="shared" si="117"/>
        <v>0</v>
      </c>
      <c r="R1444" s="73">
        <f>IF(AND(J1443=0,J1444=0),0,INT(CHOOSE(IF(C1444&gt;0,C1444,$F$5),#REF!,#REF!,#REF!,#REF!,#REF!,#REF!,#REF!)))</f>
        <v>0</v>
      </c>
      <c r="S1444" s="74">
        <f t="shared" si="118"/>
        <v>0</v>
      </c>
      <c r="T1444" s="74"/>
    </row>
    <row r="1445" spans="2:20" ht="20.25" hidden="1" customHeight="1">
      <c r="C1445" s="17"/>
      <c r="E1445" t="str">
        <f>IF(OR(M1445&gt;0,M1446&gt;0),2,"")</f>
        <v/>
      </c>
      <c r="F1445" s="62"/>
      <c r="G1445" s="63"/>
      <c r="H1445" s="64"/>
      <c r="I1445" s="64"/>
      <c r="J1445" s="63">
        <v>0</v>
      </c>
      <c r="K1445" s="65"/>
      <c r="L1445" s="66">
        <f t="shared" si="115"/>
        <v>0</v>
      </c>
      <c r="M1445" s="64">
        <f t="shared" si="115"/>
        <v>0</v>
      </c>
      <c r="N1445" s="66">
        <f>IF(J1445=0,0,N1446*$E$3)</f>
        <v>0</v>
      </c>
      <c r="O1445" s="67">
        <f t="shared" si="116"/>
        <v>0</v>
      </c>
      <c r="P1445" s="66">
        <f>IF(J1445=0,0,P1446*$E$3)</f>
        <v>0</v>
      </c>
      <c r="Q1445" s="67">
        <f t="shared" si="117"/>
        <v>0</v>
      </c>
      <c r="R1445" s="66">
        <f>IF(J1445=0,0,R1446*$E$3)</f>
        <v>0</v>
      </c>
      <c r="S1445" s="67">
        <f t="shared" si="118"/>
        <v>0</v>
      </c>
      <c r="T1445" s="67"/>
    </row>
    <row r="1446" spans="2:20" ht="20.25" hidden="1" customHeight="1">
      <c r="B1446" t="s">
        <v>343</v>
      </c>
      <c r="C1446" s="76"/>
      <c r="D1446" s="68">
        <f>CHOOSE(IF(C1446&gt;0,C1446,$F$5),0,"(야)","(지세별)","(지+소)","(누.불)","(야+소)","(원내역)")</f>
        <v>0</v>
      </c>
      <c r="E1446">
        <f>IF(OR(M1445&gt;0,M1446&gt;0),1,0)</f>
        <v>0</v>
      </c>
      <c r="F1446" s="59" t="s">
        <v>343</v>
      </c>
      <c r="G1446" s="70" t="s">
        <v>352</v>
      </c>
      <c r="H1446" s="71"/>
      <c r="I1446" s="71">
        <f>CHOOSE(IF(C1446&gt;0,C1446,$F$5),0,"(야간)","(지세별)","(지+소)","(누.불)","(야+소)","")</f>
        <v>0</v>
      </c>
      <c r="J1446" s="70">
        <v>0</v>
      </c>
      <c r="K1446" s="72" t="s">
        <v>346</v>
      </c>
      <c r="L1446" s="73">
        <f t="shared" si="115"/>
        <v>0</v>
      </c>
      <c r="M1446" s="71">
        <f t="shared" si="115"/>
        <v>0</v>
      </c>
      <c r="N1446" s="73">
        <f>IF(AND(J1445=0,J1446=0),0,INT(CHOOSE(IF(C1446&gt;0,C1446,$F$5),#REF!,#REF!,#REF!,#REF!,#REF!,#REF!,#REF!)))</f>
        <v>0</v>
      </c>
      <c r="O1446" s="74">
        <f t="shared" si="116"/>
        <v>0</v>
      </c>
      <c r="P1446" s="73">
        <f>IF(AND(J1445=0,J1446=0),0,INT(CHOOSE(IF(C1446&gt;0,C1446,$F$5),#REF!,#REF!,#REF!,#REF!,#REF!,#REF!,#REF!)))</f>
        <v>0</v>
      </c>
      <c r="Q1446" s="74">
        <f t="shared" si="117"/>
        <v>0</v>
      </c>
      <c r="R1446" s="73">
        <f>IF(AND(J1445=0,J1446=0),0,INT(CHOOSE(IF(C1446&gt;0,C1446,$F$5),#REF!,#REF!,#REF!,#REF!,#REF!,#REF!,#REF!)))</f>
        <v>0</v>
      </c>
      <c r="S1446" s="74">
        <f t="shared" si="118"/>
        <v>0</v>
      </c>
      <c r="T1446" s="74"/>
    </row>
    <row r="1447" spans="2:20" ht="20.25" hidden="1" customHeight="1">
      <c r="C1447" s="17"/>
      <c r="E1447" t="str">
        <f>IF(OR(M1447&gt;0,M1448&gt;0),2,"")</f>
        <v/>
      </c>
      <c r="F1447" s="62"/>
      <c r="G1447" s="63"/>
      <c r="H1447" s="64"/>
      <c r="I1447" s="64"/>
      <c r="J1447" s="63">
        <v>0</v>
      </c>
      <c r="K1447" s="65"/>
      <c r="L1447" s="66">
        <f t="shared" si="115"/>
        <v>0</v>
      </c>
      <c r="M1447" s="64">
        <f t="shared" si="115"/>
        <v>0</v>
      </c>
      <c r="N1447" s="66">
        <f>IF(J1447=0,0,N1448*$E$3)</f>
        <v>0</v>
      </c>
      <c r="O1447" s="67">
        <f t="shared" si="116"/>
        <v>0</v>
      </c>
      <c r="P1447" s="66">
        <f>IF(J1447=0,0,P1448*$E$3)</f>
        <v>0</v>
      </c>
      <c r="Q1447" s="67">
        <f t="shared" si="117"/>
        <v>0</v>
      </c>
      <c r="R1447" s="66">
        <f>IF(J1447=0,0,R1448*$E$3)</f>
        <v>0</v>
      </c>
      <c r="S1447" s="67">
        <f t="shared" si="118"/>
        <v>0</v>
      </c>
      <c r="T1447" s="67"/>
    </row>
    <row r="1448" spans="2:20" ht="20.25" hidden="1" customHeight="1">
      <c r="B1448" t="s">
        <v>343</v>
      </c>
      <c r="C1448" s="76">
        <v>2</v>
      </c>
      <c r="D1448" s="68" t="str">
        <f>CHOOSE(IF(C1448&gt;0,C1448,$F$5),0,"(야)","(지세별)","(지+소)","(누.불)","(야+소)","(원내역)")</f>
        <v>(야)</v>
      </c>
      <c r="E1448">
        <f>IF(OR(M1447&gt;0,M1448&gt;0),1,0)</f>
        <v>0</v>
      </c>
      <c r="F1448" s="59" t="s">
        <v>343</v>
      </c>
      <c r="G1448" s="70" t="str">
        <f>G1446</f>
        <v>소,배기변토류철거</v>
      </c>
      <c r="H1448" s="71" t="s">
        <v>355</v>
      </c>
      <c r="I1448" s="71" t="str">
        <f>CHOOSE(IF(C1448&gt;0,C1448,$F$5),0,"(야간)","(지세별)","(지+소)","(누.불)","(야+소)","")</f>
        <v>(야간)</v>
      </c>
      <c r="J1448" s="70">
        <v>0</v>
      </c>
      <c r="K1448" s="72" t="s">
        <v>346</v>
      </c>
      <c r="L1448" s="73">
        <f t="shared" si="115"/>
        <v>0</v>
      </c>
      <c r="M1448" s="71">
        <f t="shared" si="115"/>
        <v>0</v>
      </c>
      <c r="N1448" s="73">
        <f>IF(AND(J1447=0,J1448=0),0,INT(CHOOSE(IF(C1448&gt;0,C1448,$F$5),#REF!,#REF!,#REF!,#REF!,#REF!,#REF!,#REF!)))</f>
        <v>0</v>
      </c>
      <c r="O1448" s="74">
        <f t="shared" si="116"/>
        <v>0</v>
      </c>
      <c r="P1448" s="73">
        <f>IF(AND(J1447=0,J1448=0),0,INT(CHOOSE(IF(C1448&gt;0,C1448,$F$5),#REF!,#REF!,#REF!,#REF!,#REF!,#REF!,#REF!)))</f>
        <v>0</v>
      </c>
      <c r="Q1448" s="74">
        <f t="shared" si="117"/>
        <v>0</v>
      </c>
      <c r="R1448" s="73">
        <f>IF(AND(J1447=0,J1448=0),0,INT(CHOOSE(IF(C1448&gt;0,C1448,$F$5),#REF!,#REF!,#REF!,#REF!,#REF!,#REF!,#REF!)))</f>
        <v>0</v>
      </c>
      <c r="S1448" s="74">
        <f t="shared" si="118"/>
        <v>0</v>
      </c>
      <c r="T1448" s="74"/>
    </row>
    <row r="1449" spans="2:20" ht="20.25" hidden="1" customHeight="1">
      <c r="C1449" s="17"/>
      <c r="E1449" t="str">
        <f>IF(OR(M1449&gt;0,M1450&gt;0),2,"")</f>
        <v/>
      </c>
      <c r="F1449" s="62"/>
      <c r="G1449" s="63"/>
      <c r="H1449" s="64"/>
      <c r="I1449" s="64"/>
      <c r="J1449" s="63"/>
      <c r="K1449" s="65"/>
      <c r="L1449" s="66">
        <f t="shared" si="115"/>
        <v>0</v>
      </c>
      <c r="M1449" s="64">
        <f t="shared" si="115"/>
        <v>0</v>
      </c>
      <c r="N1449" s="66">
        <f>IF(J1449=0,0,N1450*$E$3)</f>
        <v>0</v>
      </c>
      <c r="O1449" s="67">
        <f t="shared" si="116"/>
        <v>0</v>
      </c>
      <c r="P1449" s="66">
        <f>IF(J1449=0,0,P1450*$E$3)</f>
        <v>0</v>
      </c>
      <c r="Q1449" s="67">
        <f t="shared" si="117"/>
        <v>0</v>
      </c>
      <c r="R1449" s="66">
        <f>IF(J1449=0,0,R1450*$E$3)</f>
        <v>0</v>
      </c>
      <c r="S1449" s="67">
        <f t="shared" si="118"/>
        <v>0</v>
      </c>
      <c r="T1449" s="67"/>
    </row>
    <row r="1450" spans="2:20" ht="20.25" hidden="1" customHeight="1">
      <c r="B1450" t="s">
        <v>343</v>
      </c>
      <c r="C1450" s="76"/>
      <c r="D1450" s="68">
        <f>CHOOSE(IF(C1450&gt;0,C1450,$F$5),0,"(야)","(지세별)","(지+소)","(누.불)","(야+소)","(원내역)")</f>
        <v>0</v>
      </c>
      <c r="E1450">
        <f>IF(OR(M1449&gt;0,M1450&gt;0),1,0)</f>
        <v>0</v>
      </c>
      <c r="F1450" s="59" t="s">
        <v>343</v>
      </c>
      <c r="G1450" s="70" t="s">
        <v>356</v>
      </c>
      <c r="H1450" s="71" t="s">
        <v>357</v>
      </c>
      <c r="I1450" s="71">
        <f>CHOOSE(IF(C1450&gt;0,C1450,$F$5),0,"(야간)","(지세별)","(지+소)","(누.불)","(야+소)","")</f>
        <v>0</v>
      </c>
      <c r="J1450" s="70"/>
      <c r="K1450" s="72" t="s">
        <v>347</v>
      </c>
      <c r="L1450" s="73">
        <f t="shared" si="115"/>
        <v>0</v>
      </c>
      <c r="M1450" s="71">
        <f t="shared" si="115"/>
        <v>0</v>
      </c>
      <c r="N1450" s="73">
        <f>IF(AND(J1449=0,J1450=0),0,INT(CHOOSE(IF(C1450&gt;0,C1450,$F$5),#REF!,#REF!,#REF!,#REF!,#REF!,#REF!,#REF!)))</f>
        <v>0</v>
      </c>
      <c r="O1450" s="74">
        <f t="shared" si="116"/>
        <v>0</v>
      </c>
      <c r="P1450" s="73">
        <f>IF(AND(J1449=0,J1450=0),0,INT(CHOOSE(IF(C1450&gt;0,C1450,$F$5),#REF!,#REF!,#REF!,#REF!,#REF!,#REF!,#REF!)))</f>
        <v>0</v>
      </c>
      <c r="Q1450" s="74">
        <f t="shared" si="117"/>
        <v>0</v>
      </c>
      <c r="R1450" s="73">
        <f>IF(AND(J1449=0,J1450=0),0,INT(CHOOSE(IF(C1450&gt;0,C1450,$F$5),#REF!,#REF!,#REF!,#REF!,#REF!,#REF!,#REF!)))</f>
        <v>0</v>
      </c>
      <c r="S1450" s="74">
        <f t="shared" si="118"/>
        <v>0</v>
      </c>
      <c r="T1450" s="74"/>
    </row>
    <row r="1451" spans="2:20" ht="20.25" hidden="1" customHeight="1">
      <c r="C1451" s="17"/>
      <c r="E1451" t="str">
        <f>IF(OR(M1451&gt;0,M1452&gt;0),2,"")</f>
        <v/>
      </c>
      <c r="F1451" s="62"/>
      <c r="G1451" s="63"/>
      <c r="H1451" s="64"/>
      <c r="I1451" s="64"/>
      <c r="J1451" s="63"/>
      <c r="K1451" s="65"/>
      <c r="L1451" s="66">
        <f t="shared" si="115"/>
        <v>0</v>
      </c>
      <c r="M1451" s="64">
        <f t="shared" si="115"/>
        <v>0</v>
      </c>
      <c r="N1451" s="66">
        <f>IF(J1451=0,0,N1452*$E$3)</f>
        <v>0</v>
      </c>
      <c r="O1451" s="67">
        <f t="shared" si="116"/>
        <v>0</v>
      </c>
      <c r="P1451" s="66">
        <f>IF(J1451=0,0,P1452*$E$3)</f>
        <v>0</v>
      </c>
      <c r="Q1451" s="67">
        <f t="shared" si="117"/>
        <v>0</v>
      </c>
      <c r="R1451" s="66">
        <f>IF(J1451=0,0,R1452*$E$3)</f>
        <v>0</v>
      </c>
      <c r="S1451" s="67">
        <f t="shared" si="118"/>
        <v>0</v>
      </c>
      <c r="T1451" s="67"/>
    </row>
    <row r="1452" spans="2:20" ht="20.25" hidden="1" customHeight="1">
      <c r="B1452" t="s">
        <v>343</v>
      </c>
      <c r="C1452" s="76">
        <v>2</v>
      </c>
      <c r="D1452" s="68" t="str">
        <f>CHOOSE(IF(C1452&gt;0,C1452,$F$5),0,"(야)","(지세별)","(지+소)","(누.불)","(야+소)","(원내역)")</f>
        <v>(야)</v>
      </c>
      <c r="E1452">
        <f>IF(OR(M1451&gt;0,M1452&gt;0),1,0)</f>
        <v>0</v>
      </c>
      <c r="F1452" s="59" t="s">
        <v>343</v>
      </c>
      <c r="G1452" s="70" t="str">
        <f>G1450</f>
        <v>소,배기변토류설치</v>
      </c>
      <c r="H1452" s="71" t="str">
        <f>H1450</f>
        <v>기존관로 설치</v>
      </c>
      <c r="I1452" s="71" t="str">
        <f>CHOOSE(IF(C1452&gt;0,C1452,$F$5),0,"(야간)","(지세별)","(지+소)","(누.불)","(야+소)","")</f>
        <v>(야간)</v>
      </c>
      <c r="J1452" s="70"/>
      <c r="K1452" s="72" t="s">
        <v>350</v>
      </c>
      <c r="L1452" s="73">
        <f t="shared" si="115"/>
        <v>0</v>
      </c>
      <c r="M1452" s="71">
        <f t="shared" si="115"/>
        <v>0</v>
      </c>
      <c r="N1452" s="73">
        <f>IF(AND(J1451=0,J1452=0),0,INT(CHOOSE(IF(C1452&gt;0,C1452,$F$5),#REF!,#REF!,#REF!,#REF!,#REF!,#REF!,#REF!)))</f>
        <v>0</v>
      </c>
      <c r="O1452" s="74">
        <f t="shared" si="116"/>
        <v>0</v>
      </c>
      <c r="P1452" s="73">
        <f>IF(AND(J1451=0,J1452=0),0,INT(CHOOSE(IF(C1452&gt;0,C1452,$F$5),#REF!,#REF!,#REF!,#REF!,#REF!,#REF!,#REF!)))</f>
        <v>0</v>
      </c>
      <c r="Q1452" s="74">
        <f t="shared" si="117"/>
        <v>0</v>
      </c>
      <c r="R1452" s="73">
        <f>IF(AND(J1451=0,J1452=0),0,INT(CHOOSE(IF(C1452&gt;0,C1452,$F$5),#REF!,#REF!,#REF!,#REF!,#REF!,#REF!,#REF!)))</f>
        <v>0</v>
      </c>
      <c r="S1452" s="74">
        <f t="shared" si="118"/>
        <v>0</v>
      </c>
      <c r="T1452" s="74"/>
    </row>
    <row r="1453" spans="2:20" ht="20.25" hidden="1" customHeight="1">
      <c r="C1453" s="17"/>
      <c r="E1453" t="str">
        <f>IF(OR(M1453&gt;0,M1454&gt;0),2,"")</f>
        <v/>
      </c>
      <c r="F1453" s="62"/>
      <c r="G1453" s="63"/>
      <c r="H1453" s="64"/>
      <c r="I1453" s="64"/>
      <c r="J1453" s="63"/>
      <c r="K1453" s="65"/>
      <c r="L1453" s="66">
        <f t="shared" si="115"/>
        <v>0</v>
      </c>
      <c r="M1453" s="64">
        <f t="shared" si="115"/>
        <v>0</v>
      </c>
      <c r="N1453" s="66">
        <f>IF(J1453=0,0,N1454*$E$3)</f>
        <v>0</v>
      </c>
      <c r="O1453" s="67">
        <f t="shared" si="116"/>
        <v>0</v>
      </c>
      <c r="P1453" s="66">
        <f>IF(J1453=0,0,P1454*$E$3)</f>
        <v>0</v>
      </c>
      <c r="Q1453" s="67">
        <f t="shared" si="117"/>
        <v>0</v>
      </c>
      <c r="R1453" s="66">
        <f>IF(J1453=0,0,R1454*$E$3)</f>
        <v>0</v>
      </c>
      <c r="S1453" s="67">
        <f t="shared" si="118"/>
        <v>0</v>
      </c>
      <c r="T1453" s="67"/>
    </row>
    <row r="1454" spans="2:20" ht="20.25" hidden="1" customHeight="1">
      <c r="B1454" t="s">
        <v>343</v>
      </c>
      <c r="C1454" s="76"/>
      <c r="D1454" s="68">
        <f>CHOOSE(IF(C1454&gt;0,C1454,$F$5),0,"(야)","(지세별)","(지+소)","(누.불)","(야+소)","(원내역)")</f>
        <v>0</v>
      </c>
      <c r="E1454">
        <f>IF(OR(M1453&gt;0,M1454&gt;0),1,0)</f>
        <v>0</v>
      </c>
      <c r="F1454" s="59" t="s">
        <v>343</v>
      </c>
      <c r="G1454" s="70"/>
      <c r="H1454" s="71"/>
      <c r="I1454" s="71">
        <f>CHOOSE(IF(C1454&gt;0,C1454,$F$5),0,"(야간)","(지세별)","(지+소)","(누.불)","(야+소)","")</f>
        <v>0</v>
      </c>
      <c r="J1454" s="70"/>
      <c r="K1454" s="72" t="s">
        <v>346</v>
      </c>
      <c r="L1454" s="73">
        <f t="shared" si="115"/>
        <v>0</v>
      </c>
      <c r="M1454" s="71">
        <f t="shared" si="115"/>
        <v>0</v>
      </c>
      <c r="N1454" s="73">
        <f>IF(AND(J1453=0,J1454=0),0,INT(CHOOSE(IF(C1454&gt;0,C1454,$F$5),#REF!,#REF!,#REF!,#REF!,#REF!,#REF!,#REF!)))</f>
        <v>0</v>
      </c>
      <c r="O1454" s="74">
        <f t="shared" si="116"/>
        <v>0</v>
      </c>
      <c r="P1454" s="73">
        <f>IF(AND(J1453=0,J1454=0),0,INT(CHOOSE(IF(C1454&gt;0,C1454,$F$5),#REF!,#REF!,#REF!,#REF!,#REF!,#REF!,#REF!)))</f>
        <v>0</v>
      </c>
      <c r="Q1454" s="74">
        <f t="shared" si="117"/>
        <v>0</v>
      </c>
      <c r="R1454" s="73">
        <f>IF(AND(J1453=0,J1454=0),0,INT(CHOOSE(IF(C1454&gt;0,C1454,$F$5),#REF!,#REF!,#REF!,#REF!,#REF!,#REF!,#REF!)))</f>
        <v>0</v>
      </c>
      <c r="S1454" s="74">
        <f t="shared" si="118"/>
        <v>0</v>
      </c>
      <c r="T1454" s="74"/>
    </row>
    <row r="1455" spans="2:20" ht="20.25" hidden="1" customHeight="1">
      <c r="C1455" s="17"/>
      <c r="E1455" t="str">
        <f>IF(OR(M1455&gt;0,M1456&gt;0),2,"")</f>
        <v/>
      </c>
      <c r="F1455" s="62"/>
      <c r="G1455" s="63"/>
      <c r="H1455" s="64"/>
      <c r="I1455" s="64"/>
      <c r="J1455" s="63"/>
      <c r="K1455" s="65"/>
      <c r="L1455" s="66">
        <f t="shared" si="115"/>
        <v>0</v>
      </c>
      <c r="M1455" s="64">
        <f t="shared" si="115"/>
        <v>0</v>
      </c>
      <c r="N1455" s="66">
        <f>IF(J1455=0,0,N1456*$E$3)</f>
        <v>0</v>
      </c>
      <c r="O1455" s="67">
        <f t="shared" si="116"/>
        <v>0</v>
      </c>
      <c r="P1455" s="66">
        <f>IF(J1455=0,0,P1456*$E$3)</f>
        <v>0</v>
      </c>
      <c r="Q1455" s="67">
        <f t="shared" si="117"/>
        <v>0</v>
      </c>
      <c r="R1455" s="66">
        <f>IF(J1455=0,0,R1456*$E$3)</f>
        <v>0</v>
      </c>
      <c r="S1455" s="67">
        <f t="shared" si="118"/>
        <v>0</v>
      </c>
      <c r="T1455" s="67"/>
    </row>
    <row r="1456" spans="2:20" ht="20.25" hidden="1" customHeight="1">
      <c r="B1456" t="s">
        <v>343</v>
      </c>
      <c r="C1456" s="76">
        <v>2</v>
      </c>
      <c r="D1456" s="68" t="str">
        <f>CHOOSE(IF(C1456&gt;0,C1456,$F$5),0,"(야)","(지세별)","(지+소)","(누.불)","(야+소)","(원내역)")</f>
        <v>(야)</v>
      </c>
      <c r="E1456">
        <f>IF(OR(M1455&gt;0,M1456&gt;0),1,0)</f>
        <v>0</v>
      </c>
      <c r="F1456" s="59" t="s">
        <v>343</v>
      </c>
      <c r="G1456" s="70"/>
      <c r="H1456" s="71">
        <f>H1454</f>
        <v>0</v>
      </c>
      <c r="I1456" s="71" t="str">
        <f>CHOOSE(IF(C1456&gt;0,C1456,$F$5),0,"(야간)","(지세별)","(지+소)","(누.불)","(야+소)","")</f>
        <v>(야간)</v>
      </c>
      <c r="J1456" s="70"/>
      <c r="K1456" s="72" t="s">
        <v>346</v>
      </c>
      <c r="L1456" s="73">
        <f t="shared" si="115"/>
        <v>0</v>
      </c>
      <c r="M1456" s="71">
        <f t="shared" si="115"/>
        <v>0</v>
      </c>
      <c r="N1456" s="73">
        <f>IF(AND(J1455=0,J1456=0),0,INT(CHOOSE(IF(C1456&gt;0,C1456,$F$5),#REF!,#REF!,#REF!,#REF!,#REF!,#REF!,#REF!)))</f>
        <v>0</v>
      </c>
      <c r="O1456" s="74">
        <f t="shared" si="116"/>
        <v>0</v>
      </c>
      <c r="P1456" s="73">
        <f>IF(AND(J1455=0,J1456=0),0,INT(CHOOSE(IF(C1456&gt;0,C1456,$F$5),#REF!,#REF!,#REF!,#REF!,#REF!,#REF!,#REF!)))</f>
        <v>0</v>
      </c>
      <c r="Q1456" s="74">
        <f t="shared" si="117"/>
        <v>0</v>
      </c>
      <c r="R1456" s="73">
        <f>IF(AND(J1455=0,J1456=0),0,INT(CHOOSE(IF(C1456&gt;0,C1456,$F$5),#REF!,#REF!,#REF!,#REF!,#REF!,#REF!,#REF!)))</f>
        <v>0</v>
      </c>
      <c r="S1456" s="74">
        <f t="shared" si="118"/>
        <v>0</v>
      </c>
      <c r="T1456" s="74"/>
    </row>
    <row r="1457" spans="2:20" ht="20.25" hidden="1" customHeight="1">
      <c r="C1457" s="17"/>
      <c r="E1457" t="str">
        <f>IF(OR(M1457&gt;0,M1458&gt;0),2,"")</f>
        <v/>
      </c>
      <c r="F1457" s="62"/>
      <c r="G1457" s="63"/>
      <c r="H1457" s="64"/>
      <c r="I1457" s="64"/>
      <c r="J1457" s="63"/>
      <c r="K1457" s="65"/>
      <c r="L1457" s="66">
        <f t="shared" si="115"/>
        <v>0</v>
      </c>
      <c r="M1457" s="64">
        <f t="shared" si="115"/>
        <v>0</v>
      </c>
      <c r="N1457" s="66">
        <f>IF(J1457=0,0,N1458*$E$3)</f>
        <v>0</v>
      </c>
      <c r="O1457" s="67">
        <f t="shared" si="116"/>
        <v>0</v>
      </c>
      <c r="P1457" s="66">
        <f>IF(J1457=0,0,P1458*$E$3)</f>
        <v>0</v>
      </c>
      <c r="Q1457" s="67">
        <f t="shared" si="117"/>
        <v>0</v>
      </c>
      <c r="R1457" s="66">
        <f>IF(J1457=0,0,R1458*$E$3)</f>
        <v>0</v>
      </c>
      <c r="S1457" s="67">
        <f t="shared" si="118"/>
        <v>0</v>
      </c>
      <c r="T1457" s="67"/>
    </row>
    <row r="1458" spans="2:20" ht="20.25" hidden="1" customHeight="1">
      <c r="B1458" t="s">
        <v>343</v>
      </c>
      <c r="C1458" s="76"/>
      <c r="D1458" s="68">
        <f>CHOOSE(IF(C1458&gt;0,C1458,$F$5),0,"(야)","(지세별)","(지+소)","(누.불)","(야+소)","(원내역)")</f>
        <v>0</v>
      </c>
      <c r="E1458">
        <f>IF(OR(M1457&gt;0,M1458&gt;0),1,0)</f>
        <v>0</v>
      </c>
      <c r="F1458" s="59" t="s">
        <v>343</v>
      </c>
      <c r="G1458" s="70" t="s">
        <v>358</v>
      </c>
      <c r="H1458" s="71" t="s">
        <v>359</v>
      </c>
      <c r="I1458" s="71">
        <f>CHOOSE(IF(C1458&gt;0,C1458,$F$5),0,"(야간)","(지세별)","(지+소)","(누.불)","(야+소)","")</f>
        <v>0</v>
      </c>
      <c r="J1458" s="70">
        <v>0</v>
      </c>
      <c r="K1458" s="72" t="s">
        <v>346</v>
      </c>
      <c r="L1458" s="73">
        <f t="shared" si="115"/>
        <v>0</v>
      </c>
      <c r="M1458" s="71">
        <f t="shared" si="115"/>
        <v>0</v>
      </c>
      <c r="N1458" s="73">
        <f>IF(AND(J1457=0,J1458=0),0,INT(CHOOSE(IF(C1458&gt;0,C1458,$F$5),#REF!,#REF!,#REF!,#REF!,#REF!,#REF!,#REF!)))</f>
        <v>0</v>
      </c>
      <c r="O1458" s="74">
        <f t="shared" si="116"/>
        <v>0</v>
      </c>
      <c r="P1458" s="73">
        <f>IF(AND(J1457=0,J1458=0),0,INT(CHOOSE(IF(C1458&gt;0,C1458,$F$5),#REF!,#REF!,#REF!,#REF!,#REF!,#REF!,#REF!)))</f>
        <v>0</v>
      </c>
      <c r="Q1458" s="74">
        <f t="shared" si="117"/>
        <v>0</v>
      </c>
      <c r="R1458" s="73">
        <f>IF(AND(J1457=0,J1458=0),0,INT(CHOOSE(IF(C1458&gt;0,C1458,$F$5),#REF!,#REF!,#REF!,#REF!,#REF!,#REF!,#REF!)))</f>
        <v>0</v>
      </c>
      <c r="S1458" s="74">
        <f t="shared" si="118"/>
        <v>0</v>
      </c>
      <c r="T1458" s="74"/>
    </row>
    <row r="1459" spans="2:20" ht="20.25" hidden="1" customHeight="1">
      <c r="C1459" s="17"/>
      <c r="E1459" t="str">
        <f>IF(OR(M1459&gt;0,M1460&gt;0),2,"")</f>
        <v/>
      </c>
      <c r="F1459" s="62"/>
      <c r="G1459" s="63"/>
      <c r="H1459" s="64"/>
      <c r="I1459" s="64"/>
      <c r="J1459" s="63"/>
      <c r="K1459" s="65"/>
      <c r="L1459" s="66">
        <f t="shared" si="115"/>
        <v>0</v>
      </c>
      <c r="M1459" s="64">
        <f t="shared" si="115"/>
        <v>0</v>
      </c>
      <c r="N1459" s="66">
        <f>IF(J1459=0,0,N1460*$E$3)</f>
        <v>0</v>
      </c>
      <c r="O1459" s="67">
        <f t="shared" si="116"/>
        <v>0</v>
      </c>
      <c r="P1459" s="66">
        <f>IF(J1459=0,0,P1460*$E$3)</f>
        <v>0</v>
      </c>
      <c r="Q1459" s="67">
        <f t="shared" si="117"/>
        <v>0</v>
      </c>
      <c r="R1459" s="66">
        <f>IF(J1459=0,0,R1460*$E$3)</f>
        <v>0</v>
      </c>
      <c r="S1459" s="67">
        <f t="shared" si="118"/>
        <v>0</v>
      </c>
      <c r="T1459" s="67"/>
    </row>
    <row r="1460" spans="2:20" ht="20.25" hidden="1" customHeight="1">
      <c r="B1460" t="s">
        <v>343</v>
      </c>
      <c r="C1460" s="76">
        <v>2</v>
      </c>
      <c r="D1460" s="68" t="str">
        <f>CHOOSE(IF(C1460&gt;0,C1460,$F$5),0,"(야)","(지세별)","(지+소)","(누.불)","(야+소)","(원내역)")</f>
        <v>(야)</v>
      </c>
      <c r="E1460">
        <f>IF(OR(M1459&gt;0,M1460&gt;0),1,0)</f>
        <v>0</v>
      </c>
      <c r="F1460" s="59" t="s">
        <v>343</v>
      </c>
      <c r="G1460" s="70" t="str">
        <f>G1458</f>
        <v>제수밸브 철개설치</v>
      </c>
      <c r="H1460" s="71" t="str">
        <f>H1458</f>
        <v>(토류제외)</v>
      </c>
      <c r="I1460" s="71" t="str">
        <f>CHOOSE(IF(C1460&gt;0,C1460,$F$5),0,"(야간)","(지세별)","(지+소)","(누.불)","(야+소)","")</f>
        <v>(야간)</v>
      </c>
      <c r="J1460" s="70"/>
      <c r="K1460" s="72" t="s">
        <v>350</v>
      </c>
      <c r="L1460" s="73">
        <f t="shared" si="115"/>
        <v>0</v>
      </c>
      <c r="M1460" s="71">
        <f t="shared" si="115"/>
        <v>0</v>
      </c>
      <c r="N1460" s="73">
        <f>IF(AND(J1459=0,J1460=0),0,INT(CHOOSE(IF(C1460&gt;0,C1460,$F$5),#REF!,#REF!,#REF!,#REF!,#REF!,#REF!,#REF!)))</f>
        <v>0</v>
      </c>
      <c r="O1460" s="74">
        <f t="shared" si="116"/>
        <v>0</v>
      </c>
      <c r="P1460" s="73">
        <f>IF(AND(J1459=0,J1460=0),0,INT(CHOOSE(IF(C1460&gt;0,C1460,$F$5),#REF!,#REF!,#REF!,#REF!,#REF!,#REF!,#REF!)))</f>
        <v>0</v>
      </c>
      <c r="Q1460" s="74">
        <f t="shared" si="117"/>
        <v>0</v>
      </c>
      <c r="R1460" s="73">
        <f>IF(AND(J1459=0,J1460=0),0,INT(CHOOSE(IF(C1460&gt;0,C1460,$F$5),#REF!,#REF!,#REF!,#REF!,#REF!,#REF!,#REF!)))</f>
        <v>0</v>
      </c>
      <c r="S1460" s="74">
        <f t="shared" si="118"/>
        <v>0</v>
      </c>
      <c r="T1460" s="74"/>
    </row>
    <row r="1461" spans="2:20" ht="20.25" hidden="1" customHeight="1">
      <c r="C1461" s="17"/>
      <c r="E1461" t="str">
        <f>IF(OR(M1461&gt;0,M1462&gt;0),2,"")</f>
        <v/>
      </c>
      <c r="F1461" s="62"/>
      <c r="G1461" s="63"/>
      <c r="H1461" s="64"/>
      <c r="I1461" s="64"/>
      <c r="J1461" s="63"/>
      <c r="K1461" s="65"/>
      <c r="L1461" s="66">
        <f t="shared" si="115"/>
        <v>0</v>
      </c>
      <c r="M1461" s="64">
        <f t="shared" si="115"/>
        <v>0</v>
      </c>
      <c r="N1461" s="66">
        <f>IF(J1461=0,0,N1462*$E$3)</f>
        <v>0</v>
      </c>
      <c r="O1461" s="67">
        <f t="shared" si="116"/>
        <v>0</v>
      </c>
      <c r="P1461" s="66">
        <f>IF(J1461=0,0,P1462*$E$3)</f>
        <v>0</v>
      </c>
      <c r="Q1461" s="67">
        <f t="shared" si="117"/>
        <v>0</v>
      </c>
      <c r="R1461" s="66">
        <f>IF(J1461=0,0,R1462*$E$3)</f>
        <v>0</v>
      </c>
      <c r="S1461" s="67">
        <f t="shared" si="118"/>
        <v>0</v>
      </c>
      <c r="T1461" s="67"/>
    </row>
    <row r="1462" spans="2:20" ht="20.25" hidden="1" customHeight="1">
      <c r="B1462" t="s">
        <v>343</v>
      </c>
      <c r="C1462" s="76"/>
      <c r="D1462" s="68">
        <f>CHOOSE(IF(C1462&gt;0,C1462,$F$5),0,"(야)","(지세별)","(지+소)","(누.불)","(야+소)","(원내역)")</f>
        <v>0</v>
      </c>
      <c r="E1462">
        <f>IF(OR(M1461&gt;0,M1462&gt;0),1,0)</f>
        <v>0</v>
      </c>
      <c r="F1462" s="59" t="s">
        <v>343</v>
      </c>
      <c r="G1462" s="70" t="s">
        <v>360</v>
      </c>
      <c r="H1462" s="71" t="str">
        <f>H1458</f>
        <v>(토류제외)</v>
      </c>
      <c r="I1462" s="71">
        <f>CHOOSE(IF(C1462&gt;0,C1462,$F$5),0,"(야간)","(지세별)","(지+소)","(누.불)","(야+소)","")</f>
        <v>0</v>
      </c>
      <c r="J1462" s="70">
        <v>0</v>
      </c>
      <c r="K1462" s="72" t="s">
        <v>350</v>
      </c>
      <c r="L1462" s="73">
        <f t="shared" si="115"/>
        <v>0</v>
      </c>
      <c r="M1462" s="71">
        <f t="shared" si="115"/>
        <v>0</v>
      </c>
      <c r="N1462" s="73">
        <f>IF(AND(J1461=0,J1462=0),0,INT(CHOOSE(IF(C1462&gt;0,C1462,$F$5),#REF!,#REF!,#REF!,#REF!,#REF!,#REF!,#REF!)))</f>
        <v>0</v>
      </c>
      <c r="O1462" s="74">
        <f t="shared" si="116"/>
        <v>0</v>
      </c>
      <c r="P1462" s="73">
        <f>IF(AND(J1461=0,J1462=0),0,INT(CHOOSE(IF(C1462&gt;0,C1462,$F$5),#REF!,#REF!,#REF!,#REF!,#REF!,#REF!,#REF!)))</f>
        <v>0</v>
      </c>
      <c r="Q1462" s="74">
        <f t="shared" si="117"/>
        <v>0</v>
      </c>
      <c r="R1462" s="73">
        <f>IF(AND(J1461=0,J1462=0),0,INT(CHOOSE(IF(C1462&gt;0,C1462,$F$5),#REF!,#REF!,#REF!,#REF!,#REF!,#REF!,#REF!)))</f>
        <v>0</v>
      </c>
      <c r="S1462" s="74">
        <f t="shared" si="118"/>
        <v>0</v>
      </c>
      <c r="T1462" s="74"/>
    </row>
    <row r="1463" spans="2:20" ht="20.25" hidden="1" customHeight="1">
      <c r="C1463" s="17"/>
      <c r="E1463" t="str">
        <f>IF(OR(M1463&gt;0,M1464&gt;0),2,"")</f>
        <v/>
      </c>
      <c r="F1463" s="62"/>
      <c r="G1463" s="63"/>
      <c r="H1463" s="64"/>
      <c r="I1463" s="64"/>
      <c r="J1463" s="63"/>
      <c r="K1463" s="65"/>
      <c r="L1463" s="66">
        <f t="shared" si="115"/>
        <v>0</v>
      </c>
      <c r="M1463" s="64">
        <f t="shared" si="115"/>
        <v>0</v>
      </c>
      <c r="N1463" s="66">
        <f>IF(J1463=0,0,N1464*$E$3)</f>
        <v>0</v>
      </c>
      <c r="O1463" s="67">
        <f t="shared" si="116"/>
        <v>0</v>
      </c>
      <c r="P1463" s="66">
        <f>IF(J1463=0,0,P1464*$E$3)</f>
        <v>0</v>
      </c>
      <c r="Q1463" s="67">
        <f t="shared" si="117"/>
        <v>0</v>
      </c>
      <c r="R1463" s="66">
        <f>IF(J1463=0,0,R1464*$E$3)</f>
        <v>0</v>
      </c>
      <c r="S1463" s="67">
        <f t="shared" si="118"/>
        <v>0</v>
      </c>
      <c r="T1463" s="67"/>
    </row>
    <row r="1464" spans="2:20" ht="20.25" hidden="1" customHeight="1">
      <c r="B1464" t="s">
        <v>343</v>
      </c>
      <c r="C1464" s="76">
        <v>2</v>
      </c>
      <c r="D1464" s="68" t="str">
        <f>CHOOSE(IF(C1464&gt;0,C1464,$F$5),0,"(야)","(지세별)","(지+소)","(누.불)","(야+소)","(원내역)")</f>
        <v>(야)</v>
      </c>
      <c r="E1464">
        <f>IF(OR(M1463&gt;0,M1464&gt;0),1,0)</f>
        <v>0</v>
      </c>
      <c r="F1464" s="59" t="s">
        <v>343</v>
      </c>
      <c r="G1464" s="70" t="str">
        <f>G1462</f>
        <v>제수밸브 철개철거</v>
      </c>
      <c r="H1464" s="71" t="str">
        <f>H1462</f>
        <v>(토류제외)</v>
      </c>
      <c r="I1464" s="71" t="str">
        <f>CHOOSE(IF(C1464&gt;0,C1464,$F$5),0,"(야간)","(지세별)","(지+소)","(누.불)","(야+소)","")</f>
        <v>(야간)</v>
      </c>
      <c r="J1464" s="70"/>
      <c r="K1464" s="72" t="s">
        <v>346</v>
      </c>
      <c r="L1464" s="73">
        <f t="shared" si="115"/>
        <v>0</v>
      </c>
      <c r="M1464" s="71">
        <f t="shared" si="115"/>
        <v>0</v>
      </c>
      <c r="N1464" s="73">
        <f>IF(AND(J1463=0,J1464=0),0,INT(CHOOSE(IF(C1464&gt;0,C1464,$F$5),#REF!,#REF!,#REF!,#REF!,#REF!,#REF!,#REF!)))</f>
        <v>0</v>
      </c>
      <c r="O1464" s="74">
        <f t="shared" si="116"/>
        <v>0</v>
      </c>
      <c r="P1464" s="73">
        <f>IF(AND(J1463=0,J1464=0),0,INT(CHOOSE(IF(C1464&gt;0,C1464,$F$5),#REF!,#REF!,#REF!,#REF!,#REF!,#REF!,#REF!)))</f>
        <v>0</v>
      </c>
      <c r="Q1464" s="74">
        <f t="shared" si="117"/>
        <v>0</v>
      </c>
      <c r="R1464" s="73">
        <f>IF(AND(J1463=0,J1464=0),0,INT(CHOOSE(IF(C1464&gt;0,C1464,$F$5),#REF!,#REF!,#REF!,#REF!,#REF!,#REF!,#REF!)))</f>
        <v>0</v>
      </c>
      <c r="S1464" s="74">
        <f t="shared" si="118"/>
        <v>0</v>
      </c>
      <c r="T1464" s="74"/>
    </row>
    <row r="1465" spans="2:20" ht="20.25" hidden="1" customHeight="1">
      <c r="C1465" s="17"/>
      <c r="E1465" t="str">
        <f>IF(OR(M1465&gt;0,M1466&gt;0),2,"")</f>
        <v/>
      </c>
      <c r="F1465" s="62"/>
      <c r="G1465" s="63"/>
      <c r="H1465" s="64"/>
      <c r="I1465" s="64"/>
      <c r="J1465" s="63"/>
      <c r="K1465" s="65"/>
      <c r="L1465" s="66">
        <f t="shared" si="115"/>
        <v>0</v>
      </c>
      <c r="M1465" s="64">
        <f t="shared" si="115"/>
        <v>0</v>
      </c>
      <c r="N1465" s="66">
        <f>IF(J1465=0,0,N1466*$E$3)</f>
        <v>0</v>
      </c>
      <c r="O1465" s="67">
        <f t="shared" si="116"/>
        <v>0</v>
      </c>
      <c r="P1465" s="66">
        <f>IF(J1465=0,0,P1466*$E$3)</f>
        <v>0</v>
      </c>
      <c r="Q1465" s="67">
        <f t="shared" si="117"/>
        <v>0</v>
      </c>
      <c r="R1465" s="66">
        <f>IF(J1465=0,0,R1466*$E$3)</f>
        <v>0</v>
      </c>
      <c r="S1465" s="67">
        <f t="shared" si="118"/>
        <v>0</v>
      </c>
      <c r="T1465" s="67"/>
    </row>
    <row r="1466" spans="2:20" ht="20.25" hidden="1" customHeight="1">
      <c r="B1466" t="s">
        <v>343</v>
      </c>
      <c r="C1466" s="76"/>
      <c r="D1466" s="68">
        <f>CHOOSE(IF(C1466&gt;0,C1466,$F$5),0,"(야)","(지세별)","(지+소)","(누.불)","(야+소)","(원내역)")</f>
        <v>0</v>
      </c>
      <c r="E1466">
        <f>IF(OR(M1465&gt;0,M1466&gt;0),1,0)</f>
        <v>0</v>
      </c>
      <c r="F1466" s="59" t="s">
        <v>343</v>
      </c>
      <c r="G1466" s="70" t="s">
        <v>361</v>
      </c>
      <c r="H1466" s="71" t="str">
        <f>H1464</f>
        <v>(토류제외)</v>
      </c>
      <c r="I1466" s="71">
        <f>CHOOSE(IF(C1466&gt;0,C1466,$F$5),0,"(야간)","(지세별)","(지+소)","(누.불)","(야+소)","")</f>
        <v>0</v>
      </c>
      <c r="J1466" s="70"/>
      <c r="K1466" s="72" t="s">
        <v>350</v>
      </c>
      <c r="L1466" s="73">
        <f t="shared" si="115"/>
        <v>0</v>
      </c>
      <c r="M1466" s="71">
        <f t="shared" si="115"/>
        <v>0</v>
      </c>
      <c r="N1466" s="73">
        <f>IF(AND(J1465=0,J1466=0),0,INT(CHOOSE(IF(C1466&gt;0,C1466,$F$5),#REF!,#REF!,#REF!,#REF!,#REF!,#REF!,#REF!)))</f>
        <v>0</v>
      </c>
      <c r="O1466" s="74">
        <f t="shared" si="116"/>
        <v>0</v>
      </c>
      <c r="P1466" s="73">
        <f>IF(AND(J1465=0,J1466=0),0,INT(CHOOSE(IF(C1466&gt;0,C1466,$F$5),#REF!,#REF!,#REF!,#REF!,#REF!,#REF!,#REF!)))</f>
        <v>0</v>
      </c>
      <c r="Q1466" s="74">
        <f t="shared" si="117"/>
        <v>0</v>
      </c>
      <c r="R1466" s="73">
        <f>IF(AND(J1465=0,J1466=0),0,INT(CHOOSE(IF(C1466&gt;0,C1466,$F$5),#REF!,#REF!,#REF!,#REF!,#REF!,#REF!,#REF!)))</f>
        <v>0</v>
      </c>
      <c r="S1466" s="74">
        <f t="shared" si="118"/>
        <v>0</v>
      </c>
      <c r="T1466" s="74"/>
    </row>
    <row r="1467" spans="2:20" ht="20.25" hidden="1" customHeight="1">
      <c r="C1467" s="17"/>
      <c r="E1467" t="str">
        <f>IF(OR(M1467&gt;0,M1468&gt;0),2,"")</f>
        <v/>
      </c>
      <c r="F1467" s="62"/>
      <c r="G1467" s="63"/>
      <c r="H1467" s="64"/>
      <c r="I1467" s="64"/>
      <c r="J1467" s="63"/>
      <c r="K1467" s="65"/>
      <c r="L1467" s="66">
        <f t="shared" si="115"/>
        <v>0</v>
      </c>
      <c r="M1467" s="64">
        <f t="shared" si="115"/>
        <v>0</v>
      </c>
      <c r="N1467" s="66">
        <f>IF(J1467=0,0,N1468*$E$3)</f>
        <v>0</v>
      </c>
      <c r="O1467" s="67">
        <f t="shared" si="116"/>
        <v>0</v>
      </c>
      <c r="P1467" s="66">
        <f>IF(J1467=0,0,P1468*$E$3)</f>
        <v>0</v>
      </c>
      <c r="Q1467" s="67">
        <f t="shared" si="117"/>
        <v>0</v>
      </c>
      <c r="R1467" s="66">
        <f>IF(J1467=0,0,R1468*$E$3)</f>
        <v>0</v>
      </c>
      <c r="S1467" s="67">
        <f t="shared" si="118"/>
        <v>0</v>
      </c>
      <c r="T1467" s="67"/>
    </row>
    <row r="1468" spans="2:20" ht="20.25" hidden="1" customHeight="1">
      <c r="B1468" t="s">
        <v>343</v>
      </c>
      <c r="C1468" s="76">
        <v>2</v>
      </c>
      <c r="D1468" s="68" t="str">
        <f>CHOOSE(IF(C1468&gt;0,C1468,$F$5),0,"(야)","(지세별)","(지+소)","(누.불)","(야+소)","(원내역)")</f>
        <v>(야)</v>
      </c>
      <c r="E1468">
        <f>IF(OR(M1467&gt;0,M1468&gt;0),1,0)</f>
        <v>0</v>
      </c>
      <c r="F1468" s="59" t="s">
        <v>343</v>
      </c>
      <c r="G1468" s="70" t="str">
        <f>G1466</f>
        <v>소.배기변 철개 설치</v>
      </c>
      <c r="H1468" s="71" t="str">
        <f>H1466</f>
        <v>(토류제외)</v>
      </c>
      <c r="I1468" s="71" t="str">
        <f>CHOOSE(IF(C1468&gt;0,C1468,$F$5),0,"(야간)","(지세별)","(지+소)","(누.불)","(야+소)","")</f>
        <v>(야간)</v>
      </c>
      <c r="J1468" s="70"/>
      <c r="K1468" s="72" t="s">
        <v>350</v>
      </c>
      <c r="L1468" s="73">
        <f t="shared" si="115"/>
        <v>0</v>
      </c>
      <c r="M1468" s="71">
        <f t="shared" si="115"/>
        <v>0</v>
      </c>
      <c r="N1468" s="73">
        <f>IF(AND(J1467=0,J1468=0),0,INT(CHOOSE(IF(C1468&gt;0,C1468,$F$5),#REF!,#REF!,#REF!,#REF!,#REF!,#REF!,#REF!)))</f>
        <v>0</v>
      </c>
      <c r="O1468" s="74">
        <f t="shared" si="116"/>
        <v>0</v>
      </c>
      <c r="P1468" s="73">
        <f>IF(AND(J1467=0,J1468=0),0,INT(CHOOSE(IF(C1468&gt;0,C1468,$F$5),#REF!,#REF!,#REF!,#REF!,#REF!,#REF!,#REF!)))</f>
        <v>0</v>
      </c>
      <c r="Q1468" s="74">
        <f t="shared" si="117"/>
        <v>0</v>
      </c>
      <c r="R1468" s="73">
        <f>IF(AND(J1467=0,J1468=0),0,INT(CHOOSE(IF(C1468&gt;0,C1468,$F$5),#REF!,#REF!,#REF!,#REF!,#REF!,#REF!,#REF!)))</f>
        <v>0</v>
      </c>
      <c r="S1468" s="74">
        <f t="shared" si="118"/>
        <v>0</v>
      </c>
      <c r="T1468" s="74"/>
    </row>
    <row r="1469" spans="2:20" ht="20.25" hidden="1" customHeight="1">
      <c r="C1469" s="17"/>
      <c r="E1469" t="str">
        <f>IF(OR(M1469&gt;0,M1470&gt;0),2,"")</f>
        <v/>
      </c>
      <c r="F1469" s="62"/>
      <c r="G1469" s="63"/>
      <c r="H1469" s="64"/>
      <c r="I1469" s="64"/>
      <c r="J1469" s="63"/>
      <c r="K1469" s="65"/>
      <c r="L1469" s="66">
        <f t="shared" si="115"/>
        <v>0</v>
      </c>
      <c r="M1469" s="64">
        <f t="shared" si="115"/>
        <v>0</v>
      </c>
      <c r="N1469" s="66">
        <f>IF(J1469=0,0,N1470*$E$3)</f>
        <v>0</v>
      </c>
      <c r="O1469" s="67">
        <f t="shared" si="116"/>
        <v>0</v>
      </c>
      <c r="P1469" s="66">
        <f>IF(J1469=0,0,P1470*$E$3)</f>
        <v>0</v>
      </c>
      <c r="Q1469" s="67">
        <f t="shared" si="117"/>
        <v>0</v>
      </c>
      <c r="R1469" s="66">
        <f>IF(J1469=0,0,R1470*$E$3)</f>
        <v>0</v>
      </c>
      <c r="S1469" s="67">
        <f t="shared" si="118"/>
        <v>0</v>
      </c>
      <c r="T1469" s="67"/>
    </row>
    <row r="1470" spans="2:20" ht="20.25" hidden="1" customHeight="1">
      <c r="B1470" t="s">
        <v>343</v>
      </c>
      <c r="C1470" s="76"/>
      <c r="D1470" s="68">
        <f>CHOOSE(IF(C1470&gt;0,C1470,$F$5),0,"(야)","(지세별)","(지+소)","(누.불)","(야+소)","(원내역)")</f>
        <v>0</v>
      </c>
      <c r="E1470">
        <f>IF(OR(M1469&gt;0,M1470&gt;0),1,0)</f>
        <v>0</v>
      </c>
      <c r="F1470" s="59" t="s">
        <v>343</v>
      </c>
      <c r="G1470" s="70" t="s">
        <v>362</v>
      </c>
      <c r="H1470" s="71" t="str">
        <f>H1468</f>
        <v>(토류제외)</v>
      </c>
      <c r="I1470" s="71">
        <f>CHOOSE(IF(C1470&gt;0,C1470,$F$5),0,"(야간)","(지세별)","(지+소)","(누.불)","(야+소)","")</f>
        <v>0</v>
      </c>
      <c r="J1470" s="70"/>
      <c r="K1470" s="72" t="s">
        <v>346</v>
      </c>
      <c r="L1470" s="73">
        <f t="shared" si="115"/>
        <v>0</v>
      </c>
      <c r="M1470" s="71">
        <f t="shared" si="115"/>
        <v>0</v>
      </c>
      <c r="N1470" s="73">
        <f>IF(AND(J1469=0,J1470=0),0,INT(CHOOSE(IF(C1470&gt;0,C1470,$F$5),#REF!,#REF!,#REF!,#REF!,#REF!,#REF!,#REF!)))</f>
        <v>0</v>
      </c>
      <c r="O1470" s="74">
        <f t="shared" si="116"/>
        <v>0</v>
      </c>
      <c r="P1470" s="73">
        <f>IF(AND(J1469=0,J1470=0),0,INT(CHOOSE(IF(C1470&gt;0,C1470,$F$5),#REF!,#REF!,#REF!,#REF!,#REF!,#REF!,#REF!)))</f>
        <v>0</v>
      </c>
      <c r="Q1470" s="74">
        <f t="shared" si="117"/>
        <v>0</v>
      </c>
      <c r="R1470" s="73">
        <f>IF(AND(J1469=0,J1470=0),0,INT(CHOOSE(IF(C1470&gt;0,C1470,$F$5),#REF!,#REF!,#REF!,#REF!,#REF!,#REF!,#REF!)))</f>
        <v>0</v>
      </c>
      <c r="S1470" s="74">
        <f t="shared" si="118"/>
        <v>0</v>
      </c>
      <c r="T1470" s="74"/>
    </row>
    <row r="1471" spans="2:20" ht="20.25" hidden="1" customHeight="1">
      <c r="C1471" s="17"/>
      <c r="E1471" t="str">
        <f>IF(OR(M1471&gt;0,M1472&gt;0),2,"")</f>
        <v/>
      </c>
      <c r="F1471" s="62"/>
      <c r="G1471" s="63"/>
      <c r="H1471" s="64"/>
      <c r="I1471" s="64"/>
      <c r="J1471" s="63"/>
      <c r="K1471" s="65"/>
      <c r="L1471" s="66">
        <f t="shared" si="115"/>
        <v>0</v>
      </c>
      <c r="M1471" s="64">
        <f t="shared" si="115"/>
        <v>0</v>
      </c>
      <c r="N1471" s="66">
        <f>IF(J1471=0,0,N1472*$E$3)</f>
        <v>0</v>
      </c>
      <c r="O1471" s="67">
        <f t="shared" si="116"/>
        <v>0</v>
      </c>
      <c r="P1471" s="66">
        <f>IF(J1471=0,0,P1472*$E$3)</f>
        <v>0</v>
      </c>
      <c r="Q1471" s="67">
        <f t="shared" si="117"/>
        <v>0</v>
      </c>
      <c r="R1471" s="66">
        <f>IF(J1471=0,0,R1472*$E$3)</f>
        <v>0</v>
      </c>
      <c r="S1471" s="67">
        <f t="shared" si="118"/>
        <v>0</v>
      </c>
      <c r="T1471" s="67"/>
    </row>
    <row r="1472" spans="2:20" ht="20.25" hidden="1" customHeight="1">
      <c r="B1472" t="s">
        <v>343</v>
      </c>
      <c r="C1472" s="76">
        <v>2</v>
      </c>
      <c r="D1472" s="68" t="str">
        <f>CHOOSE(IF(C1472&gt;0,C1472,$F$5),0,"(야)","(지세별)","(지+소)","(누.불)","(야+소)","(원내역)")</f>
        <v>(야)</v>
      </c>
      <c r="E1472">
        <f>IF(OR(M1471&gt;0,M1472&gt;0),1,0)</f>
        <v>0</v>
      </c>
      <c r="F1472" s="59" t="s">
        <v>343</v>
      </c>
      <c r="G1472" s="70" t="str">
        <f>G1470</f>
        <v>소.배기변 철개 철거</v>
      </c>
      <c r="H1472" s="71" t="str">
        <f>H1470</f>
        <v>(토류제외)</v>
      </c>
      <c r="I1472" s="71" t="str">
        <f>CHOOSE(IF(C1472&gt;0,C1472,$F$5),0,"(야간)","(지세별)","(지+소)","(누.불)","(야+소)","")</f>
        <v>(야간)</v>
      </c>
      <c r="J1472" s="70"/>
      <c r="K1472" s="72" t="s">
        <v>350</v>
      </c>
      <c r="L1472" s="73">
        <f t="shared" si="115"/>
        <v>0</v>
      </c>
      <c r="M1472" s="71">
        <f t="shared" si="115"/>
        <v>0</v>
      </c>
      <c r="N1472" s="73">
        <f>IF(AND(J1471=0,J1472=0),0,INT(CHOOSE(IF(C1472&gt;0,C1472,$F$5),#REF!,#REF!,#REF!,#REF!,#REF!,#REF!,#REF!)))</f>
        <v>0</v>
      </c>
      <c r="O1472" s="74">
        <f t="shared" si="116"/>
        <v>0</v>
      </c>
      <c r="P1472" s="73">
        <f>IF(AND(J1471=0,J1472=0),0,INT(CHOOSE(IF(C1472&gt;0,C1472,$F$5),#REF!,#REF!,#REF!,#REF!,#REF!,#REF!,#REF!)))</f>
        <v>0</v>
      </c>
      <c r="Q1472" s="74">
        <f t="shared" si="117"/>
        <v>0</v>
      </c>
      <c r="R1472" s="73">
        <f>IF(AND(J1471=0,J1472=0),0,INT(CHOOSE(IF(C1472&gt;0,C1472,$F$5),#REF!,#REF!,#REF!,#REF!,#REF!,#REF!,#REF!)))</f>
        <v>0</v>
      </c>
      <c r="S1472" s="74">
        <f t="shared" si="118"/>
        <v>0</v>
      </c>
      <c r="T1472" s="74"/>
    </row>
    <row r="1473" spans="2:20" ht="20.25" hidden="1" customHeight="1">
      <c r="C1473" s="17"/>
      <c r="E1473" t="str">
        <f>IF(OR(M1473&gt;0,M1474&gt;0),2,"")</f>
        <v/>
      </c>
      <c r="F1473" s="62"/>
      <c r="G1473" s="78"/>
      <c r="H1473" s="79"/>
      <c r="I1473" s="79"/>
      <c r="J1473" s="78"/>
      <c r="K1473" s="65"/>
      <c r="L1473" s="66">
        <f t="shared" si="115"/>
        <v>0</v>
      </c>
      <c r="M1473" s="64">
        <f t="shared" si="115"/>
        <v>0</v>
      </c>
      <c r="N1473" s="66">
        <f>IF(J1473=0,0,N1474*$E$3)</f>
        <v>0</v>
      </c>
      <c r="O1473" s="67">
        <f t="shared" si="116"/>
        <v>0</v>
      </c>
      <c r="P1473" s="66">
        <f>IF(J1473=0,0,P1474*$E$3)</f>
        <v>0</v>
      </c>
      <c r="Q1473" s="67">
        <f t="shared" si="117"/>
        <v>0</v>
      </c>
      <c r="R1473" s="66">
        <f>IF(J1473=0,0,R1474*$E$3)</f>
        <v>0</v>
      </c>
      <c r="S1473" s="67">
        <f t="shared" si="118"/>
        <v>0</v>
      </c>
      <c r="T1473" s="67"/>
    </row>
    <row r="1474" spans="2:20" ht="20.25" hidden="1" customHeight="1">
      <c r="B1474" t="s">
        <v>343</v>
      </c>
      <c r="C1474" s="76"/>
      <c r="D1474" s="68">
        <f>CHOOSE(IF(C1474&gt;0,C1474,$F$5),0,"(야)","(지세별)","(지+소)","(누.불)","(야+소)","(원내역)")</f>
        <v>0</v>
      </c>
      <c r="E1474">
        <f>IF(OR(M1473&gt;0,M1474&gt;0),1,0)</f>
        <v>0</v>
      </c>
      <c r="F1474" s="59" t="s">
        <v>343</v>
      </c>
      <c r="G1474" s="84" t="s">
        <v>363</v>
      </c>
      <c r="H1474" s="85" t="s">
        <v>364</v>
      </c>
      <c r="I1474" s="85">
        <f>CHOOSE(IF(C1474&gt;0,C1474,$F$5),0,"(야간)","(지세별)","(지+소)","(누.불)","(야+소)","")</f>
        <v>0</v>
      </c>
      <c r="J1474" s="84"/>
      <c r="K1474" s="72" t="s">
        <v>350</v>
      </c>
      <c r="L1474" s="73">
        <f t="shared" si="115"/>
        <v>0</v>
      </c>
      <c r="M1474" s="71">
        <f t="shared" si="115"/>
        <v>0</v>
      </c>
      <c r="N1474" s="73">
        <f>IF(AND(J1473=0,J1474=0),0,INT(CHOOSE(IF(C1474&gt;0,C1474,$F$5),#REF!,#REF!,#REF!,#REF!,#REF!,#REF!,#REF!)))</f>
        <v>0</v>
      </c>
      <c r="O1474" s="74">
        <f t="shared" si="116"/>
        <v>0</v>
      </c>
      <c r="P1474" s="73">
        <f>IF(AND(J1473=0,J1474=0),0,INT(CHOOSE(IF(C1474&gt;0,C1474,$F$5),#REF!,#REF!,#REF!,#REF!,#REF!,#REF!,#REF!)))</f>
        <v>0</v>
      </c>
      <c r="Q1474" s="74">
        <f t="shared" si="117"/>
        <v>0</v>
      </c>
      <c r="R1474" s="73">
        <f>IF(AND(J1473=0,J1474=0),0,INT(CHOOSE(IF(C1474&gt;0,C1474,$F$5),#REF!,#REF!,#REF!,#REF!,#REF!,#REF!,#REF!)))</f>
        <v>0</v>
      </c>
      <c r="S1474" s="74">
        <f t="shared" si="118"/>
        <v>0</v>
      </c>
      <c r="T1474" s="74"/>
    </row>
    <row r="1475" spans="2:20" ht="20.25" hidden="1" customHeight="1">
      <c r="C1475" s="17"/>
      <c r="E1475" t="str">
        <f>IF(OR(M1475&gt;0,M1476&gt;0),2,"")</f>
        <v/>
      </c>
      <c r="F1475" s="62"/>
      <c r="G1475" s="78"/>
      <c r="H1475" s="79"/>
      <c r="I1475" s="79"/>
      <c r="J1475" s="78"/>
      <c r="K1475" s="65"/>
      <c r="L1475" s="66">
        <f t="shared" si="115"/>
        <v>0</v>
      </c>
      <c r="M1475" s="64">
        <f t="shared" si="115"/>
        <v>0</v>
      </c>
      <c r="N1475" s="66">
        <f>IF(J1475=0,0,N1476*$E$3)</f>
        <v>0</v>
      </c>
      <c r="O1475" s="67">
        <f t="shared" si="116"/>
        <v>0</v>
      </c>
      <c r="P1475" s="66">
        <f>IF(J1475=0,0,P1476*$E$3)</f>
        <v>0</v>
      </c>
      <c r="Q1475" s="67">
        <f t="shared" si="117"/>
        <v>0</v>
      </c>
      <c r="R1475" s="66">
        <f>IF(J1475=0,0,R1476*$E$3)</f>
        <v>0</v>
      </c>
      <c r="S1475" s="67">
        <f t="shared" si="118"/>
        <v>0</v>
      </c>
      <c r="T1475" s="67"/>
    </row>
    <row r="1476" spans="2:20" ht="20.25" hidden="1" customHeight="1">
      <c r="B1476" t="s">
        <v>343</v>
      </c>
      <c r="C1476" s="76">
        <v>2</v>
      </c>
      <c r="D1476" s="68" t="str">
        <f>CHOOSE(IF(C1476&gt;0,C1476,$F$5),0,"(야)","(지세별)","(지+소)","(누.불)","(야+소)","(원내역)")</f>
        <v>(야)</v>
      </c>
      <c r="E1476">
        <f>IF(OR(M1475&gt;0,M1476&gt;0),1,0)</f>
        <v>0</v>
      </c>
      <c r="F1476" s="59" t="s">
        <v>343</v>
      </c>
      <c r="G1476" s="84" t="str">
        <f>G1474</f>
        <v>소화전 철개철거</v>
      </c>
      <c r="H1476" s="85" t="str">
        <f>H1474</f>
        <v>경900 토류제외</v>
      </c>
      <c r="I1476" s="85" t="str">
        <f>CHOOSE(IF(C1476&gt;0,C1476,$F$5),0,"(야간)","(지세별)","(지+소)","(누.불)","(야+소)","")</f>
        <v>(야간)</v>
      </c>
      <c r="J1476" s="84"/>
      <c r="K1476" s="72" t="s">
        <v>346</v>
      </c>
      <c r="L1476" s="73">
        <f t="shared" si="115"/>
        <v>0</v>
      </c>
      <c r="M1476" s="71">
        <f t="shared" si="115"/>
        <v>0</v>
      </c>
      <c r="N1476" s="73">
        <f>IF(AND(J1475=0,J1476=0),0,INT(CHOOSE(IF(C1476&gt;0,C1476,$F$5),#REF!,#REF!,#REF!,#REF!,#REF!,#REF!,#REF!)))</f>
        <v>0</v>
      </c>
      <c r="O1476" s="74">
        <f t="shared" si="116"/>
        <v>0</v>
      </c>
      <c r="P1476" s="73">
        <f>IF(AND(J1475=0,J1476=0),0,INT(CHOOSE(IF(C1476&gt;0,C1476,$F$5),#REF!,#REF!,#REF!,#REF!,#REF!,#REF!,#REF!)))</f>
        <v>0</v>
      </c>
      <c r="Q1476" s="74">
        <f t="shared" si="117"/>
        <v>0</v>
      </c>
      <c r="R1476" s="73">
        <f>IF(AND(J1475=0,J1476=0),0,INT(CHOOSE(IF(C1476&gt;0,C1476,$F$5),#REF!,#REF!,#REF!,#REF!,#REF!,#REF!,#REF!)))</f>
        <v>0</v>
      </c>
      <c r="S1476" s="74">
        <f t="shared" si="118"/>
        <v>0</v>
      </c>
      <c r="T1476" s="74"/>
    </row>
    <row r="1477" spans="2:20" ht="20.25" hidden="1" customHeight="1">
      <c r="C1477" s="17"/>
      <c r="E1477" t="str">
        <f>IF(OR(M1477&gt;0,M1478&gt;0),2,"")</f>
        <v/>
      </c>
      <c r="F1477" s="62"/>
      <c r="G1477" s="78"/>
      <c r="H1477" s="79"/>
      <c r="I1477" s="79"/>
      <c r="J1477" s="78"/>
      <c r="K1477" s="65"/>
      <c r="L1477" s="66">
        <f t="shared" si="115"/>
        <v>0</v>
      </c>
      <c r="M1477" s="64">
        <f t="shared" si="115"/>
        <v>0</v>
      </c>
      <c r="N1477" s="66">
        <f>IF(J1477=0,0,N1478*$E$3)</f>
        <v>0</v>
      </c>
      <c r="O1477" s="67">
        <f t="shared" si="116"/>
        <v>0</v>
      </c>
      <c r="P1477" s="66">
        <f>IF(J1477=0,0,P1478*$E$3)</f>
        <v>0</v>
      </c>
      <c r="Q1477" s="67">
        <f t="shared" si="117"/>
        <v>0</v>
      </c>
      <c r="R1477" s="66">
        <f>IF(J1477=0,0,R1478*$E$3)</f>
        <v>0</v>
      </c>
      <c r="S1477" s="67">
        <f t="shared" si="118"/>
        <v>0</v>
      </c>
      <c r="T1477" s="67"/>
    </row>
    <row r="1478" spans="2:20" ht="20.25" hidden="1" customHeight="1">
      <c r="B1478" t="s">
        <v>343</v>
      </c>
      <c r="C1478" s="76"/>
      <c r="D1478" s="68">
        <f>CHOOSE(IF(C1478&gt;0,C1478,$F$5),0,"(야)","(지세별)","(지+소)","(누.불)","(야+소)","(원내역)")</f>
        <v>0</v>
      </c>
      <c r="E1478">
        <f>IF(OR(M1477&gt;0,M1478&gt;0),1,0)</f>
        <v>0</v>
      </c>
      <c r="F1478" s="59" t="s">
        <v>343</v>
      </c>
      <c r="G1478" s="84" t="s">
        <v>365</v>
      </c>
      <c r="H1478" s="85" t="str">
        <f>H1476</f>
        <v>경900 토류제외</v>
      </c>
      <c r="I1478" s="85">
        <f>CHOOSE(IF(C1478&gt;0,C1478,$F$5),0,"(야간)","(지세별)","(지+소)","(누.불)","(야+소)","")</f>
        <v>0</v>
      </c>
      <c r="J1478" s="84"/>
      <c r="K1478" s="72" t="s">
        <v>346</v>
      </c>
      <c r="L1478" s="73">
        <f t="shared" si="115"/>
        <v>0</v>
      </c>
      <c r="M1478" s="71">
        <f t="shared" si="115"/>
        <v>0</v>
      </c>
      <c r="N1478" s="73">
        <f>IF(AND(J1477=0,J1478=0),0,INT(CHOOSE(IF(C1478&gt;0,C1478,$F$5),#REF!,#REF!,#REF!,#REF!,#REF!,#REF!,#REF!)))</f>
        <v>0</v>
      </c>
      <c r="O1478" s="74">
        <f t="shared" si="116"/>
        <v>0</v>
      </c>
      <c r="P1478" s="73">
        <f>IF(AND(J1477=0,J1478=0),0,INT(CHOOSE(IF(C1478&gt;0,C1478,$F$5),#REF!,#REF!,#REF!,#REF!,#REF!,#REF!,#REF!)))</f>
        <v>0</v>
      </c>
      <c r="Q1478" s="74">
        <f t="shared" si="117"/>
        <v>0</v>
      </c>
      <c r="R1478" s="73">
        <f>IF(AND(J1477=0,J1478=0),0,INT(CHOOSE(IF(C1478&gt;0,C1478,$F$5),#REF!,#REF!,#REF!,#REF!,#REF!,#REF!,#REF!)))</f>
        <v>0</v>
      </c>
      <c r="S1478" s="74">
        <f t="shared" si="118"/>
        <v>0</v>
      </c>
      <c r="T1478" s="74"/>
    </row>
    <row r="1479" spans="2:20" ht="20.25" hidden="1" customHeight="1">
      <c r="C1479" s="17"/>
      <c r="E1479" t="str">
        <f>IF(OR(M1479&gt;0,M1480&gt;0),2,"")</f>
        <v/>
      </c>
      <c r="F1479" s="62"/>
      <c r="G1479" s="78"/>
      <c r="H1479" s="79"/>
      <c r="I1479" s="79"/>
      <c r="J1479" s="78"/>
      <c r="K1479" s="65"/>
      <c r="L1479" s="66">
        <f t="shared" si="115"/>
        <v>0</v>
      </c>
      <c r="M1479" s="64">
        <f t="shared" si="115"/>
        <v>0</v>
      </c>
      <c r="N1479" s="66">
        <f>IF(J1479=0,0,N1480*$E$3)</f>
        <v>0</v>
      </c>
      <c r="O1479" s="67">
        <f t="shared" si="116"/>
        <v>0</v>
      </c>
      <c r="P1479" s="66">
        <f>IF(J1479=0,0,P1480*$E$3)</f>
        <v>0</v>
      </c>
      <c r="Q1479" s="67">
        <f t="shared" si="117"/>
        <v>0</v>
      </c>
      <c r="R1479" s="66">
        <f>IF(J1479=0,0,R1480*$E$3)</f>
        <v>0</v>
      </c>
      <c r="S1479" s="67">
        <f t="shared" si="118"/>
        <v>0</v>
      </c>
      <c r="T1479" s="67"/>
    </row>
    <row r="1480" spans="2:20" ht="20.25" hidden="1" customHeight="1">
      <c r="B1480" t="s">
        <v>343</v>
      </c>
      <c r="C1480" s="76">
        <v>2</v>
      </c>
      <c r="D1480" s="68" t="str">
        <f>CHOOSE(IF(C1480&gt;0,C1480,$F$5),0,"(야)","(지세별)","(지+소)","(누.불)","(야+소)","(원내역)")</f>
        <v>(야)</v>
      </c>
      <c r="E1480">
        <f>IF(OR(M1479&gt;0,M1480&gt;0),1,0)</f>
        <v>0</v>
      </c>
      <c r="F1480" s="59" t="s">
        <v>343</v>
      </c>
      <c r="G1480" s="84" t="str">
        <f>G1478</f>
        <v>배기변 철개철거</v>
      </c>
      <c r="H1480" s="85" t="str">
        <f>H1478</f>
        <v>경900 토류제외</v>
      </c>
      <c r="I1480" s="85" t="str">
        <f>CHOOSE(IF(C1480&gt;0,C1480,$F$5),0,"(야간)","(지세별)","(지+소)","(누.불)","(야+소)","")</f>
        <v>(야간)</v>
      </c>
      <c r="J1480" s="84"/>
      <c r="K1480" s="72" t="s">
        <v>346</v>
      </c>
      <c r="L1480" s="73">
        <f t="shared" si="115"/>
        <v>0</v>
      </c>
      <c r="M1480" s="71">
        <f t="shared" si="115"/>
        <v>0</v>
      </c>
      <c r="N1480" s="73">
        <f>IF(AND(J1479=0,J1480=0),0,INT(CHOOSE(IF(C1480&gt;0,C1480,$F$5),#REF!,#REF!,#REF!,#REF!,#REF!,#REF!,#REF!)))</f>
        <v>0</v>
      </c>
      <c r="O1480" s="74">
        <f t="shared" si="116"/>
        <v>0</v>
      </c>
      <c r="P1480" s="73">
        <f>IF(AND(J1479=0,J1480=0),0,INT(CHOOSE(IF(C1480&gt;0,C1480,$F$5),#REF!,#REF!,#REF!,#REF!,#REF!,#REF!,#REF!)))</f>
        <v>0</v>
      </c>
      <c r="Q1480" s="74">
        <f t="shared" si="117"/>
        <v>0</v>
      </c>
      <c r="R1480" s="73">
        <f>IF(AND(J1479=0,J1480=0),0,INT(CHOOSE(IF(C1480&gt;0,C1480,$F$5),#REF!,#REF!,#REF!,#REF!,#REF!,#REF!,#REF!)))</f>
        <v>0</v>
      </c>
      <c r="S1480" s="74">
        <f t="shared" si="118"/>
        <v>0</v>
      </c>
      <c r="T1480" s="74"/>
    </row>
    <row r="1481" spans="2:20" ht="20.25" hidden="1" customHeight="1">
      <c r="C1481" s="17"/>
      <c r="E1481" t="str">
        <f>IF(OR(M1481&gt;0,M1482&gt;0),2,"")</f>
        <v/>
      </c>
      <c r="F1481" s="62"/>
      <c r="G1481" s="63"/>
      <c r="H1481" s="64"/>
      <c r="I1481" s="64"/>
      <c r="J1481" s="103">
        <v>0</v>
      </c>
      <c r="K1481" s="65"/>
      <c r="L1481" s="66">
        <f t="shared" ref="L1481:M1500" si="119">SUM(N1481,P1481,R1481)</f>
        <v>0</v>
      </c>
      <c r="M1481" s="64">
        <f t="shared" si="119"/>
        <v>0</v>
      </c>
      <c r="N1481" s="66">
        <f>IF(J1481=0,0,N1482*$E$3)</f>
        <v>0</v>
      </c>
      <c r="O1481" s="67">
        <f t="shared" ref="O1481:O1500" si="120">INT($J1481*N1481)</f>
        <v>0</v>
      </c>
      <c r="P1481" s="66">
        <f>IF(J1481=0,0,P1482*$E$3)</f>
        <v>0</v>
      </c>
      <c r="Q1481" s="67">
        <f t="shared" ref="Q1481:Q1500" si="121">INT($J1481*P1481)</f>
        <v>0</v>
      </c>
      <c r="R1481" s="66">
        <f>IF(J1481=0,0,R1482*$E$3)</f>
        <v>0</v>
      </c>
      <c r="S1481" s="67">
        <f t="shared" ref="S1481:S1500" si="122">INT($J1481*R1481)</f>
        <v>0</v>
      </c>
      <c r="T1481" s="67"/>
    </row>
    <row r="1482" spans="2:20" ht="20.25" hidden="1" customHeight="1">
      <c r="B1482" t="s">
        <v>343</v>
      </c>
      <c r="C1482" s="76"/>
      <c r="D1482" s="68">
        <f>CHOOSE(IF(C1482&gt;0,C1482,$F$5),0,"(야)","(지세별)","(지+소)","(누.불)","(야+소)","(원내역)")</f>
        <v>0</v>
      </c>
      <c r="E1482">
        <f>IF(OR(M1481&gt;0,M1482&gt;0),1,0)</f>
        <v>0</v>
      </c>
      <c r="F1482" s="59" t="s">
        <v>343</v>
      </c>
      <c r="G1482" s="70" t="s">
        <v>366</v>
      </c>
      <c r="H1482" s="71" t="s">
        <v>367</v>
      </c>
      <c r="I1482" s="71">
        <f>CHOOSE(IF(C1482&gt;0,C1482,$F$5),0,"(야간)","(지세별)","(지+소)","(누.불)","(야+소)","")</f>
        <v>0</v>
      </c>
      <c r="J1482" s="70">
        <v>0</v>
      </c>
      <c r="K1482" s="104" t="s">
        <v>350</v>
      </c>
      <c r="L1482" s="73">
        <f t="shared" si="119"/>
        <v>0</v>
      </c>
      <c r="M1482" s="71">
        <f t="shared" si="119"/>
        <v>0</v>
      </c>
      <c r="N1482" s="73">
        <f>IF(AND(J1481=0,J1482=0),0,INT(CHOOSE(IF(C1482&gt;0,C1482,$F$5),#REF!,#REF!,#REF!,#REF!,#REF!,#REF!,#REF!)))</f>
        <v>0</v>
      </c>
      <c r="O1482" s="74">
        <f t="shared" si="120"/>
        <v>0</v>
      </c>
      <c r="P1482" s="73">
        <f>IF(AND(J1481=0,J1482=0),0,INT(CHOOSE(IF(C1482&gt;0,C1482,$F$5),#REF!,#REF!,#REF!,#REF!,#REF!,#REF!,#REF!)))</f>
        <v>0</v>
      </c>
      <c r="Q1482" s="74">
        <f t="shared" si="121"/>
        <v>0</v>
      </c>
      <c r="R1482" s="73">
        <f>IF(AND(J1481=0,J1482=0),0,INT(CHOOSE(IF(C1482&gt;0,C1482,$F$5),#REF!,#REF!,#REF!,#REF!,#REF!,#REF!,#REF!)))</f>
        <v>0</v>
      </c>
      <c r="S1482" s="74">
        <f t="shared" si="122"/>
        <v>0</v>
      </c>
      <c r="T1482" s="74"/>
    </row>
    <row r="1483" spans="2:20" ht="20.25" hidden="1" customHeight="1">
      <c r="C1483" s="17"/>
      <c r="E1483" t="str">
        <f>IF(OR(M1483&gt;0,M1484&gt;0),2,"")</f>
        <v/>
      </c>
      <c r="F1483" s="62"/>
      <c r="G1483" s="63"/>
      <c r="H1483" s="64"/>
      <c r="I1483" s="64"/>
      <c r="J1483" s="103"/>
      <c r="K1483" s="65"/>
      <c r="L1483" s="66">
        <f t="shared" si="119"/>
        <v>0</v>
      </c>
      <c r="M1483" s="64">
        <f t="shared" si="119"/>
        <v>0</v>
      </c>
      <c r="N1483" s="66">
        <f>IF(J1483=0,0,N1484*$E$3)</f>
        <v>0</v>
      </c>
      <c r="O1483" s="67">
        <f t="shared" si="120"/>
        <v>0</v>
      </c>
      <c r="P1483" s="66">
        <f>IF(J1483=0,0,P1484*$E$3)</f>
        <v>0</v>
      </c>
      <c r="Q1483" s="67">
        <f t="shared" si="121"/>
        <v>0</v>
      </c>
      <c r="R1483" s="66">
        <f>IF(J1483=0,0,R1484*$E$3)</f>
        <v>0</v>
      </c>
      <c r="S1483" s="67">
        <f t="shared" si="122"/>
        <v>0</v>
      </c>
      <c r="T1483" s="67"/>
    </row>
    <row r="1484" spans="2:20" ht="20.25" hidden="1" customHeight="1">
      <c r="B1484" t="s">
        <v>343</v>
      </c>
      <c r="C1484" s="76">
        <v>2</v>
      </c>
      <c r="D1484" s="68" t="str">
        <f>CHOOSE(IF(C1484&gt;0,C1484,$F$5),0,"(야)","(지세별)","(지+소)","(누.불)","(야+소)","(원내역)")</f>
        <v>(야)</v>
      </c>
      <c r="E1484">
        <f>IF(OR(M1483&gt;0,M1484&gt;0),1,0)</f>
        <v>0</v>
      </c>
      <c r="F1484" s="59" t="s">
        <v>343</v>
      </c>
      <c r="G1484" s="70" t="str">
        <f>G1482</f>
        <v>유량계(계량기)박스설치</v>
      </c>
      <c r="H1484" s="71" t="str">
        <f>H1482</f>
        <v>경100~150mm (철재)</v>
      </c>
      <c r="I1484" s="71" t="str">
        <f>CHOOSE(IF(C1484&gt;0,C1484,$F$5),0,"(야간)","(지세별)","(지+소)","(누.불)","(야+소)","")</f>
        <v>(야간)</v>
      </c>
      <c r="J1484" s="70"/>
      <c r="K1484" s="72" t="s">
        <v>350</v>
      </c>
      <c r="L1484" s="73">
        <f t="shared" si="119"/>
        <v>0</v>
      </c>
      <c r="M1484" s="71">
        <f t="shared" si="119"/>
        <v>0</v>
      </c>
      <c r="N1484" s="73">
        <f>IF(AND(J1483=0,J1484=0),0,INT(CHOOSE(IF(C1484&gt;0,C1484,$F$5),#REF!,#REF!,#REF!,#REF!,#REF!,#REF!,#REF!)))</f>
        <v>0</v>
      </c>
      <c r="O1484" s="74">
        <f t="shared" si="120"/>
        <v>0</v>
      </c>
      <c r="P1484" s="73">
        <f>IF(AND(J1483=0,J1484=0),0,INT(CHOOSE(IF(C1484&gt;0,C1484,$F$5),#REF!,#REF!,#REF!,#REF!,#REF!,#REF!,#REF!)))</f>
        <v>0</v>
      </c>
      <c r="Q1484" s="74">
        <f t="shared" si="121"/>
        <v>0</v>
      </c>
      <c r="R1484" s="73">
        <f>IF(AND(J1483=0,J1484=0),0,INT(CHOOSE(IF(C1484&gt;0,C1484,$F$5),#REF!,#REF!,#REF!,#REF!,#REF!,#REF!,#REF!)))</f>
        <v>0</v>
      </c>
      <c r="S1484" s="74">
        <f t="shared" si="122"/>
        <v>0</v>
      </c>
      <c r="T1484" s="74"/>
    </row>
    <row r="1485" spans="2:20" ht="20.25" hidden="1" customHeight="1">
      <c r="C1485" s="17"/>
      <c r="E1485" t="str">
        <f>IF(OR(M1485&gt;0,M1486&gt;0),2,"")</f>
        <v/>
      </c>
      <c r="F1485" s="62"/>
      <c r="G1485" s="63"/>
      <c r="H1485" s="64"/>
      <c r="I1485" s="64"/>
      <c r="J1485" s="103">
        <v>0</v>
      </c>
      <c r="K1485" s="65"/>
      <c r="L1485" s="66">
        <f t="shared" si="119"/>
        <v>0</v>
      </c>
      <c r="M1485" s="64">
        <f t="shared" si="119"/>
        <v>0</v>
      </c>
      <c r="N1485" s="66">
        <f>IF(J1485=0,0,N1486*$E$3)</f>
        <v>0</v>
      </c>
      <c r="O1485" s="67">
        <f t="shared" si="120"/>
        <v>0</v>
      </c>
      <c r="P1485" s="66">
        <f>IF(J1485=0,0,P1486*$E$3)</f>
        <v>0</v>
      </c>
      <c r="Q1485" s="67">
        <f t="shared" si="121"/>
        <v>0</v>
      </c>
      <c r="R1485" s="66">
        <f>IF(J1485=0,0,R1486*$E$3)</f>
        <v>0</v>
      </c>
      <c r="S1485" s="67">
        <f t="shared" si="122"/>
        <v>0</v>
      </c>
      <c r="T1485" s="67"/>
    </row>
    <row r="1486" spans="2:20" ht="20.25" hidden="1" customHeight="1">
      <c r="B1486" t="s">
        <v>343</v>
      </c>
      <c r="C1486" s="76"/>
      <c r="D1486" s="68">
        <f>CHOOSE(IF(C1486&gt;0,C1486,$F$5),0,"(야)","(지세별)","(지+소)","(누.불)","(야+소)","(원내역)")</f>
        <v>0</v>
      </c>
      <c r="E1486">
        <f>IF(OR(M1485&gt;0,M1486&gt;0),1,0)</f>
        <v>0</v>
      </c>
      <c r="F1486" s="59" t="s">
        <v>343</v>
      </c>
      <c r="G1486" s="70" t="s">
        <v>366</v>
      </c>
      <c r="H1486" s="71" t="s">
        <v>368</v>
      </c>
      <c r="I1486" s="71">
        <f>CHOOSE(IF(C1486&gt;0,C1486,$F$5),0,"(야간)","(지세별)","(지+소)","(누.불)","(야+소)","")</f>
        <v>0</v>
      </c>
      <c r="J1486" s="70">
        <v>0</v>
      </c>
      <c r="K1486" s="104" t="s">
        <v>350</v>
      </c>
      <c r="L1486" s="73">
        <f t="shared" si="119"/>
        <v>0</v>
      </c>
      <c r="M1486" s="71">
        <f t="shared" si="119"/>
        <v>0</v>
      </c>
      <c r="N1486" s="73">
        <f>IF(AND(J1485=0,J1486=0),0,INT(CHOOSE(IF(C1486&gt;0,C1486,$F$5),#REF!,#REF!,#REF!,#REF!,#REF!,#REF!,#REF!)))</f>
        <v>0</v>
      </c>
      <c r="O1486" s="74">
        <f t="shared" si="120"/>
        <v>0</v>
      </c>
      <c r="P1486" s="73">
        <f>IF(AND(J1485=0,J1486=0),0,INT(CHOOSE(IF(C1486&gt;0,C1486,$F$5),#REF!,#REF!,#REF!,#REF!,#REF!,#REF!,#REF!)))</f>
        <v>0</v>
      </c>
      <c r="Q1486" s="74">
        <f t="shared" si="121"/>
        <v>0</v>
      </c>
      <c r="R1486" s="73">
        <f>IF(AND(J1485=0,J1486=0),0,INT(CHOOSE(IF(C1486&gt;0,C1486,$F$5),#REF!,#REF!,#REF!,#REF!,#REF!,#REF!,#REF!)))</f>
        <v>0</v>
      </c>
      <c r="S1486" s="74">
        <f t="shared" si="122"/>
        <v>0</v>
      </c>
      <c r="T1486" s="74"/>
    </row>
    <row r="1487" spans="2:20" ht="20.25" hidden="1" customHeight="1">
      <c r="C1487" s="17"/>
      <c r="E1487" t="str">
        <f>IF(OR(M1487&gt;0,M1488&gt;0),2,"")</f>
        <v/>
      </c>
      <c r="F1487" s="62"/>
      <c r="G1487" s="63"/>
      <c r="H1487" s="64"/>
      <c r="I1487" s="64"/>
      <c r="J1487" s="103"/>
      <c r="K1487" s="65"/>
      <c r="L1487" s="66">
        <f t="shared" si="119"/>
        <v>0</v>
      </c>
      <c r="M1487" s="64">
        <f t="shared" si="119"/>
        <v>0</v>
      </c>
      <c r="N1487" s="66">
        <f>IF(J1487=0,0,N1488*$E$3)</f>
        <v>0</v>
      </c>
      <c r="O1487" s="67">
        <f t="shared" si="120"/>
        <v>0</v>
      </c>
      <c r="P1487" s="66">
        <f>IF(J1487=0,0,P1488*$E$3)</f>
        <v>0</v>
      </c>
      <c r="Q1487" s="67">
        <f t="shared" si="121"/>
        <v>0</v>
      </c>
      <c r="R1487" s="66">
        <f>IF(J1487=0,0,R1488*$E$3)</f>
        <v>0</v>
      </c>
      <c r="S1487" s="67">
        <f t="shared" si="122"/>
        <v>0</v>
      </c>
      <c r="T1487" s="67"/>
    </row>
    <row r="1488" spans="2:20" ht="20.25" hidden="1" customHeight="1">
      <c r="B1488" t="s">
        <v>343</v>
      </c>
      <c r="C1488" s="76">
        <v>2</v>
      </c>
      <c r="D1488" s="68" t="str">
        <f>CHOOSE(IF(C1488&gt;0,C1488,$F$5),0,"(야)","(지세별)","(지+소)","(누.불)","(야+소)","(원내역)")</f>
        <v>(야)</v>
      </c>
      <c r="E1488">
        <f>IF(OR(M1487&gt;0,M1488&gt;0),1,0)</f>
        <v>0</v>
      </c>
      <c r="F1488" s="59" t="s">
        <v>343</v>
      </c>
      <c r="G1488" s="70" t="str">
        <f>G1486</f>
        <v>유량계(계량기)박스설치</v>
      </c>
      <c r="H1488" s="71" t="str">
        <f>H1486</f>
        <v>경200~250mm (철재)</v>
      </c>
      <c r="I1488" s="71" t="str">
        <f>CHOOSE(IF(C1488&gt;0,C1488,$F$5),0,"(야간)","(지세별)","(지+소)","(누.불)","(야+소)","")</f>
        <v>(야간)</v>
      </c>
      <c r="J1488" s="70"/>
      <c r="K1488" s="72" t="s">
        <v>346</v>
      </c>
      <c r="L1488" s="73">
        <f t="shared" si="119"/>
        <v>0</v>
      </c>
      <c r="M1488" s="71">
        <f t="shared" si="119"/>
        <v>0</v>
      </c>
      <c r="N1488" s="73">
        <f>IF(AND(J1487=0,J1488=0),0,INT(CHOOSE(IF(C1488&gt;0,C1488,$F$5),#REF!,#REF!,#REF!,#REF!,#REF!,#REF!,#REF!)))</f>
        <v>0</v>
      </c>
      <c r="O1488" s="74">
        <f t="shared" si="120"/>
        <v>0</v>
      </c>
      <c r="P1488" s="73">
        <f>IF(AND(J1487=0,J1488=0),0,INT(CHOOSE(IF(C1488&gt;0,C1488,$F$5),#REF!,#REF!,#REF!,#REF!,#REF!,#REF!,#REF!)))</f>
        <v>0</v>
      </c>
      <c r="Q1488" s="74">
        <f t="shared" si="121"/>
        <v>0</v>
      </c>
      <c r="R1488" s="73">
        <f>IF(AND(J1487=0,J1488=0),0,INT(CHOOSE(IF(C1488&gt;0,C1488,$F$5),#REF!,#REF!,#REF!,#REF!,#REF!,#REF!,#REF!)))</f>
        <v>0</v>
      </c>
      <c r="S1488" s="74">
        <f t="shared" si="122"/>
        <v>0</v>
      </c>
      <c r="T1488" s="74"/>
    </row>
    <row r="1489" spans="2:20" ht="20.25" hidden="1" customHeight="1">
      <c r="C1489" s="17"/>
      <c r="E1489" t="str">
        <f>IF(OR(M1489&gt;0,M1490&gt;0),2,"")</f>
        <v/>
      </c>
      <c r="F1489" s="62"/>
      <c r="G1489" s="63"/>
      <c r="H1489" s="64"/>
      <c r="I1489" s="64"/>
      <c r="J1489" s="103">
        <v>0</v>
      </c>
      <c r="K1489" s="65"/>
      <c r="L1489" s="66">
        <f t="shared" si="119"/>
        <v>0</v>
      </c>
      <c r="M1489" s="64">
        <f t="shared" si="119"/>
        <v>0</v>
      </c>
      <c r="N1489" s="66">
        <f>IF(J1489=0,0,N1490*$E$3)</f>
        <v>0</v>
      </c>
      <c r="O1489" s="67">
        <f t="shared" si="120"/>
        <v>0</v>
      </c>
      <c r="P1489" s="66">
        <f>IF(J1489=0,0,P1490*$E$3)</f>
        <v>0</v>
      </c>
      <c r="Q1489" s="67">
        <f t="shared" si="121"/>
        <v>0</v>
      </c>
      <c r="R1489" s="66">
        <f>IF(J1489=0,0,R1490*$E$3)</f>
        <v>0</v>
      </c>
      <c r="S1489" s="67">
        <f t="shared" si="122"/>
        <v>0</v>
      </c>
      <c r="T1489" s="67"/>
    </row>
    <row r="1490" spans="2:20" ht="20.25" hidden="1" customHeight="1">
      <c r="B1490" t="s">
        <v>343</v>
      </c>
      <c r="C1490" s="76"/>
      <c r="D1490" s="68">
        <f>CHOOSE(IF(C1490&gt;0,C1490,$F$5),0,"(야)","(지세별)","(지+소)","(누.불)","(야+소)","(원내역)")</f>
        <v>0</v>
      </c>
      <c r="E1490">
        <f>IF(OR(M1489&gt;0,M1490&gt;0),1,0)</f>
        <v>0</v>
      </c>
      <c r="F1490" s="59" t="s">
        <v>343</v>
      </c>
      <c r="G1490" s="70" t="s">
        <v>369</v>
      </c>
      <c r="H1490" s="71" t="s">
        <v>370</v>
      </c>
      <c r="I1490" s="71">
        <f>CHOOSE(IF(C1490&gt;0,C1490,$F$5),0,"(야간)","(지세별)","(지+소)","(누.불)","(야+소)","")</f>
        <v>0</v>
      </c>
      <c r="J1490" s="70">
        <v>0</v>
      </c>
      <c r="K1490" s="104" t="s">
        <v>346</v>
      </c>
      <c r="L1490" s="73">
        <f t="shared" si="119"/>
        <v>0</v>
      </c>
      <c r="M1490" s="71">
        <f t="shared" si="119"/>
        <v>0</v>
      </c>
      <c r="N1490" s="73">
        <f>IF(AND(J1489=0,J1490=0),0,INT(CHOOSE(IF(C1490&gt;0,C1490,$F$5),#REF!,#REF!,#REF!,#REF!,#REF!,#REF!,#REF!)))</f>
        <v>0</v>
      </c>
      <c r="O1490" s="74">
        <f t="shared" si="120"/>
        <v>0</v>
      </c>
      <c r="P1490" s="73">
        <f>IF(AND(J1489=0,J1490=0),0,INT(CHOOSE(IF(C1490&gt;0,C1490,$F$5),#REF!,#REF!,#REF!,#REF!,#REF!,#REF!,#REF!)))</f>
        <v>0</v>
      </c>
      <c r="Q1490" s="74">
        <f t="shared" si="121"/>
        <v>0</v>
      </c>
      <c r="R1490" s="73">
        <f>IF(AND(J1489=0,J1490=0),0,INT(CHOOSE(IF(C1490&gt;0,C1490,$F$5),#REF!,#REF!,#REF!,#REF!,#REF!,#REF!,#REF!)))</f>
        <v>0</v>
      </c>
      <c r="S1490" s="74">
        <f t="shared" si="122"/>
        <v>0</v>
      </c>
      <c r="T1490" s="74"/>
    </row>
    <row r="1491" spans="2:20" ht="20.25" hidden="1" customHeight="1">
      <c r="C1491" s="17"/>
      <c r="E1491" t="str">
        <f>IF(OR(M1491&gt;0,M1492&gt;0),2,"")</f>
        <v/>
      </c>
      <c r="F1491" s="62"/>
      <c r="G1491" s="63"/>
      <c r="H1491" s="64"/>
      <c r="I1491" s="64"/>
      <c r="J1491" s="103"/>
      <c r="K1491" s="65"/>
      <c r="L1491" s="66">
        <f t="shared" si="119"/>
        <v>0</v>
      </c>
      <c r="M1491" s="64">
        <f t="shared" si="119"/>
        <v>0</v>
      </c>
      <c r="N1491" s="66">
        <f>IF(J1491=0,0,N1492*$E$3)</f>
        <v>0</v>
      </c>
      <c r="O1491" s="67">
        <f t="shared" si="120"/>
        <v>0</v>
      </c>
      <c r="P1491" s="66">
        <f>IF(J1491=0,0,P1492*$E$3)</f>
        <v>0</v>
      </c>
      <c r="Q1491" s="67">
        <f t="shared" si="121"/>
        <v>0</v>
      </c>
      <c r="R1491" s="66">
        <f>IF(J1491=0,0,R1492*$E$3)</f>
        <v>0</v>
      </c>
      <c r="S1491" s="67">
        <f t="shared" si="122"/>
        <v>0</v>
      </c>
      <c r="T1491" s="67"/>
    </row>
    <row r="1492" spans="2:20" ht="20.25" hidden="1" customHeight="1">
      <c r="B1492" t="s">
        <v>343</v>
      </c>
      <c r="C1492" s="76">
        <v>2</v>
      </c>
      <c r="D1492" s="68" t="str">
        <f>CHOOSE(IF(C1492&gt;0,C1492,$F$5),0,"(야)","(지세별)","(지+소)","(누.불)","(야+소)","(원내역)")</f>
        <v>(야)</v>
      </c>
      <c r="E1492">
        <f>IF(OR(M1491&gt;0,M1492&gt;0),1,0)</f>
        <v>0</v>
      </c>
      <c r="F1492" s="59" t="s">
        <v>343</v>
      </c>
      <c r="G1492" s="70" t="str">
        <f>G1490</f>
        <v>유량계(계량기)박스설치</v>
      </c>
      <c r="H1492" s="71" t="str">
        <f>H1490</f>
        <v>경300mm (철재)</v>
      </c>
      <c r="I1492" s="71" t="str">
        <f>CHOOSE(IF(C1492&gt;0,C1492,$F$5),0,"(야간)","(지세별)","(지+소)","(누.불)","(야+소)","")</f>
        <v>(야간)</v>
      </c>
      <c r="J1492" s="70"/>
      <c r="K1492" s="72" t="s">
        <v>346</v>
      </c>
      <c r="L1492" s="73">
        <f t="shared" si="119"/>
        <v>0</v>
      </c>
      <c r="M1492" s="71">
        <f t="shared" si="119"/>
        <v>0</v>
      </c>
      <c r="N1492" s="73">
        <f>IF(AND(J1491=0,J1492=0),0,INT(CHOOSE(IF(C1492&gt;0,C1492,$F$5),#REF!,#REF!,#REF!,#REF!,#REF!,#REF!,#REF!)))</f>
        <v>0</v>
      </c>
      <c r="O1492" s="74">
        <f t="shared" si="120"/>
        <v>0</v>
      </c>
      <c r="P1492" s="73">
        <f>IF(AND(J1491=0,J1492=0),0,INT(CHOOSE(IF(C1492&gt;0,C1492,$F$5),#REF!,#REF!,#REF!,#REF!,#REF!,#REF!,#REF!)))</f>
        <v>0</v>
      </c>
      <c r="Q1492" s="74">
        <f t="shared" si="121"/>
        <v>0</v>
      </c>
      <c r="R1492" s="73">
        <f>IF(AND(J1491=0,J1492=0),0,INT(CHOOSE(IF(C1492&gt;0,C1492,$F$5),#REF!,#REF!,#REF!,#REF!,#REF!,#REF!,#REF!)))</f>
        <v>0</v>
      </c>
      <c r="S1492" s="74">
        <f t="shared" si="122"/>
        <v>0</v>
      </c>
      <c r="T1492" s="74"/>
    </row>
    <row r="1493" spans="2:20" ht="20.25" hidden="1" customHeight="1">
      <c r="C1493" s="17"/>
      <c r="E1493" t="str">
        <f>IF(OR(M1493&gt;0,M1494&gt;0),2,"")</f>
        <v/>
      </c>
      <c r="F1493" s="62"/>
      <c r="G1493" s="63"/>
      <c r="H1493" s="64"/>
      <c r="I1493" s="64"/>
      <c r="J1493" s="63">
        <v>0</v>
      </c>
      <c r="K1493" s="65"/>
      <c r="L1493" s="66">
        <f t="shared" si="119"/>
        <v>0</v>
      </c>
      <c r="M1493" s="64">
        <f t="shared" si="119"/>
        <v>0</v>
      </c>
      <c r="N1493" s="66">
        <f>IF(J1493=0,0,N1494*$E$3)</f>
        <v>0</v>
      </c>
      <c r="O1493" s="67">
        <f t="shared" si="120"/>
        <v>0</v>
      </c>
      <c r="P1493" s="66">
        <f>IF(J1493=0,0,P1494*$E$3)</f>
        <v>0</v>
      </c>
      <c r="Q1493" s="67">
        <f t="shared" si="121"/>
        <v>0</v>
      </c>
      <c r="R1493" s="66">
        <f>IF(J1493=0,0,R1494*$E$3)</f>
        <v>0</v>
      </c>
      <c r="S1493" s="67">
        <f t="shared" si="122"/>
        <v>0</v>
      </c>
      <c r="T1493" s="67"/>
    </row>
    <row r="1494" spans="2:20" ht="20.25" hidden="1" customHeight="1">
      <c r="B1494" t="s">
        <v>343</v>
      </c>
      <c r="C1494" s="76"/>
      <c r="D1494" s="68">
        <f>CHOOSE(IF(C1494&gt;0,C1494,$F$5),0,"(야)","(지세별)","(지+소)","(누.불)","(야+소)","(원내역)")</f>
        <v>0</v>
      </c>
      <c r="E1494">
        <f>IF(OR(M1493&gt;0,M1494&gt;0),1,0)</f>
        <v>0</v>
      </c>
      <c r="F1494" s="59" t="s">
        <v>343</v>
      </c>
      <c r="G1494" s="70" t="s">
        <v>371</v>
      </c>
      <c r="H1494" s="71"/>
      <c r="I1494" s="71">
        <f>CHOOSE(IF(C1494&gt;0,C1494,$F$5),0,"(야간)","(지세별)","(지+소)","(누.불)","(야+소)","")</f>
        <v>0</v>
      </c>
      <c r="J1494" s="70">
        <v>0</v>
      </c>
      <c r="K1494" s="72" t="s">
        <v>372</v>
      </c>
      <c r="L1494" s="73">
        <f t="shared" si="119"/>
        <v>0</v>
      </c>
      <c r="M1494" s="71">
        <f t="shared" si="119"/>
        <v>0</v>
      </c>
      <c r="N1494" s="73">
        <f>IF(AND(J1493=0,J1494=0),0,INT(CHOOSE(IF(C1494&gt;0,C1494,$F$5),#REF!,#REF!,#REF!,#REF!,#REF!,#REF!,#REF!)))</f>
        <v>0</v>
      </c>
      <c r="O1494" s="74">
        <f t="shared" si="120"/>
        <v>0</v>
      </c>
      <c r="P1494" s="73">
        <f>IF(AND(J1493=0,J1494=0),0,INT(CHOOSE(IF(C1494&gt;0,C1494,$F$5),#REF!,#REF!,#REF!,#REF!,#REF!,#REF!,#REF!)))</f>
        <v>0</v>
      </c>
      <c r="Q1494" s="74">
        <f t="shared" si="121"/>
        <v>0</v>
      </c>
      <c r="R1494" s="73">
        <f>IF(AND(J1493=0,J1494=0),0,INT(CHOOSE(IF(C1494&gt;0,C1494,$F$5),#REF!,#REF!,#REF!,#REF!,#REF!,#REF!,#REF!)))</f>
        <v>0</v>
      </c>
      <c r="S1494" s="74">
        <f t="shared" si="122"/>
        <v>0</v>
      </c>
      <c r="T1494" s="74"/>
    </row>
    <row r="1495" spans="2:20" ht="20.25" hidden="1" customHeight="1">
      <c r="C1495" s="17"/>
      <c r="E1495" t="str">
        <f>IF(OR(M1495&gt;0,M1496&gt;0),2,"")</f>
        <v/>
      </c>
      <c r="F1495" s="62"/>
      <c r="G1495" s="63"/>
      <c r="H1495" s="64"/>
      <c r="I1495" s="64"/>
      <c r="J1495" s="63">
        <v>0</v>
      </c>
      <c r="K1495" s="65"/>
      <c r="L1495" s="66">
        <f t="shared" si="119"/>
        <v>0</v>
      </c>
      <c r="M1495" s="64">
        <f t="shared" si="119"/>
        <v>0</v>
      </c>
      <c r="N1495" s="66">
        <f>IF(J1495=0,0,N1496*$E$3)</f>
        <v>0</v>
      </c>
      <c r="O1495" s="67">
        <f t="shared" si="120"/>
        <v>0</v>
      </c>
      <c r="P1495" s="66">
        <f>IF(J1495=0,0,P1496*$E$3)</f>
        <v>0</v>
      </c>
      <c r="Q1495" s="67">
        <f t="shared" si="121"/>
        <v>0</v>
      </c>
      <c r="R1495" s="66">
        <f>IF(J1495=0,0,R1496*$E$3)</f>
        <v>0</v>
      </c>
      <c r="S1495" s="67">
        <f t="shared" si="122"/>
        <v>0</v>
      </c>
      <c r="T1495" s="67"/>
    </row>
    <row r="1496" spans="2:20" ht="20.25" hidden="1" customHeight="1">
      <c r="C1496" s="76">
        <v>2</v>
      </c>
      <c r="D1496" s="68" t="str">
        <f>CHOOSE(IF(C1496&gt;0,C1496,$F$5),0,"(야)","(지세별)","(지+소)","(누.불)","(야+소)","(원내역)")</f>
        <v>(야)</v>
      </c>
      <c r="E1496">
        <f>IF(OR(M1495&gt;0,M1496&gt;0),1,0)</f>
        <v>0</v>
      </c>
      <c r="F1496" s="59"/>
      <c r="G1496" s="70" t="str">
        <f>G1494</f>
        <v>임시연결</v>
      </c>
      <c r="H1496" s="71"/>
      <c r="I1496" s="71" t="str">
        <f>CHOOSE(IF(C1496&gt;0,C1496,$F$5),0,"(야간)","(지세별)","(지+소)","(누.불)","(야+소)","")</f>
        <v>(야간)</v>
      </c>
      <c r="J1496" s="70">
        <v>0</v>
      </c>
      <c r="K1496" s="72" t="s">
        <v>373</v>
      </c>
      <c r="L1496" s="73">
        <f t="shared" si="119"/>
        <v>0</v>
      </c>
      <c r="M1496" s="71">
        <f t="shared" si="119"/>
        <v>0</v>
      </c>
      <c r="N1496" s="73">
        <f>IF(AND(J1495=0,J1496=0),0,INT(CHOOSE(IF(C1496&gt;0,C1496,$F$5),#REF!,#REF!,#REF!,#REF!,#REF!,#REF!,#REF!)))</f>
        <v>0</v>
      </c>
      <c r="O1496" s="74">
        <f t="shared" si="120"/>
        <v>0</v>
      </c>
      <c r="P1496" s="73">
        <f>IF(AND(J1495=0,J1496=0),0,INT(CHOOSE(IF(C1496&gt;0,C1496,$F$5),#REF!,#REF!,#REF!,#REF!,#REF!,#REF!,#REF!)))</f>
        <v>0</v>
      </c>
      <c r="Q1496" s="74">
        <f t="shared" si="121"/>
        <v>0</v>
      </c>
      <c r="R1496" s="73">
        <f>IF(AND(J1495=0,J1496=0),0,INT(CHOOSE(IF(C1496&gt;0,C1496,$F$5),#REF!,#REF!,#REF!,#REF!,#REF!,#REF!,#REF!)))</f>
        <v>0</v>
      </c>
      <c r="S1496" s="74">
        <f t="shared" si="122"/>
        <v>0</v>
      </c>
      <c r="T1496" s="74"/>
    </row>
    <row r="1497" spans="2:20" ht="20.25" hidden="1" customHeight="1">
      <c r="C1497" s="17"/>
      <c r="E1497" t="str">
        <f>IF(OR(M1497&gt;0,M1498&gt;0),2,"")</f>
        <v/>
      </c>
      <c r="F1497" s="62"/>
      <c r="G1497" s="63"/>
      <c r="H1497" s="64"/>
      <c r="I1497" s="64"/>
      <c r="J1497" s="63">
        <v>0</v>
      </c>
      <c r="K1497" s="65"/>
      <c r="L1497" s="66">
        <f t="shared" si="119"/>
        <v>0</v>
      </c>
      <c r="M1497" s="64">
        <f t="shared" si="119"/>
        <v>0</v>
      </c>
      <c r="N1497" s="66">
        <f>IF(J1497=0,0,N1498*$E$3)</f>
        <v>0</v>
      </c>
      <c r="O1497" s="67">
        <f t="shared" si="120"/>
        <v>0</v>
      </c>
      <c r="P1497" s="66">
        <f>IF(J1497=0,0,P1498*$E$3)</f>
        <v>0</v>
      </c>
      <c r="Q1497" s="67">
        <f t="shared" si="121"/>
        <v>0</v>
      </c>
      <c r="R1497" s="66">
        <f>IF(J1497=0,0,R1498*$E$3)</f>
        <v>0</v>
      </c>
      <c r="S1497" s="67">
        <f t="shared" si="122"/>
        <v>0</v>
      </c>
      <c r="T1497" s="67"/>
    </row>
    <row r="1498" spans="2:20" ht="20.25" hidden="1" customHeight="1">
      <c r="B1498" t="s">
        <v>343</v>
      </c>
      <c r="C1498" s="76"/>
      <c r="D1498" s="68">
        <f>CHOOSE(IF(C1498&gt;0,C1498,$F$5),0,"(야)","(지세별)","(지+소)","(누.불)","(야+소)","(원내역)")</f>
        <v>0</v>
      </c>
      <c r="E1498">
        <f>IF(OR(M1497&gt;0,M1498&gt;0),1,0)</f>
        <v>0</v>
      </c>
      <c r="F1498" s="59" t="s">
        <v>343</v>
      </c>
      <c r="G1498" s="70" t="s">
        <v>371</v>
      </c>
      <c r="H1498" s="71"/>
      <c r="I1498" s="71">
        <f>CHOOSE(IF(C1498&gt;0,C1498,$F$5),0,"(야간)","(지세별)","(지+소)","(누.불)","(야+소)","")</f>
        <v>0</v>
      </c>
      <c r="J1498" s="70">
        <v>0</v>
      </c>
      <c r="K1498" s="72" t="s">
        <v>373</v>
      </c>
      <c r="L1498" s="73">
        <f t="shared" si="119"/>
        <v>0</v>
      </c>
      <c r="M1498" s="71">
        <f t="shared" si="119"/>
        <v>0</v>
      </c>
      <c r="N1498" s="73">
        <f>IF(AND(J1497=0,J1498=0),0,INT(CHOOSE(IF(C1498&gt;0,C1498,$F$5),#REF!,#REF!,#REF!,#REF!,#REF!,#REF!,#REF!)))</f>
        <v>0</v>
      </c>
      <c r="O1498" s="74">
        <f t="shared" si="120"/>
        <v>0</v>
      </c>
      <c r="P1498" s="73">
        <f>IF(AND(J1497=0,J1498=0),0,INT(CHOOSE(IF(C1498&gt;0,C1498,$F$5),#REF!,#REF!,#REF!,#REF!,#REF!,#REF!,#REF!)))</f>
        <v>0</v>
      </c>
      <c r="Q1498" s="74">
        <f t="shared" si="121"/>
        <v>0</v>
      </c>
      <c r="R1498" s="73">
        <f>IF(AND(J1497=0,J1498=0),0,INT(CHOOSE(IF(C1498&gt;0,C1498,$F$5),#REF!,#REF!,#REF!,#REF!,#REF!,#REF!,#REF!)))</f>
        <v>0</v>
      </c>
      <c r="S1498" s="74">
        <f t="shared" si="122"/>
        <v>0</v>
      </c>
      <c r="T1498" s="74"/>
    </row>
    <row r="1499" spans="2:20" ht="20.25" hidden="1" customHeight="1">
      <c r="C1499" s="17"/>
      <c r="E1499" t="str">
        <f>IF(OR(M1499&gt;0,M1500&gt;0),2,"")</f>
        <v/>
      </c>
      <c r="F1499" s="62"/>
      <c r="G1499" s="63"/>
      <c r="H1499" s="64"/>
      <c r="I1499" s="64"/>
      <c r="J1499" s="63">
        <v>0</v>
      </c>
      <c r="K1499" s="65"/>
      <c r="L1499" s="66">
        <f t="shared" si="119"/>
        <v>0</v>
      </c>
      <c r="M1499" s="64">
        <f t="shared" si="119"/>
        <v>0</v>
      </c>
      <c r="N1499" s="66">
        <f>IF(J1499=0,0,N1500*$E$3)</f>
        <v>0</v>
      </c>
      <c r="O1499" s="67">
        <f t="shared" si="120"/>
        <v>0</v>
      </c>
      <c r="P1499" s="66">
        <f>IF(J1499=0,0,P1500*$E$3)</f>
        <v>0</v>
      </c>
      <c r="Q1499" s="67">
        <f t="shared" si="121"/>
        <v>0</v>
      </c>
      <c r="R1499" s="66">
        <f>IF(J1499=0,0,R1500*$E$3)</f>
        <v>0</v>
      </c>
      <c r="S1499" s="67">
        <f t="shared" si="122"/>
        <v>0</v>
      </c>
      <c r="T1499" s="67"/>
    </row>
    <row r="1500" spans="2:20" ht="20.25" hidden="1" customHeight="1">
      <c r="C1500" s="76">
        <v>2</v>
      </c>
      <c r="D1500" s="68" t="str">
        <f>CHOOSE(IF(C1500&gt;0,C1500,$F$5),0,"(야)","(지세별)","(지+소)","(누.불)","(야+소)","(원내역)")</f>
        <v>(야)</v>
      </c>
      <c r="E1500">
        <f>IF(OR(M1499&gt;0,M1500&gt;0),1,0)</f>
        <v>0</v>
      </c>
      <c r="F1500" s="59"/>
      <c r="G1500" s="70" t="str">
        <f>G1498</f>
        <v>임시연결</v>
      </c>
      <c r="H1500" s="71"/>
      <c r="I1500" s="71" t="str">
        <f>CHOOSE(IF(C1500&gt;0,C1500,$F$5),0,"(야간)","(지세별)","(지+소)","(누.불)","(야+소)","")</f>
        <v>(야간)</v>
      </c>
      <c r="J1500" s="70">
        <v>0</v>
      </c>
      <c r="K1500" s="72" t="s">
        <v>374</v>
      </c>
      <c r="L1500" s="73">
        <f t="shared" si="119"/>
        <v>0</v>
      </c>
      <c r="M1500" s="71">
        <f t="shared" si="119"/>
        <v>0</v>
      </c>
      <c r="N1500" s="73">
        <f>IF(AND(J1499=0,J1500=0),0,INT(CHOOSE(IF(C1500&gt;0,C1500,$F$5),#REF!,#REF!,#REF!,#REF!,#REF!,#REF!,#REF!)))</f>
        <v>0</v>
      </c>
      <c r="O1500" s="74">
        <f t="shared" si="120"/>
        <v>0</v>
      </c>
      <c r="P1500" s="73">
        <f>IF(AND(J1499=0,J1500=0),0,INT(CHOOSE(IF(C1500&gt;0,C1500,$F$5),#REF!,#REF!,#REF!,#REF!,#REF!,#REF!,#REF!)))</f>
        <v>0</v>
      </c>
      <c r="Q1500" s="74">
        <f t="shared" si="121"/>
        <v>0</v>
      </c>
      <c r="R1500" s="73">
        <f>IF(AND(J1499=0,J1500=0),0,INT(CHOOSE(IF(C1500&gt;0,C1500,$F$5),#REF!,#REF!,#REF!,#REF!,#REF!,#REF!,#REF!)))</f>
        <v>0</v>
      </c>
      <c r="S1500" s="74">
        <f t="shared" si="122"/>
        <v>0</v>
      </c>
      <c r="T1500" s="74"/>
    </row>
    <row r="1501" spans="2:20" ht="20.25" hidden="1" customHeight="1">
      <c r="C1501" s="17"/>
      <c r="E1501" t="str">
        <f>IF(OR(M1503&gt;0,M1504&gt;0),2,"")</f>
        <v/>
      </c>
      <c r="F1501" s="62"/>
      <c r="G1501" s="63"/>
      <c r="H1501" s="64"/>
      <c r="I1501" s="64"/>
      <c r="J1501" s="63"/>
      <c r="K1501" s="65"/>
      <c r="L1501" s="66"/>
      <c r="M1501" s="64"/>
      <c r="N1501" s="66"/>
      <c r="O1501" s="67"/>
      <c r="P1501" s="66"/>
      <c r="Q1501" s="67"/>
      <c r="R1501" s="66"/>
      <c r="S1501" s="67"/>
      <c r="T1501" s="67"/>
    </row>
    <row r="1502" spans="2:20" ht="20.25" hidden="1" customHeight="1">
      <c r="C1502" s="76"/>
      <c r="D1502" s="68">
        <f>CHOOSE(IF(C1502&gt;0,C1502,$F$5),0,"(야)","(지세별)","(지+소)","(누.불)","(야+소)","(원내역)")</f>
        <v>0</v>
      </c>
      <c r="E1502">
        <f>IF(M1504&gt;0,1,0)</f>
        <v>0</v>
      </c>
      <c r="F1502" s="59"/>
      <c r="G1502" s="70"/>
      <c r="H1502" s="71"/>
      <c r="I1502" s="71"/>
      <c r="J1502" s="70"/>
      <c r="K1502" s="72"/>
      <c r="L1502" s="73"/>
      <c r="M1502" s="71"/>
      <c r="N1502" s="73"/>
      <c r="O1502" s="74"/>
      <c r="P1502" s="73"/>
      <c r="Q1502" s="74"/>
      <c r="R1502" s="73"/>
      <c r="S1502" s="74"/>
      <c r="T1502" s="74"/>
    </row>
    <row r="1503" spans="2:20" ht="20.25" hidden="1" customHeight="1">
      <c r="C1503" s="17"/>
      <c r="E1503" t="str">
        <f>IF(OR(M1505&gt;0,M1506&gt;0),2,"")</f>
        <v/>
      </c>
      <c r="F1503" s="62"/>
      <c r="G1503" s="63"/>
      <c r="H1503" s="64"/>
      <c r="I1503" s="64"/>
      <c r="J1503" s="63"/>
      <c r="K1503" s="65"/>
      <c r="L1503" s="66"/>
      <c r="M1503" s="64"/>
      <c r="N1503" s="66"/>
      <c r="O1503" s="67"/>
      <c r="P1503" s="66"/>
      <c r="Q1503" s="67"/>
      <c r="R1503" s="66"/>
      <c r="S1503" s="67"/>
      <c r="T1503" s="67"/>
    </row>
    <row r="1504" spans="2:20" ht="20.25" customHeight="1">
      <c r="C1504" s="76"/>
      <c r="D1504" s="68">
        <f>CHOOSE(IF(C1504&gt;0,C1504,$F$5),0,"(야)","(지세별)","(지+소)","(누.불)","(야+소)","(원내역)")</f>
        <v>0</v>
      </c>
      <c r="E1504">
        <f>IF(M1506&gt;0,1,0)</f>
        <v>0</v>
      </c>
      <c r="F1504" s="59"/>
      <c r="G1504" s="70"/>
      <c r="H1504" s="71"/>
      <c r="I1504" s="71"/>
      <c r="J1504" s="70"/>
      <c r="K1504" s="72"/>
      <c r="L1504" s="73"/>
      <c r="M1504" s="71"/>
      <c r="N1504" s="73"/>
      <c r="O1504" s="74"/>
      <c r="P1504" s="73"/>
      <c r="Q1504" s="74"/>
      <c r="R1504" s="73"/>
      <c r="S1504" s="74"/>
      <c r="T1504" s="74"/>
    </row>
    <row r="1505" spans="2:20" ht="20.25" hidden="1" customHeight="1">
      <c r="C1505" s="17"/>
      <c r="E1505" t="str">
        <f>IF(M1506&gt;0,2,"")</f>
        <v/>
      </c>
      <c r="F1505" s="62"/>
      <c r="G1505" s="63"/>
      <c r="H1505" s="64"/>
      <c r="I1505" s="64"/>
      <c r="J1505" s="63"/>
      <c r="K1505" s="65"/>
      <c r="L1505" s="66">
        <f t="shared" ref="L1505:M1568" si="123">SUM(N1505,P1505,R1505)</f>
        <v>0</v>
      </c>
      <c r="M1505" s="64">
        <f>SUM(N1505:S1505)</f>
        <v>0</v>
      </c>
      <c r="N1505" s="66"/>
      <c r="O1505" s="67">
        <f>SUMPRODUCT((MOD(ROW(O1507:O1930),2)=1)*O1507:O1930)</f>
        <v>0</v>
      </c>
      <c r="P1505" s="66"/>
      <c r="Q1505" s="67">
        <f>SUMPRODUCT((MOD(ROW(Q1507:Q1930),2)=1)*Q1507:Q1930)</f>
        <v>0</v>
      </c>
      <c r="R1505" s="66"/>
      <c r="S1505" s="67">
        <f>SUMPRODUCT((MOD(ROW(S1507:S1930),2)=1)*S1507:S1930)</f>
        <v>0</v>
      </c>
      <c r="T1505" s="67"/>
    </row>
    <row r="1506" spans="2:20" ht="20.25" customHeight="1">
      <c r="B1506" t="s">
        <v>343</v>
      </c>
      <c r="C1506" s="76"/>
      <c r="D1506" s="68">
        <f>CHOOSE(IF(C1506&gt;0,C1506,$F$5),0,"(야)","(도심지)","(도+소)","(누.불)","(야+소)","(원내역)")</f>
        <v>0</v>
      </c>
      <c r="E1506">
        <f>IF(M1506&gt;0,1,0)</f>
        <v>0</v>
      </c>
      <c r="F1506" s="59" t="s">
        <v>343</v>
      </c>
      <c r="G1506" s="70" t="s">
        <v>375</v>
      </c>
      <c r="H1506" s="71"/>
      <c r="I1506" s="71"/>
      <c r="J1506" s="70"/>
      <c r="K1506" s="72"/>
      <c r="L1506" s="73"/>
      <c r="M1506" s="71"/>
      <c r="N1506" s="73"/>
      <c r="O1506" s="74"/>
      <c r="P1506" s="73"/>
      <c r="Q1506" s="74"/>
      <c r="R1506" s="73"/>
      <c r="S1506" s="74"/>
      <c r="T1506" s="74"/>
    </row>
    <row r="1507" spans="2:20" ht="20.25" hidden="1" customHeight="1">
      <c r="C1507" s="17"/>
      <c r="E1507" t="str">
        <f t="shared" ref="E1507:E1569" si="124">IF(OR(M1507&gt;0,M1508&gt;0),2,"")</f>
        <v/>
      </c>
      <c r="F1507" s="62"/>
      <c r="G1507" s="63"/>
      <c r="H1507" s="64"/>
      <c r="I1507" s="64"/>
      <c r="J1507" s="63">
        <v>0</v>
      </c>
      <c r="K1507" s="65"/>
      <c r="L1507" s="66">
        <f t="shared" si="123"/>
        <v>0</v>
      </c>
      <c r="M1507" s="64">
        <f t="shared" si="123"/>
        <v>0</v>
      </c>
      <c r="N1507" s="66">
        <f>IF(J1507=0,0,N1508*$E$3)</f>
        <v>0</v>
      </c>
      <c r="O1507" s="67">
        <f t="shared" ref="O1507:O1570" si="125">INT($J1507*N1507)</f>
        <v>0</v>
      </c>
      <c r="P1507" s="66">
        <f>IF(J1507=0,0,P1508*$E$3)</f>
        <v>0</v>
      </c>
      <c r="Q1507" s="67">
        <f t="shared" ref="Q1507:Q1570" si="126">INT($J1507*P1507)</f>
        <v>0</v>
      </c>
      <c r="R1507" s="66">
        <f>IF(J1507=0,0,R1508*$E$3)</f>
        <v>0</v>
      </c>
      <c r="S1507" s="67">
        <f t="shared" ref="S1507:S1570" si="127">INT($J1507*R1507)</f>
        <v>0</v>
      </c>
      <c r="T1507" s="67"/>
    </row>
    <row r="1508" spans="2:20" ht="20.25" hidden="1" customHeight="1">
      <c r="B1508" t="s">
        <v>343</v>
      </c>
      <c r="C1508" s="76"/>
      <c r="D1508" s="68">
        <f>CHOOSE(IF(C1508&gt;0,C1508,$F$5),0,"(야)","(지세별)","(지+소)","(누.불)","(야+소)","(원내역)")</f>
        <v>0</v>
      </c>
      <c r="E1508">
        <f t="shared" ref="E1508:E1570" si="128">IF(OR(M1507&gt;0,M1508&gt;0),1,0)</f>
        <v>0</v>
      </c>
      <c r="F1508" s="59"/>
      <c r="G1508" s="70" t="s">
        <v>376</v>
      </c>
      <c r="H1508" s="71" t="s">
        <v>377</v>
      </c>
      <c r="I1508" s="71">
        <f>CHOOSE(IF(C1508&gt;0,C1508,$F$5),0,"(야간)","(지세별)","(지+소)","(누.불)","(야+소)","")</f>
        <v>0</v>
      </c>
      <c r="J1508" s="70">
        <v>0</v>
      </c>
      <c r="K1508" s="72" t="s">
        <v>346</v>
      </c>
      <c r="L1508" s="73">
        <f t="shared" si="123"/>
        <v>0</v>
      </c>
      <c r="M1508" s="71">
        <f t="shared" si="123"/>
        <v>0</v>
      </c>
      <c r="N1508" s="73">
        <f>IF(AND(J1507=0,J1508=0),0,INT(CHOOSE(IF(C1508&gt;0,C1508,$F$5),#REF!,#REF!,#REF!,#REF!,#REF!,#REF!,#REF!)))</f>
        <v>0</v>
      </c>
      <c r="O1508" s="74">
        <f t="shared" si="125"/>
        <v>0</v>
      </c>
      <c r="P1508" s="73">
        <f>IF(AND(J1507=0,J1508=0),0,INT(CHOOSE(IF(C1508&gt;0,C1508,$F$5),#REF!,#REF!,#REF!,#REF!,#REF!,#REF!,#REF!)))</f>
        <v>0</v>
      </c>
      <c r="Q1508" s="74">
        <f t="shared" si="126"/>
        <v>0</v>
      </c>
      <c r="R1508" s="73">
        <f>IF(AND(J1507=0,J1508=0),0,INT(CHOOSE(IF(C1508&gt;0,C1508,$F$5),#REF!,#REF!,#REF!,#REF!,#REF!,#REF!,#REF!)))</f>
        <v>0</v>
      </c>
      <c r="S1508" s="74">
        <f t="shared" si="127"/>
        <v>0</v>
      </c>
      <c r="T1508" s="74"/>
    </row>
    <row r="1509" spans="2:20" ht="20.25" hidden="1" customHeight="1">
      <c r="C1509" s="17"/>
      <c r="E1509" t="str">
        <f t="shared" si="124"/>
        <v/>
      </c>
      <c r="F1509" s="62"/>
      <c r="G1509" s="63"/>
      <c r="H1509" s="64"/>
      <c r="I1509" s="64"/>
      <c r="J1509" s="63">
        <v>0</v>
      </c>
      <c r="K1509" s="65"/>
      <c r="L1509" s="66">
        <f t="shared" si="123"/>
        <v>0</v>
      </c>
      <c r="M1509" s="64">
        <f t="shared" si="123"/>
        <v>0</v>
      </c>
      <c r="N1509" s="66">
        <f>IF(J1509=0,0,N1510*$E$3)</f>
        <v>0</v>
      </c>
      <c r="O1509" s="67">
        <f t="shared" si="125"/>
        <v>0</v>
      </c>
      <c r="P1509" s="66">
        <f>IF(J1509=0,0,P1510*$E$3)</f>
        <v>0</v>
      </c>
      <c r="Q1509" s="67">
        <f t="shared" si="126"/>
        <v>0</v>
      </c>
      <c r="R1509" s="66">
        <f>IF(J1509=0,0,R1510*$E$3)</f>
        <v>0</v>
      </c>
      <c r="S1509" s="67">
        <f t="shared" si="127"/>
        <v>0</v>
      </c>
      <c r="T1509" s="67"/>
    </row>
    <row r="1510" spans="2:20" ht="20.25" hidden="1" customHeight="1">
      <c r="B1510" t="s">
        <v>343</v>
      </c>
      <c r="C1510" s="76">
        <v>2</v>
      </c>
      <c r="D1510" s="68" t="str">
        <f>CHOOSE(IF(C1510&gt;0,C1510,$F$5),0,"(야)","(지세별)","(지+소)","(누.불)","(야+소)","(원내역)")</f>
        <v>(야)</v>
      </c>
      <c r="E1510">
        <f t="shared" si="128"/>
        <v>0</v>
      </c>
      <c r="F1510" s="59"/>
      <c r="G1510" s="70" t="s">
        <v>376</v>
      </c>
      <c r="H1510" s="71" t="s">
        <v>377</v>
      </c>
      <c r="I1510" s="71" t="str">
        <f>CHOOSE(IF(C1510&gt;0,C1510,$F$5),0,"(야간)","(지세별)","(지+소)","(누.불)","(야+소)","")</f>
        <v>(야간)</v>
      </c>
      <c r="J1510" s="70">
        <v>0</v>
      </c>
      <c r="K1510" s="72" t="s">
        <v>346</v>
      </c>
      <c r="L1510" s="73">
        <f t="shared" si="123"/>
        <v>0</v>
      </c>
      <c r="M1510" s="71">
        <f t="shared" si="123"/>
        <v>0</v>
      </c>
      <c r="N1510" s="73">
        <f>IF(AND(J1509=0,J1510=0),0,INT(CHOOSE(IF(C1510&gt;0,C1510,$F$5),#REF!,#REF!,#REF!,#REF!,#REF!,#REF!,#REF!)))</f>
        <v>0</v>
      </c>
      <c r="O1510" s="74">
        <f t="shared" si="125"/>
        <v>0</v>
      </c>
      <c r="P1510" s="73">
        <f>IF(AND(J1509=0,J1510=0),0,INT(CHOOSE(IF(C1510&gt;0,C1510,$F$5),#REF!,#REF!,#REF!,#REF!,#REF!,#REF!,#REF!)))</f>
        <v>0</v>
      </c>
      <c r="Q1510" s="74">
        <f t="shared" si="126"/>
        <v>0</v>
      </c>
      <c r="R1510" s="73">
        <f>IF(AND(J1509=0,J1510=0),0,INT(CHOOSE(IF(C1510&gt;0,C1510,$F$5),#REF!,#REF!,#REF!,#REF!,#REF!,#REF!,#REF!)))</f>
        <v>0</v>
      </c>
      <c r="S1510" s="74">
        <f t="shared" si="127"/>
        <v>0</v>
      </c>
      <c r="T1510" s="74"/>
    </row>
    <row r="1511" spans="2:20" ht="20.25" hidden="1" customHeight="1">
      <c r="C1511" s="17"/>
      <c r="E1511" t="str">
        <f t="shared" si="124"/>
        <v/>
      </c>
      <c r="F1511" s="62"/>
      <c r="G1511" s="63"/>
      <c r="H1511" s="64"/>
      <c r="I1511" s="64"/>
      <c r="J1511" s="63">
        <v>0</v>
      </c>
      <c r="K1511" s="65"/>
      <c r="L1511" s="66">
        <f t="shared" si="123"/>
        <v>0</v>
      </c>
      <c r="M1511" s="64">
        <f t="shared" si="123"/>
        <v>0</v>
      </c>
      <c r="N1511" s="66">
        <f>IF(J1511=0,0,N1512*$E$3)</f>
        <v>0</v>
      </c>
      <c r="O1511" s="67">
        <f t="shared" si="125"/>
        <v>0</v>
      </c>
      <c r="P1511" s="66">
        <f>IF(J1511=0,0,P1512*$E$3)</f>
        <v>0</v>
      </c>
      <c r="Q1511" s="67">
        <f t="shared" si="126"/>
        <v>0</v>
      </c>
      <c r="R1511" s="66">
        <f>IF(J1511=0,0,R1512*$E$3)</f>
        <v>0</v>
      </c>
      <c r="S1511" s="67">
        <f t="shared" si="127"/>
        <v>0</v>
      </c>
      <c r="T1511" s="67"/>
    </row>
    <row r="1512" spans="2:20" ht="20.25" hidden="1" customHeight="1">
      <c r="B1512" t="s">
        <v>343</v>
      </c>
      <c r="C1512" s="76"/>
      <c r="D1512" s="68">
        <f>CHOOSE(IF(C1512&gt;0,C1512,$F$5),0,"(야)","(지세별)","(지+소)","(누.불)","(야+소)","(원내역)")</f>
        <v>0</v>
      </c>
      <c r="E1512">
        <f t="shared" si="128"/>
        <v>0</v>
      </c>
      <c r="F1512" s="59"/>
      <c r="G1512" s="70" t="s">
        <v>378</v>
      </c>
      <c r="H1512" s="71" t="s">
        <v>377</v>
      </c>
      <c r="I1512" s="71">
        <f>CHOOSE(IF(C1512&gt;0,C1512,$F$5),0,"(야간)","(지세별)","(지+소)","(누.불)","(야+소)","")</f>
        <v>0</v>
      </c>
      <c r="J1512" s="70">
        <v>0</v>
      </c>
      <c r="K1512" s="72" t="s">
        <v>350</v>
      </c>
      <c r="L1512" s="73">
        <f t="shared" si="123"/>
        <v>0</v>
      </c>
      <c r="M1512" s="71">
        <f t="shared" si="123"/>
        <v>0</v>
      </c>
      <c r="N1512" s="73">
        <f>IF(AND(J1511=0,J1512=0),0,INT(CHOOSE(IF(C1512&gt;0,C1512,$F$5),#REF!,#REF!,#REF!,#REF!,#REF!,#REF!,#REF!)))</f>
        <v>0</v>
      </c>
      <c r="O1512" s="74">
        <f t="shared" si="125"/>
        <v>0</v>
      </c>
      <c r="P1512" s="73">
        <f>IF(AND(J1511=0,J1512=0),0,INT(CHOOSE(IF(C1512&gt;0,C1512,$F$5),#REF!,#REF!,#REF!,#REF!,#REF!,#REF!,#REF!)))</f>
        <v>0</v>
      </c>
      <c r="Q1512" s="74">
        <f t="shared" si="126"/>
        <v>0</v>
      </c>
      <c r="R1512" s="73">
        <f>IF(AND(J1511=0,J1512=0),0,INT(CHOOSE(IF(C1512&gt;0,C1512,$F$5),#REF!,#REF!,#REF!,#REF!,#REF!,#REF!,#REF!)))</f>
        <v>0</v>
      </c>
      <c r="S1512" s="74">
        <f t="shared" si="127"/>
        <v>0</v>
      </c>
      <c r="T1512" s="74"/>
    </row>
    <row r="1513" spans="2:20" ht="20.25" hidden="1" customHeight="1">
      <c r="C1513" s="17"/>
      <c r="E1513" t="str">
        <f t="shared" si="124"/>
        <v/>
      </c>
      <c r="F1513" s="62"/>
      <c r="G1513" s="63"/>
      <c r="H1513" s="64"/>
      <c r="I1513" s="64"/>
      <c r="J1513" s="63">
        <v>0</v>
      </c>
      <c r="K1513" s="65"/>
      <c r="L1513" s="66">
        <f t="shared" si="123"/>
        <v>0</v>
      </c>
      <c r="M1513" s="64">
        <f t="shared" si="123"/>
        <v>0</v>
      </c>
      <c r="N1513" s="66">
        <f>IF(J1513=0,0,N1514*$E$3)</f>
        <v>0</v>
      </c>
      <c r="O1513" s="67">
        <f t="shared" si="125"/>
        <v>0</v>
      </c>
      <c r="P1513" s="66">
        <f>IF(J1513=0,0,P1514*$E$3)</f>
        <v>0</v>
      </c>
      <c r="Q1513" s="67">
        <f t="shared" si="126"/>
        <v>0</v>
      </c>
      <c r="R1513" s="66">
        <f>IF(J1513=0,0,R1514*$E$3)</f>
        <v>0</v>
      </c>
      <c r="S1513" s="67">
        <f t="shared" si="127"/>
        <v>0</v>
      </c>
      <c r="T1513" s="67"/>
    </row>
    <row r="1514" spans="2:20" ht="20.25" hidden="1" customHeight="1">
      <c r="B1514" t="s">
        <v>343</v>
      </c>
      <c r="C1514" s="76">
        <v>2</v>
      </c>
      <c r="D1514" s="68" t="str">
        <f>CHOOSE(IF(C1514&gt;0,C1514,$F$5),0,"(야)","(지세별)","(지+소)","(누.불)","(야+소)","(원내역)")</f>
        <v>(야)</v>
      </c>
      <c r="E1514">
        <f t="shared" si="128"/>
        <v>0</v>
      </c>
      <c r="F1514" s="59"/>
      <c r="G1514" s="70" t="s">
        <v>379</v>
      </c>
      <c r="H1514" s="71" t="s">
        <v>377</v>
      </c>
      <c r="I1514" s="71" t="str">
        <f>CHOOSE(IF(C1514&gt;0,C1514,$F$5),0,"(야간)","(지세별)","(지+소)","(누.불)","(야+소)","")</f>
        <v>(야간)</v>
      </c>
      <c r="J1514" s="70">
        <v>0</v>
      </c>
      <c r="K1514" s="72" t="s">
        <v>350</v>
      </c>
      <c r="L1514" s="73">
        <f t="shared" si="123"/>
        <v>0</v>
      </c>
      <c r="M1514" s="71">
        <f t="shared" si="123"/>
        <v>0</v>
      </c>
      <c r="N1514" s="73">
        <f>IF(AND(J1513=0,J1514=0),0,INT(CHOOSE(IF(C1514&gt;0,C1514,$F$5),#REF!,#REF!,#REF!,#REF!,#REF!,#REF!,#REF!)))</f>
        <v>0</v>
      </c>
      <c r="O1514" s="74">
        <f t="shared" si="125"/>
        <v>0</v>
      </c>
      <c r="P1514" s="73">
        <f>IF(AND(J1513=0,J1514=0),0,INT(CHOOSE(IF(C1514&gt;0,C1514,$F$5),#REF!,#REF!,#REF!,#REF!,#REF!,#REF!,#REF!)))</f>
        <v>0</v>
      </c>
      <c r="Q1514" s="74">
        <f t="shared" si="126"/>
        <v>0</v>
      </c>
      <c r="R1514" s="73">
        <f>IF(AND(J1513=0,J1514=0),0,INT(CHOOSE(IF(C1514&gt;0,C1514,$F$5),#REF!,#REF!,#REF!,#REF!,#REF!,#REF!,#REF!)))</f>
        <v>0</v>
      </c>
      <c r="S1514" s="74">
        <f t="shared" si="127"/>
        <v>0</v>
      </c>
      <c r="T1514" s="74"/>
    </row>
    <row r="1515" spans="2:20" ht="20.25" hidden="1" customHeight="1">
      <c r="C1515" s="17"/>
      <c r="E1515" t="str">
        <f t="shared" si="124"/>
        <v/>
      </c>
      <c r="F1515" s="62"/>
      <c r="G1515" s="63"/>
      <c r="H1515" s="64"/>
      <c r="I1515" s="64"/>
      <c r="J1515" s="63">
        <v>0</v>
      </c>
      <c r="K1515" s="65"/>
      <c r="L1515" s="66">
        <f t="shared" si="123"/>
        <v>0</v>
      </c>
      <c r="M1515" s="64">
        <f t="shared" si="123"/>
        <v>0</v>
      </c>
      <c r="N1515" s="66">
        <f>IF(J1515=0,0,N1516*$E$3)</f>
        <v>0</v>
      </c>
      <c r="O1515" s="67">
        <f t="shared" si="125"/>
        <v>0</v>
      </c>
      <c r="P1515" s="66">
        <f>IF(J1515=0,0,P1516*$E$3)</f>
        <v>0</v>
      </c>
      <c r="Q1515" s="67">
        <f t="shared" si="126"/>
        <v>0</v>
      </c>
      <c r="R1515" s="66">
        <f>IF(J1515=0,0,R1516*$E$3)</f>
        <v>0</v>
      </c>
      <c r="S1515" s="67">
        <f t="shared" si="127"/>
        <v>0</v>
      </c>
      <c r="T1515" s="67"/>
    </row>
    <row r="1516" spans="2:20" ht="20.25" hidden="1" customHeight="1">
      <c r="C1516" s="76"/>
      <c r="D1516" s="68">
        <f>CHOOSE(IF(C1516&gt;0,C1516,$F$5),0,"(야)","(지세별)","(지+소)","(누.불)","(야+소)","(원내역)")</f>
        <v>0</v>
      </c>
      <c r="E1516">
        <f t="shared" si="128"/>
        <v>0</v>
      </c>
      <c r="F1516" s="59"/>
      <c r="G1516" s="70" t="s">
        <v>379</v>
      </c>
      <c r="H1516" s="71" t="s">
        <v>380</v>
      </c>
      <c r="I1516" s="71">
        <f>CHOOSE(IF(C1516&gt;0,C1516,$F$5),0,"(야간)","(지세별)","(지+소)","(누.불)","(야+소)","")</f>
        <v>0</v>
      </c>
      <c r="J1516" s="70">
        <v>0</v>
      </c>
      <c r="K1516" s="72" t="s">
        <v>350</v>
      </c>
      <c r="L1516" s="73">
        <f t="shared" si="123"/>
        <v>0</v>
      </c>
      <c r="M1516" s="71">
        <f t="shared" si="123"/>
        <v>0</v>
      </c>
      <c r="N1516" s="73">
        <f>IF(AND(J1515=0,J1516=0),0,INT(CHOOSE(IF(C1516&gt;0,C1516,$F$5),#REF!,#REF!,#REF!,#REF!,#REF!,#REF!,#REF!)))</f>
        <v>0</v>
      </c>
      <c r="O1516" s="74">
        <f t="shared" si="125"/>
        <v>0</v>
      </c>
      <c r="P1516" s="73">
        <f>IF(AND(J1515=0,J1516=0),0,INT(CHOOSE(IF(C1516&gt;0,C1516,$F$5),#REF!,#REF!,#REF!,#REF!,#REF!,#REF!,#REF!)))</f>
        <v>0</v>
      </c>
      <c r="Q1516" s="74">
        <f t="shared" si="126"/>
        <v>0</v>
      </c>
      <c r="R1516" s="73">
        <f>IF(AND(J1515=0,J1516=0),0,INT(CHOOSE(IF(C1516&gt;0,C1516,$F$5),#REF!,#REF!,#REF!,#REF!,#REF!,#REF!,#REF!)))</f>
        <v>0</v>
      </c>
      <c r="S1516" s="74">
        <f t="shared" si="127"/>
        <v>0</v>
      </c>
      <c r="T1516" s="74"/>
    </row>
    <row r="1517" spans="2:20" ht="20.25" hidden="1" customHeight="1">
      <c r="C1517" s="17"/>
      <c r="E1517" t="str">
        <f t="shared" si="124"/>
        <v/>
      </c>
      <c r="F1517" s="62"/>
      <c r="G1517" s="63"/>
      <c r="H1517" s="64"/>
      <c r="I1517" s="64"/>
      <c r="J1517" s="63">
        <v>0</v>
      </c>
      <c r="K1517" s="65"/>
      <c r="L1517" s="66">
        <f t="shared" si="123"/>
        <v>0</v>
      </c>
      <c r="M1517" s="64">
        <f t="shared" si="123"/>
        <v>0</v>
      </c>
      <c r="N1517" s="66">
        <f>IF(J1517=0,0,N1518*$E$3)</f>
        <v>0</v>
      </c>
      <c r="O1517" s="67">
        <f t="shared" si="125"/>
        <v>0</v>
      </c>
      <c r="P1517" s="66">
        <f>IF(J1517=0,0,P1518*$E$3)</f>
        <v>0</v>
      </c>
      <c r="Q1517" s="67">
        <f t="shared" si="126"/>
        <v>0</v>
      </c>
      <c r="R1517" s="66">
        <f>IF(J1517=0,0,R1518*$E$3)</f>
        <v>0</v>
      </c>
      <c r="S1517" s="67">
        <f t="shared" si="127"/>
        <v>0</v>
      </c>
      <c r="T1517" s="67"/>
    </row>
    <row r="1518" spans="2:20" ht="20.25" hidden="1" customHeight="1">
      <c r="C1518" s="76">
        <v>2</v>
      </c>
      <c r="D1518" s="68" t="str">
        <f>CHOOSE(IF(C1518&gt;0,C1518,$F$5),0,"(야)","(지세별)","(지+소)","(누.불)","(야+소)","(원내역)")</f>
        <v>(야)</v>
      </c>
      <c r="E1518">
        <f t="shared" si="128"/>
        <v>0</v>
      </c>
      <c r="F1518" s="59"/>
      <c r="G1518" s="70" t="s">
        <v>379</v>
      </c>
      <c r="H1518" s="71" t="s">
        <v>380</v>
      </c>
      <c r="I1518" s="71" t="str">
        <f>CHOOSE(IF(C1518&gt;0,C1518,$F$5),0,"(야간)","(지세별)","(지+소)","(누.불)","(야+소)","")</f>
        <v>(야간)</v>
      </c>
      <c r="J1518" s="70">
        <v>0</v>
      </c>
      <c r="K1518" s="72" t="s">
        <v>350</v>
      </c>
      <c r="L1518" s="73">
        <f t="shared" si="123"/>
        <v>0</v>
      </c>
      <c r="M1518" s="71">
        <f t="shared" si="123"/>
        <v>0</v>
      </c>
      <c r="N1518" s="73">
        <f>IF(AND(J1517=0,J1518=0),0,INT(CHOOSE(IF(C1518&gt;0,C1518,$F$5),#REF!,#REF!,#REF!,#REF!,#REF!,#REF!,#REF!)))</f>
        <v>0</v>
      </c>
      <c r="O1518" s="74">
        <f t="shared" si="125"/>
        <v>0</v>
      </c>
      <c r="P1518" s="73">
        <f>IF(AND(J1517=0,J1518=0),0,INT(CHOOSE(IF(C1518&gt;0,C1518,$F$5),#REF!,#REF!,#REF!,#REF!,#REF!,#REF!,#REF!)))</f>
        <v>0</v>
      </c>
      <c r="Q1518" s="74">
        <f t="shared" si="126"/>
        <v>0</v>
      </c>
      <c r="R1518" s="73">
        <f>IF(AND(J1517=0,J1518=0),0,INT(CHOOSE(IF(C1518&gt;0,C1518,$F$5),#REF!,#REF!,#REF!,#REF!,#REF!,#REF!,#REF!)))</f>
        <v>0</v>
      </c>
      <c r="S1518" s="74">
        <f t="shared" si="127"/>
        <v>0</v>
      </c>
      <c r="T1518" s="74"/>
    </row>
    <row r="1519" spans="2:20" ht="20.25" hidden="1" customHeight="1">
      <c r="C1519" s="17"/>
      <c r="E1519" t="str">
        <f t="shared" si="124"/>
        <v/>
      </c>
      <c r="F1519" s="62"/>
      <c r="G1519" s="63"/>
      <c r="H1519" s="64"/>
      <c r="I1519" s="64"/>
      <c r="J1519" s="63">
        <v>0</v>
      </c>
      <c r="K1519" s="65"/>
      <c r="L1519" s="66">
        <f t="shared" si="123"/>
        <v>0</v>
      </c>
      <c r="M1519" s="64">
        <f t="shared" si="123"/>
        <v>0</v>
      </c>
      <c r="N1519" s="66">
        <f>IF(J1519=0,0,N1520*$E$3)</f>
        <v>0</v>
      </c>
      <c r="O1519" s="67">
        <f t="shared" si="125"/>
        <v>0</v>
      </c>
      <c r="P1519" s="66">
        <f>IF(J1519=0,0,P1520*$E$3)</f>
        <v>0</v>
      </c>
      <c r="Q1519" s="67">
        <f t="shared" si="126"/>
        <v>0</v>
      </c>
      <c r="R1519" s="66">
        <f>IF(J1519=0,0,R1520*$E$3)</f>
        <v>0</v>
      </c>
      <c r="S1519" s="67">
        <f t="shared" si="127"/>
        <v>0</v>
      </c>
      <c r="T1519" s="67"/>
    </row>
    <row r="1520" spans="2:20" ht="20.25" hidden="1" customHeight="1">
      <c r="C1520" s="76"/>
      <c r="D1520" s="68">
        <f>CHOOSE(IF(C1520&gt;0,C1520,$F$5),0,"(야)","(지세별)","(지+소)","(누.불)","(야+소)","(원내역)")</f>
        <v>0</v>
      </c>
      <c r="E1520">
        <f t="shared" si="128"/>
        <v>0</v>
      </c>
      <c r="F1520" s="59"/>
      <c r="G1520" s="70" t="s">
        <v>381</v>
      </c>
      <c r="H1520" s="71" t="s">
        <v>382</v>
      </c>
      <c r="I1520" s="71">
        <f>CHOOSE(IF(C1520&gt;0,C1520,$F$5),0,"(야간)","(지세별)","(지+소)","(누.불)","(야+소)","")</f>
        <v>0</v>
      </c>
      <c r="J1520" s="70">
        <v>0</v>
      </c>
      <c r="K1520" s="72" t="s">
        <v>346</v>
      </c>
      <c r="L1520" s="73">
        <f t="shared" si="123"/>
        <v>0</v>
      </c>
      <c r="M1520" s="71">
        <f t="shared" si="123"/>
        <v>0</v>
      </c>
      <c r="N1520" s="73">
        <f>IF(AND(J1519=0,J1520=0),0,INT(CHOOSE(IF(C1520&gt;0,C1520,$F$5),#REF!,#REF!,#REF!,#REF!,#REF!,#REF!,#REF!)))</f>
        <v>0</v>
      </c>
      <c r="O1520" s="74">
        <f t="shared" si="125"/>
        <v>0</v>
      </c>
      <c r="P1520" s="73">
        <f>IF(AND(J1519=0,J1520=0),0,INT(CHOOSE(IF(C1520&gt;0,C1520,$F$5),#REF!,#REF!,#REF!,#REF!,#REF!,#REF!,#REF!)))</f>
        <v>0</v>
      </c>
      <c r="Q1520" s="74">
        <f t="shared" si="126"/>
        <v>0</v>
      </c>
      <c r="R1520" s="73">
        <f>IF(AND(J1519=0,J1520=0),0,INT(CHOOSE(IF(C1520&gt;0,C1520,$F$5),#REF!,#REF!,#REF!,#REF!,#REF!,#REF!,#REF!)))</f>
        <v>0</v>
      </c>
      <c r="S1520" s="74">
        <f t="shared" si="127"/>
        <v>0</v>
      </c>
      <c r="T1520" s="74"/>
    </row>
    <row r="1521" spans="3:20" ht="20.25" hidden="1" customHeight="1">
      <c r="C1521" s="17"/>
      <c r="E1521" t="str">
        <f t="shared" si="124"/>
        <v/>
      </c>
      <c r="F1521" s="62"/>
      <c r="G1521" s="63"/>
      <c r="H1521" s="64"/>
      <c r="I1521" s="64"/>
      <c r="J1521" s="63">
        <v>0</v>
      </c>
      <c r="K1521" s="65"/>
      <c r="L1521" s="66">
        <f t="shared" si="123"/>
        <v>0</v>
      </c>
      <c r="M1521" s="64">
        <f t="shared" si="123"/>
        <v>0</v>
      </c>
      <c r="N1521" s="66">
        <f>IF(J1521=0,0,N1522*$E$3)</f>
        <v>0</v>
      </c>
      <c r="O1521" s="67">
        <f t="shared" si="125"/>
        <v>0</v>
      </c>
      <c r="P1521" s="66">
        <f>IF(J1521=0,0,P1522*$E$3)</f>
        <v>0</v>
      </c>
      <c r="Q1521" s="67">
        <f t="shared" si="126"/>
        <v>0</v>
      </c>
      <c r="R1521" s="66">
        <f>IF(J1521=0,0,R1522*$E$3)</f>
        <v>0</v>
      </c>
      <c r="S1521" s="67">
        <f t="shared" si="127"/>
        <v>0</v>
      </c>
      <c r="T1521" s="67"/>
    </row>
    <row r="1522" spans="3:20" ht="20.25" hidden="1" customHeight="1">
      <c r="C1522" s="76">
        <v>2</v>
      </c>
      <c r="D1522" s="68" t="str">
        <f>CHOOSE(IF(C1522&gt;0,C1522,$F$5),0,"(야)","(지세별)","(지+소)","(누.불)","(야+소)","(원내역)")</f>
        <v>(야)</v>
      </c>
      <c r="E1522">
        <f t="shared" si="128"/>
        <v>0</v>
      </c>
      <c r="F1522" s="59"/>
      <c r="G1522" s="70" t="s">
        <v>381</v>
      </c>
      <c r="H1522" s="71" t="s">
        <v>382</v>
      </c>
      <c r="I1522" s="71" t="str">
        <f>CHOOSE(IF(C1522&gt;0,C1522,$F$5),0,"(야간)","(지세별)","(지+소)","(누.불)","(야+소)","")</f>
        <v>(야간)</v>
      </c>
      <c r="J1522" s="70">
        <v>0</v>
      </c>
      <c r="K1522" s="72" t="s">
        <v>350</v>
      </c>
      <c r="L1522" s="73">
        <f t="shared" si="123"/>
        <v>0</v>
      </c>
      <c r="M1522" s="71">
        <f t="shared" si="123"/>
        <v>0</v>
      </c>
      <c r="N1522" s="73">
        <f>IF(AND(J1521=0,J1522=0),0,INT(CHOOSE(IF(C1522&gt;0,C1522,$F$5),#REF!,#REF!,#REF!,#REF!,#REF!,#REF!,#REF!)))</f>
        <v>0</v>
      </c>
      <c r="O1522" s="74">
        <f t="shared" si="125"/>
        <v>0</v>
      </c>
      <c r="P1522" s="73">
        <f>IF(AND(J1521=0,J1522=0),0,INT(CHOOSE(IF(C1522&gt;0,C1522,$F$5),#REF!,#REF!,#REF!,#REF!,#REF!,#REF!,#REF!)))</f>
        <v>0</v>
      </c>
      <c r="Q1522" s="74">
        <f t="shared" si="126"/>
        <v>0</v>
      </c>
      <c r="R1522" s="73">
        <f>IF(AND(J1521=0,J1522=0),0,INT(CHOOSE(IF(C1522&gt;0,C1522,$F$5),#REF!,#REF!,#REF!,#REF!,#REF!,#REF!,#REF!)))</f>
        <v>0</v>
      </c>
      <c r="S1522" s="74">
        <f t="shared" si="127"/>
        <v>0</v>
      </c>
      <c r="T1522" s="74"/>
    </row>
    <row r="1523" spans="3:20" ht="20.25" hidden="1" customHeight="1">
      <c r="C1523" s="17"/>
      <c r="E1523" t="str">
        <f t="shared" si="124"/>
        <v/>
      </c>
      <c r="F1523" s="62"/>
      <c r="G1523" s="63"/>
      <c r="H1523" s="64"/>
      <c r="I1523" s="64"/>
      <c r="J1523" s="63">
        <v>0</v>
      </c>
      <c r="K1523" s="65"/>
      <c r="L1523" s="66">
        <f t="shared" si="123"/>
        <v>0</v>
      </c>
      <c r="M1523" s="64">
        <f t="shared" si="123"/>
        <v>0</v>
      </c>
      <c r="N1523" s="66">
        <f>IF(J1523=0,0,N1524*$E$3)</f>
        <v>0</v>
      </c>
      <c r="O1523" s="67">
        <f t="shared" si="125"/>
        <v>0</v>
      </c>
      <c r="P1523" s="66">
        <f>IF(J1523=0,0,P1524*$E$3)</f>
        <v>0</v>
      </c>
      <c r="Q1523" s="67">
        <f t="shared" si="126"/>
        <v>0</v>
      </c>
      <c r="R1523" s="66">
        <f>IF(J1523=0,0,R1524*$E$3)</f>
        <v>0</v>
      </c>
      <c r="S1523" s="67">
        <f t="shared" si="127"/>
        <v>0</v>
      </c>
      <c r="T1523" s="67"/>
    </row>
    <row r="1524" spans="3:20" ht="20.25" hidden="1" customHeight="1">
      <c r="C1524" s="76"/>
      <c r="D1524" s="68">
        <f>CHOOSE(IF(C1524&gt;0,C1524,$F$5),0,"(야)","(지세별)","(지+소)","(누.불)","(야+소)","(원내역)")</f>
        <v>0</v>
      </c>
      <c r="E1524">
        <f t="shared" si="128"/>
        <v>0</v>
      </c>
      <c r="F1524" s="59"/>
      <c r="G1524" s="70" t="s">
        <v>383</v>
      </c>
      <c r="H1524" s="71" t="s">
        <v>377</v>
      </c>
      <c r="I1524" s="71">
        <f>CHOOSE(IF(C1524&gt;0,C1524,$F$5),0,"(야간)","(지세별)","(지+소)","(누.불)","(야+소)","")</f>
        <v>0</v>
      </c>
      <c r="J1524" s="70">
        <v>0</v>
      </c>
      <c r="K1524" s="72" t="s">
        <v>346</v>
      </c>
      <c r="L1524" s="73">
        <f t="shared" si="123"/>
        <v>0</v>
      </c>
      <c r="M1524" s="71">
        <f t="shared" si="123"/>
        <v>0</v>
      </c>
      <c r="N1524" s="73">
        <f>IF(AND(J1523=0,J1524=0),0,INT(CHOOSE(IF(C1524&gt;0,C1524,$F$5),#REF!,#REF!,#REF!,#REF!,#REF!,#REF!,#REF!)))</f>
        <v>0</v>
      </c>
      <c r="O1524" s="74">
        <f t="shared" si="125"/>
        <v>0</v>
      </c>
      <c r="P1524" s="73">
        <f>IF(AND(J1523=0,J1524=0),0,INT(CHOOSE(IF(C1524&gt;0,C1524,$F$5),#REF!,#REF!,#REF!,#REF!,#REF!,#REF!,#REF!)))</f>
        <v>0</v>
      </c>
      <c r="Q1524" s="74">
        <f t="shared" si="126"/>
        <v>0</v>
      </c>
      <c r="R1524" s="73">
        <f>IF(AND(J1523=0,J1524=0),0,INT(CHOOSE(IF(C1524&gt;0,C1524,$F$5),#REF!,#REF!,#REF!,#REF!,#REF!,#REF!,#REF!)))</f>
        <v>0</v>
      </c>
      <c r="S1524" s="74">
        <f t="shared" si="127"/>
        <v>0</v>
      </c>
      <c r="T1524" s="74"/>
    </row>
    <row r="1525" spans="3:20" ht="20.25" hidden="1" customHeight="1">
      <c r="C1525" s="17"/>
      <c r="E1525" t="str">
        <f t="shared" si="124"/>
        <v/>
      </c>
      <c r="F1525" s="62"/>
      <c r="G1525" s="63"/>
      <c r="H1525" s="64"/>
      <c r="I1525" s="64"/>
      <c r="J1525" s="63">
        <v>0</v>
      </c>
      <c r="K1525" s="65"/>
      <c r="L1525" s="66">
        <f t="shared" si="123"/>
        <v>0</v>
      </c>
      <c r="M1525" s="64">
        <f t="shared" si="123"/>
        <v>0</v>
      </c>
      <c r="N1525" s="66">
        <f>IF(J1525=0,0,N1526*$E$3)</f>
        <v>0</v>
      </c>
      <c r="O1525" s="67">
        <f t="shared" si="125"/>
        <v>0</v>
      </c>
      <c r="P1525" s="66">
        <f>IF(J1525=0,0,P1526*$E$3)</f>
        <v>0</v>
      </c>
      <c r="Q1525" s="67">
        <f t="shared" si="126"/>
        <v>0</v>
      </c>
      <c r="R1525" s="66">
        <f>IF(J1525=0,0,R1526*$E$3)</f>
        <v>0</v>
      </c>
      <c r="S1525" s="67">
        <f t="shared" si="127"/>
        <v>0</v>
      </c>
      <c r="T1525" s="67"/>
    </row>
    <row r="1526" spans="3:20" ht="20.25" hidden="1" customHeight="1">
      <c r="C1526" s="76">
        <v>2</v>
      </c>
      <c r="D1526" s="68" t="str">
        <f>CHOOSE(IF(C1526&gt;0,C1526,$F$5),0,"(야)","(지세별)","(지+소)","(누.불)","(야+소)","(원내역)")</f>
        <v>(야)</v>
      </c>
      <c r="E1526">
        <f t="shared" si="128"/>
        <v>0</v>
      </c>
      <c r="F1526" s="59"/>
      <c r="G1526" s="70" t="s">
        <v>383</v>
      </c>
      <c r="H1526" s="71" t="s">
        <v>377</v>
      </c>
      <c r="I1526" s="71" t="str">
        <f>CHOOSE(IF(C1526&gt;0,C1526,$F$5),0,"(야간)","(지세별)","(지+소)","(누.불)","(야+소)","")</f>
        <v>(야간)</v>
      </c>
      <c r="J1526" s="70">
        <v>0</v>
      </c>
      <c r="K1526" s="72" t="s">
        <v>346</v>
      </c>
      <c r="L1526" s="73">
        <f t="shared" si="123"/>
        <v>0</v>
      </c>
      <c r="M1526" s="71">
        <f t="shared" si="123"/>
        <v>0</v>
      </c>
      <c r="N1526" s="73">
        <f>IF(AND(J1525=0,J1526=0),0,INT(CHOOSE(IF(C1526&gt;0,C1526,$F$5),#REF!,#REF!,#REF!,#REF!,#REF!,#REF!,#REF!)))</f>
        <v>0</v>
      </c>
      <c r="O1526" s="74">
        <f t="shared" si="125"/>
        <v>0</v>
      </c>
      <c r="P1526" s="73">
        <f>IF(AND(J1525=0,J1526=0),0,INT(CHOOSE(IF(C1526&gt;0,C1526,$F$5),#REF!,#REF!,#REF!,#REF!,#REF!,#REF!,#REF!)))</f>
        <v>0</v>
      </c>
      <c r="Q1526" s="74">
        <f t="shared" si="126"/>
        <v>0</v>
      </c>
      <c r="R1526" s="73">
        <f>IF(AND(J1525=0,J1526=0),0,INT(CHOOSE(IF(C1526&gt;0,C1526,$F$5),#REF!,#REF!,#REF!,#REF!,#REF!,#REF!,#REF!)))</f>
        <v>0</v>
      </c>
      <c r="S1526" s="74">
        <f t="shared" si="127"/>
        <v>0</v>
      </c>
      <c r="T1526" s="74"/>
    </row>
    <row r="1527" spans="3:20" ht="20.25" hidden="1" customHeight="1">
      <c r="C1527" s="17"/>
      <c r="E1527" t="str">
        <f t="shared" si="124"/>
        <v/>
      </c>
      <c r="F1527" s="62"/>
      <c r="G1527" s="63"/>
      <c r="H1527" s="64"/>
      <c r="I1527" s="64"/>
      <c r="J1527" s="63">
        <v>0</v>
      </c>
      <c r="K1527" s="65"/>
      <c r="L1527" s="66">
        <f t="shared" si="123"/>
        <v>0</v>
      </c>
      <c r="M1527" s="64">
        <f t="shared" si="123"/>
        <v>0</v>
      </c>
      <c r="N1527" s="66">
        <f>IF(J1527=0,0,N1528*$E$3)</f>
        <v>0</v>
      </c>
      <c r="O1527" s="67">
        <f t="shared" si="125"/>
        <v>0</v>
      </c>
      <c r="P1527" s="66">
        <f>IF(J1527=0,0,P1528*$E$3)</f>
        <v>0</v>
      </c>
      <c r="Q1527" s="67">
        <f t="shared" si="126"/>
        <v>0</v>
      </c>
      <c r="R1527" s="66">
        <f>IF(J1527=0,0,R1528*$E$3)</f>
        <v>0</v>
      </c>
      <c r="S1527" s="67">
        <f t="shared" si="127"/>
        <v>0</v>
      </c>
      <c r="T1527" s="67"/>
    </row>
    <row r="1528" spans="3:20" ht="20.25" hidden="1" customHeight="1">
      <c r="C1528" s="76"/>
      <c r="D1528" s="68">
        <f>CHOOSE(IF(C1528&gt;0,C1528,$F$5),0,"(야)","(지세별)","(지+소)","(누.불)","(야+소)","(원내역)")</f>
        <v>0</v>
      </c>
      <c r="E1528">
        <f t="shared" si="128"/>
        <v>0</v>
      </c>
      <c r="F1528" s="59"/>
      <c r="G1528" s="70" t="s">
        <v>383</v>
      </c>
      <c r="H1528" s="71" t="s">
        <v>384</v>
      </c>
      <c r="I1528" s="71">
        <f>CHOOSE(IF(C1528&gt;0,C1528,$F$5),0,"(야간)","(지세별)","(소규모)","(누.불)","(야+소)","")</f>
        <v>0</v>
      </c>
      <c r="J1528" s="70">
        <v>0</v>
      </c>
      <c r="K1528" s="72" t="s">
        <v>347</v>
      </c>
      <c r="L1528" s="73">
        <f t="shared" si="123"/>
        <v>0</v>
      </c>
      <c r="M1528" s="71">
        <f t="shared" si="123"/>
        <v>0</v>
      </c>
      <c r="N1528" s="73">
        <f>IF(AND(J1527=0,J1528=0),0,INT(CHOOSE(IF(C1528&gt;0,C1528,$F$5),#REF!,#REF!,#REF!,#REF!,#REF!,#REF!,#REF!)))</f>
        <v>0</v>
      </c>
      <c r="O1528" s="74">
        <f t="shared" si="125"/>
        <v>0</v>
      </c>
      <c r="P1528" s="73">
        <f>IF(AND(J1527=0,J1528=0),0,INT(CHOOSE(IF(C1528&gt;0,C1528,$F$5),#REF!,#REF!,#REF!,#REF!,#REF!,#REF!,#REF!)))</f>
        <v>0</v>
      </c>
      <c r="Q1528" s="74">
        <f t="shared" si="126"/>
        <v>0</v>
      </c>
      <c r="R1528" s="73">
        <f>IF(AND(J1527=0,J1528=0),0,INT(CHOOSE(IF(C1528&gt;0,C1528,$F$5),#REF!,#REF!,#REF!,#REF!,#REF!,#REF!,#REF!)))</f>
        <v>0</v>
      </c>
      <c r="S1528" s="74">
        <f t="shared" si="127"/>
        <v>0</v>
      </c>
      <c r="T1528" s="74"/>
    </row>
    <row r="1529" spans="3:20" ht="20.25" hidden="1" customHeight="1">
      <c r="C1529" s="17"/>
      <c r="E1529" t="str">
        <f t="shared" si="124"/>
        <v/>
      </c>
      <c r="F1529" s="62"/>
      <c r="G1529" s="63"/>
      <c r="H1529" s="64"/>
      <c r="I1529" s="64"/>
      <c r="J1529" s="63">
        <v>0</v>
      </c>
      <c r="K1529" s="65"/>
      <c r="L1529" s="66">
        <f t="shared" si="123"/>
        <v>0</v>
      </c>
      <c r="M1529" s="64">
        <f t="shared" si="123"/>
        <v>0</v>
      </c>
      <c r="N1529" s="66">
        <f>IF(J1529=0,0,N1530*$E$3)</f>
        <v>0</v>
      </c>
      <c r="O1529" s="67">
        <f t="shared" si="125"/>
        <v>0</v>
      </c>
      <c r="P1529" s="66">
        <f>IF(J1529=0,0,P1530*$E$3)</f>
        <v>0</v>
      </c>
      <c r="Q1529" s="67">
        <f t="shared" si="126"/>
        <v>0</v>
      </c>
      <c r="R1529" s="66">
        <f>IF(J1529=0,0,R1530*$E$3)</f>
        <v>0</v>
      </c>
      <c r="S1529" s="67">
        <f t="shared" si="127"/>
        <v>0</v>
      </c>
      <c r="T1529" s="67"/>
    </row>
    <row r="1530" spans="3:20" ht="20.25" hidden="1" customHeight="1">
      <c r="C1530" s="76">
        <v>2</v>
      </c>
      <c r="D1530" s="68" t="str">
        <f>CHOOSE(IF(C1530&gt;0,C1530,$F$5),0,"(야)","(지세별)","(지+소)","(누.불)","(야+소)","(원내역)")</f>
        <v>(야)</v>
      </c>
      <c r="E1530">
        <f t="shared" si="128"/>
        <v>0</v>
      </c>
      <c r="F1530" s="59"/>
      <c r="G1530" s="70" t="s">
        <v>383</v>
      </c>
      <c r="H1530" s="71" t="s">
        <v>384</v>
      </c>
      <c r="I1530" s="71" t="str">
        <f>CHOOSE(IF(C1530&gt;0,C1530,$F$5),0,"(야간)","(지세별)","(지+소)","(누.불)","(야+소)","")</f>
        <v>(야간)</v>
      </c>
      <c r="J1530" s="70">
        <v>0</v>
      </c>
      <c r="K1530" s="72" t="s">
        <v>350</v>
      </c>
      <c r="L1530" s="73">
        <f t="shared" si="123"/>
        <v>0</v>
      </c>
      <c r="M1530" s="71">
        <f t="shared" si="123"/>
        <v>0</v>
      </c>
      <c r="N1530" s="73">
        <f>IF(AND(J1529=0,J1530=0),0,INT(CHOOSE(IF(C1530&gt;0,C1530,$F$5),#REF!,#REF!,#REF!,#REF!,#REF!,#REF!,#REF!)))</f>
        <v>0</v>
      </c>
      <c r="O1530" s="74">
        <f t="shared" si="125"/>
        <v>0</v>
      </c>
      <c r="P1530" s="73">
        <f>IF(AND(J1529=0,J1530=0),0,INT(CHOOSE(IF(C1530&gt;0,C1530,$F$5),#REF!,#REF!,#REF!,#REF!,#REF!,#REF!,#REF!)))</f>
        <v>0</v>
      </c>
      <c r="Q1530" s="74">
        <f t="shared" si="126"/>
        <v>0</v>
      </c>
      <c r="R1530" s="73">
        <f>IF(AND(J1529=0,J1530=0),0,INT(CHOOSE(IF(C1530&gt;0,C1530,$F$5),#REF!,#REF!,#REF!,#REF!,#REF!,#REF!,#REF!)))</f>
        <v>0</v>
      </c>
      <c r="S1530" s="74">
        <f t="shared" si="127"/>
        <v>0</v>
      </c>
      <c r="T1530" s="74"/>
    </row>
    <row r="1531" spans="3:20" ht="20.25" hidden="1" customHeight="1">
      <c r="C1531" s="17"/>
      <c r="E1531" t="str">
        <f t="shared" si="124"/>
        <v/>
      </c>
      <c r="F1531" s="62"/>
      <c r="G1531" s="63"/>
      <c r="H1531" s="64"/>
      <c r="I1531" s="64"/>
      <c r="J1531" s="63">
        <v>0</v>
      </c>
      <c r="K1531" s="65"/>
      <c r="L1531" s="66">
        <f t="shared" si="123"/>
        <v>0</v>
      </c>
      <c r="M1531" s="64">
        <f t="shared" si="123"/>
        <v>0</v>
      </c>
      <c r="N1531" s="66">
        <f>IF(J1531=0,0,N1532*$E$3)</f>
        <v>0</v>
      </c>
      <c r="O1531" s="67">
        <f t="shared" si="125"/>
        <v>0</v>
      </c>
      <c r="P1531" s="66">
        <f>IF(J1531=0,0,P1532*$E$3)</f>
        <v>0</v>
      </c>
      <c r="Q1531" s="67">
        <f t="shared" si="126"/>
        <v>0</v>
      </c>
      <c r="R1531" s="66">
        <f>IF(J1531=0,0,R1532*$E$3)</f>
        <v>0</v>
      </c>
      <c r="S1531" s="67">
        <f t="shared" si="127"/>
        <v>0</v>
      </c>
      <c r="T1531" s="67"/>
    </row>
    <row r="1532" spans="3:20" ht="20.25" hidden="1" customHeight="1">
      <c r="C1532" s="76"/>
      <c r="D1532" s="68">
        <f>CHOOSE(IF(C1532&gt;0,C1532,$F$5),0,"(야)","(지세별)","(지+소)","(누.불)","(야+소)","(원내역)")</f>
        <v>0</v>
      </c>
      <c r="E1532">
        <f t="shared" si="128"/>
        <v>0</v>
      </c>
      <c r="F1532" s="59"/>
      <c r="G1532" s="70" t="s">
        <v>383</v>
      </c>
      <c r="H1532" s="71" t="s">
        <v>382</v>
      </c>
      <c r="I1532" s="71">
        <f>CHOOSE(IF(C1532&gt;0,C1532,$F$5),0,"(야간)","(지세별)","(지+소)","(누.불)","(야+소)","")</f>
        <v>0</v>
      </c>
      <c r="J1532" s="70">
        <v>0</v>
      </c>
      <c r="K1532" s="72" t="s">
        <v>350</v>
      </c>
      <c r="L1532" s="73">
        <f t="shared" si="123"/>
        <v>0</v>
      </c>
      <c r="M1532" s="71">
        <f t="shared" si="123"/>
        <v>0</v>
      </c>
      <c r="N1532" s="73">
        <f>IF(AND(J1531=0,J1532=0),0,INT(CHOOSE(IF(C1532&gt;0,C1532,$F$5),#REF!,#REF!,#REF!,#REF!,#REF!,#REF!,#REF!)))</f>
        <v>0</v>
      </c>
      <c r="O1532" s="74">
        <f t="shared" si="125"/>
        <v>0</v>
      </c>
      <c r="P1532" s="73">
        <f>IF(AND(J1531=0,J1532=0),0,INT(CHOOSE(IF(C1532&gt;0,C1532,$F$5),#REF!,#REF!,#REF!,#REF!,#REF!,#REF!,#REF!)))</f>
        <v>0</v>
      </c>
      <c r="Q1532" s="74">
        <f t="shared" si="126"/>
        <v>0</v>
      </c>
      <c r="R1532" s="73">
        <f>IF(AND(J1531=0,J1532=0),0,INT(CHOOSE(IF(C1532&gt;0,C1532,$F$5),#REF!,#REF!,#REF!,#REF!,#REF!,#REF!,#REF!)))</f>
        <v>0</v>
      </c>
      <c r="S1532" s="74">
        <f t="shared" si="127"/>
        <v>0</v>
      </c>
      <c r="T1532" s="74"/>
    </row>
    <row r="1533" spans="3:20" ht="20.25" hidden="1" customHeight="1">
      <c r="C1533" s="17"/>
      <c r="E1533" t="str">
        <f t="shared" si="124"/>
        <v/>
      </c>
      <c r="F1533" s="62"/>
      <c r="G1533" s="63"/>
      <c r="H1533" s="64"/>
      <c r="I1533" s="64"/>
      <c r="J1533" s="63">
        <v>0</v>
      </c>
      <c r="K1533" s="65"/>
      <c r="L1533" s="66">
        <f t="shared" si="123"/>
        <v>0</v>
      </c>
      <c r="M1533" s="64">
        <f t="shared" si="123"/>
        <v>0</v>
      </c>
      <c r="N1533" s="66">
        <f>IF(J1533=0,0,N1534*$E$3)</f>
        <v>0</v>
      </c>
      <c r="O1533" s="67">
        <f t="shared" si="125"/>
        <v>0</v>
      </c>
      <c r="P1533" s="66">
        <f>IF(J1533=0,0,P1534*$E$3)</f>
        <v>0</v>
      </c>
      <c r="Q1533" s="67">
        <f t="shared" si="126"/>
        <v>0</v>
      </c>
      <c r="R1533" s="66">
        <f>IF(J1533=0,0,R1534*$E$3)</f>
        <v>0</v>
      </c>
      <c r="S1533" s="67">
        <f t="shared" si="127"/>
        <v>0</v>
      </c>
      <c r="T1533" s="67"/>
    </row>
    <row r="1534" spans="3:20" ht="20.25" hidden="1" customHeight="1">
      <c r="C1534" s="76">
        <v>2</v>
      </c>
      <c r="D1534" s="68" t="str">
        <f>CHOOSE(IF(C1534&gt;0,C1534,$F$5),0,"(야)","(지세별)","(지+소)","(누.불)","(야+소)","(원내역)")</f>
        <v>(야)</v>
      </c>
      <c r="E1534">
        <f t="shared" si="128"/>
        <v>0</v>
      </c>
      <c r="F1534" s="59"/>
      <c r="G1534" s="70" t="s">
        <v>383</v>
      </c>
      <c r="H1534" s="71" t="s">
        <v>382</v>
      </c>
      <c r="I1534" s="71" t="str">
        <f>CHOOSE(IF(C1534&gt;0,C1534,$F$5),0,"(야간)","(지세별)","(지+소)","(누.불)","(야+소)","")</f>
        <v>(야간)</v>
      </c>
      <c r="J1534" s="70">
        <v>0</v>
      </c>
      <c r="K1534" s="72" t="s">
        <v>350</v>
      </c>
      <c r="L1534" s="73">
        <f t="shared" si="123"/>
        <v>0</v>
      </c>
      <c r="M1534" s="71">
        <f t="shared" si="123"/>
        <v>0</v>
      </c>
      <c r="N1534" s="73">
        <f>IF(AND(J1533=0,J1534=0),0,INT(CHOOSE(IF(C1534&gt;0,C1534,$F$5),#REF!,#REF!,#REF!,#REF!,#REF!,#REF!,#REF!)))</f>
        <v>0</v>
      </c>
      <c r="O1534" s="74">
        <f t="shared" si="125"/>
        <v>0</v>
      </c>
      <c r="P1534" s="73">
        <f>IF(AND(J1533=0,J1534=0),0,INT(CHOOSE(IF(C1534&gt;0,C1534,$F$5),#REF!,#REF!,#REF!,#REF!,#REF!,#REF!,#REF!)))</f>
        <v>0</v>
      </c>
      <c r="Q1534" s="74">
        <f t="shared" si="126"/>
        <v>0</v>
      </c>
      <c r="R1534" s="73">
        <f>IF(AND(J1533=0,J1534=0),0,INT(CHOOSE(IF(C1534&gt;0,C1534,$F$5),#REF!,#REF!,#REF!,#REF!,#REF!,#REF!,#REF!)))</f>
        <v>0</v>
      </c>
      <c r="S1534" s="74">
        <f t="shared" si="127"/>
        <v>0</v>
      </c>
      <c r="T1534" s="74"/>
    </row>
    <row r="1535" spans="3:20" ht="20.25" hidden="1" customHeight="1">
      <c r="C1535" s="17"/>
      <c r="E1535" t="str">
        <f t="shared" si="124"/>
        <v/>
      </c>
      <c r="F1535" s="62"/>
      <c r="G1535" s="63"/>
      <c r="H1535" s="64"/>
      <c r="I1535" s="64"/>
      <c r="J1535" s="63">
        <v>0</v>
      </c>
      <c r="K1535" s="65"/>
      <c r="L1535" s="66">
        <f t="shared" si="123"/>
        <v>0</v>
      </c>
      <c r="M1535" s="64">
        <f t="shared" si="123"/>
        <v>0</v>
      </c>
      <c r="N1535" s="66">
        <f>IF(J1535=0,0,N1536*$E$3)</f>
        <v>0</v>
      </c>
      <c r="O1535" s="67">
        <f t="shared" si="125"/>
        <v>0</v>
      </c>
      <c r="P1535" s="66">
        <f>IF(J1535=0,0,P1536*$E$3)</f>
        <v>0</v>
      </c>
      <c r="Q1535" s="67">
        <f t="shared" si="126"/>
        <v>0</v>
      </c>
      <c r="R1535" s="66">
        <f>IF(J1535=0,0,R1536*$E$3)</f>
        <v>0</v>
      </c>
      <c r="S1535" s="67">
        <f t="shared" si="127"/>
        <v>0</v>
      </c>
      <c r="T1535" s="67"/>
    </row>
    <row r="1536" spans="3:20" ht="20.25" hidden="1" customHeight="1">
      <c r="C1536" s="76"/>
      <c r="D1536" s="68">
        <f>CHOOSE(IF(C1536&gt;0,C1536,$F$5),0,"(야)","(지세별)","(지+소)","(누.불)","(야+소)","(원내역)")</f>
        <v>0</v>
      </c>
      <c r="E1536">
        <f t="shared" si="128"/>
        <v>0</v>
      </c>
      <c r="F1536" s="59"/>
      <c r="G1536" s="70" t="s">
        <v>385</v>
      </c>
      <c r="H1536" s="71" t="s">
        <v>377</v>
      </c>
      <c r="I1536" s="71">
        <f>CHOOSE(IF(C1536&gt;0,C1536,$F$5),0,"(야간)","(지세별)","(지+소)","(누.불)","(야+소)","")</f>
        <v>0</v>
      </c>
      <c r="J1536" s="70">
        <v>0</v>
      </c>
      <c r="K1536" s="72" t="s">
        <v>346</v>
      </c>
      <c r="L1536" s="73">
        <f t="shared" si="123"/>
        <v>0</v>
      </c>
      <c r="M1536" s="71">
        <f t="shared" si="123"/>
        <v>0</v>
      </c>
      <c r="N1536" s="73">
        <f>IF(AND(J1535=0,J1536=0),0,INT(CHOOSE(IF(C1536&gt;0,C1536,$F$5),#REF!,#REF!,#REF!,#REF!,#REF!,#REF!,#REF!)))</f>
        <v>0</v>
      </c>
      <c r="O1536" s="74">
        <f t="shared" si="125"/>
        <v>0</v>
      </c>
      <c r="P1536" s="73">
        <f>IF(AND(J1535=0,J1536=0),0,INT(CHOOSE(IF(C1536&gt;0,C1536,$F$5),#REF!,#REF!,#REF!,#REF!,#REF!,#REF!,#REF!)))</f>
        <v>0</v>
      </c>
      <c r="Q1536" s="74">
        <f t="shared" si="126"/>
        <v>0</v>
      </c>
      <c r="R1536" s="73">
        <f>IF(AND(J1535=0,J1536=0),0,INT(CHOOSE(IF(C1536&gt;0,C1536,$F$5),#REF!,#REF!,#REF!,#REF!,#REF!,#REF!,#REF!)))</f>
        <v>0</v>
      </c>
      <c r="S1536" s="74">
        <f t="shared" si="127"/>
        <v>0</v>
      </c>
      <c r="T1536" s="74"/>
    </row>
    <row r="1537" spans="3:20" ht="20.25" hidden="1" customHeight="1">
      <c r="C1537" s="17"/>
      <c r="E1537" t="str">
        <f t="shared" si="124"/>
        <v/>
      </c>
      <c r="F1537" s="62"/>
      <c r="G1537" s="63"/>
      <c r="H1537" s="64"/>
      <c r="I1537" s="64"/>
      <c r="J1537" s="63">
        <v>0</v>
      </c>
      <c r="K1537" s="65"/>
      <c r="L1537" s="66">
        <f t="shared" si="123"/>
        <v>0</v>
      </c>
      <c r="M1537" s="64">
        <f t="shared" si="123"/>
        <v>0</v>
      </c>
      <c r="N1537" s="66">
        <f>IF(J1537=0,0,N1538*$E$3)</f>
        <v>0</v>
      </c>
      <c r="O1537" s="67">
        <f t="shared" si="125"/>
        <v>0</v>
      </c>
      <c r="P1537" s="66">
        <f>IF(J1537=0,0,P1538*$E$3)</f>
        <v>0</v>
      </c>
      <c r="Q1537" s="67">
        <f t="shared" si="126"/>
        <v>0</v>
      </c>
      <c r="R1537" s="66">
        <f>IF(J1537=0,0,R1538*$E$3)</f>
        <v>0</v>
      </c>
      <c r="S1537" s="67">
        <f t="shared" si="127"/>
        <v>0</v>
      </c>
      <c r="T1537" s="67"/>
    </row>
    <row r="1538" spans="3:20" ht="20.25" hidden="1" customHeight="1">
      <c r="C1538" s="76">
        <v>2</v>
      </c>
      <c r="D1538" s="68" t="str">
        <f>CHOOSE(IF(C1538&gt;0,C1538,$F$5),0,"(야)","(지세별)","(지+소)","(누.불)","(야+소)","(원내역)")</f>
        <v>(야)</v>
      </c>
      <c r="E1538">
        <f t="shared" si="128"/>
        <v>0</v>
      </c>
      <c r="F1538" s="59"/>
      <c r="G1538" s="70" t="s">
        <v>385</v>
      </c>
      <c r="H1538" s="71" t="s">
        <v>377</v>
      </c>
      <c r="I1538" s="71" t="str">
        <f>CHOOSE(IF(C1538&gt;0,C1538,$F$5),0,"(야간)","(지세별)","(지+소)","(누.불)","(야+소)","")</f>
        <v>(야간)</v>
      </c>
      <c r="J1538" s="70">
        <v>0</v>
      </c>
      <c r="K1538" s="72" t="s">
        <v>346</v>
      </c>
      <c r="L1538" s="73">
        <f t="shared" si="123"/>
        <v>0</v>
      </c>
      <c r="M1538" s="71">
        <f t="shared" si="123"/>
        <v>0</v>
      </c>
      <c r="N1538" s="73">
        <f>IF(AND(J1537=0,J1538=0),0,INT(CHOOSE(IF(C1538&gt;0,C1538,$F$5),#REF!,#REF!,#REF!,#REF!,#REF!,#REF!,#REF!)))</f>
        <v>0</v>
      </c>
      <c r="O1538" s="74">
        <f t="shared" si="125"/>
        <v>0</v>
      </c>
      <c r="P1538" s="73">
        <f>IF(AND(J1537=0,J1538=0),0,INT(CHOOSE(IF(C1538&gt;0,C1538,$F$5),#REF!,#REF!,#REF!,#REF!,#REF!,#REF!,#REF!)))</f>
        <v>0</v>
      </c>
      <c r="Q1538" s="74">
        <f t="shared" si="126"/>
        <v>0</v>
      </c>
      <c r="R1538" s="73">
        <f>IF(AND(J1537=0,J1538=0),0,INT(CHOOSE(IF(C1538&gt;0,C1538,$F$5),#REF!,#REF!,#REF!,#REF!,#REF!,#REF!,#REF!)))</f>
        <v>0</v>
      </c>
      <c r="S1538" s="74">
        <f t="shared" si="127"/>
        <v>0</v>
      </c>
      <c r="T1538" s="74"/>
    </row>
    <row r="1539" spans="3:20" ht="20.25" hidden="1" customHeight="1">
      <c r="C1539" s="17"/>
      <c r="E1539" t="str">
        <f t="shared" si="124"/>
        <v/>
      </c>
      <c r="F1539" s="62"/>
      <c r="G1539" s="63"/>
      <c r="H1539" s="64"/>
      <c r="I1539" s="64"/>
      <c r="J1539" s="63">
        <v>0</v>
      </c>
      <c r="K1539" s="65"/>
      <c r="L1539" s="66">
        <f t="shared" si="123"/>
        <v>0</v>
      </c>
      <c r="M1539" s="64">
        <f t="shared" si="123"/>
        <v>0</v>
      </c>
      <c r="N1539" s="66">
        <f>IF(J1539=0,0,N1540*$E$3)</f>
        <v>0</v>
      </c>
      <c r="O1539" s="67">
        <f t="shared" si="125"/>
        <v>0</v>
      </c>
      <c r="P1539" s="66">
        <f>IF(J1539=0,0,P1540*$E$3)</f>
        <v>0</v>
      </c>
      <c r="Q1539" s="67">
        <f t="shared" si="126"/>
        <v>0</v>
      </c>
      <c r="R1539" s="66">
        <f>IF(J1539=0,0,R1540*$E$3)</f>
        <v>0</v>
      </c>
      <c r="S1539" s="67">
        <f t="shared" si="127"/>
        <v>0</v>
      </c>
      <c r="T1539" s="67"/>
    </row>
    <row r="1540" spans="3:20" ht="20.25" hidden="1" customHeight="1">
      <c r="C1540" s="76"/>
      <c r="D1540" s="68">
        <f>CHOOSE(IF(C1540&gt;0,C1540,$F$5),0,"(야)","(지세별)","(지+소)","(누.불)","(야+소)","(원내역)")</f>
        <v>0</v>
      </c>
      <c r="E1540">
        <f t="shared" si="128"/>
        <v>0</v>
      </c>
      <c r="F1540" s="59"/>
      <c r="G1540" s="70" t="s">
        <v>385</v>
      </c>
      <c r="H1540" s="71" t="s">
        <v>380</v>
      </c>
      <c r="I1540" s="71">
        <f>CHOOSE(IF(C1540&gt;0,C1540,$F$5),0,"(야간)","(지세별)","(지+소)","(누.불)","(야+소)","")</f>
        <v>0</v>
      </c>
      <c r="J1540" s="70">
        <v>0</v>
      </c>
      <c r="K1540" s="72" t="s">
        <v>350</v>
      </c>
      <c r="L1540" s="73">
        <f t="shared" si="123"/>
        <v>0</v>
      </c>
      <c r="M1540" s="71">
        <f t="shared" si="123"/>
        <v>0</v>
      </c>
      <c r="N1540" s="73">
        <f>IF(AND(J1539=0,J1540=0),0,INT(CHOOSE(IF(C1540&gt;0,C1540,$F$5),#REF!,#REF!,#REF!,#REF!,#REF!,#REF!,#REF!)))</f>
        <v>0</v>
      </c>
      <c r="O1540" s="74">
        <f t="shared" si="125"/>
        <v>0</v>
      </c>
      <c r="P1540" s="73">
        <f>IF(AND(J1539=0,J1540=0),0,INT(CHOOSE(IF(C1540&gt;0,C1540,$F$5),#REF!,#REF!,#REF!,#REF!,#REF!,#REF!,#REF!)))</f>
        <v>0</v>
      </c>
      <c r="Q1540" s="74">
        <f t="shared" si="126"/>
        <v>0</v>
      </c>
      <c r="R1540" s="73">
        <f>IF(AND(J1539=0,J1540=0),0,INT(CHOOSE(IF(C1540&gt;0,C1540,$F$5),#REF!,#REF!,#REF!,#REF!,#REF!,#REF!,#REF!)))</f>
        <v>0</v>
      </c>
      <c r="S1540" s="74">
        <f t="shared" si="127"/>
        <v>0</v>
      </c>
      <c r="T1540" s="74"/>
    </row>
    <row r="1541" spans="3:20" ht="20.25" hidden="1" customHeight="1">
      <c r="C1541" s="17"/>
      <c r="E1541" t="str">
        <f t="shared" si="124"/>
        <v/>
      </c>
      <c r="F1541" s="62"/>
      <c r="G1541" s="63"/>
      <c r="H1541" s="64"/>
      <c r="I1541" s="64"/>
      <c r="J1541" s="63">
        <v>0</v>
      </c>
      <c r="K1541" s="65"/>
      <c r="L1541" s="66">
        <f t="shared" si="123"/>
        <v>0</v>
      </c>
      <c r="M1541" s="64">
        <f t="shared" si="123"/>
        <v>0</v>
      </c>
      <c r="N1541" s="66">
        <f>IF(J1541=0,0,N1542*$E$3)</f>
        <v>0</v>
      </c>
      <c r="O1541" s="67">
        <f t="shared" si="125"/>
        <v>0</v>
      </c>
      <c r="P1541" s="66">
        <f>IF(J1541=0,0,P1542*$E$3)</f>
        <v>0</v>
      </c>
      <c r="Q1541" s="67">
        <f t="shared" si="126"/>
        <v>0</v>
      </c>
      <c r="R1541" s="66">
        <f>IF(J1541=0,0,R1542*$E$3)</f>
        <v>0</v>
      </c>
      <c r="S1541" s="67">
        <f t="shared" si="127"/>
        <v>0</v>
      </c>
      <c r="T1541" s="67"/>
    </row>
    <row r="1542" spans="3:20" ht="20.25" hidden="1" customHeight="1">
      <c r="C1542" s="76">
        <v>2</v>
      </c>
      <c r="D1542" s="68" t="str">
        <f>CHOOSE(IF(C1542&gt;0,C1542,$F$5),0,"(야)","(지세별)","(지+소)","(누.불)","(야+소)","(원내역)")</f>
        <v>(야)</v>
      </c>
      <c r="E1542">
        <f t="shared" si="128"/>
        <v>0</v>
      </c>
      <c r="F1542" s="59"/>
      <c r="G1542" s="70" t="s">
        <v>385</v>
      </c>
      <c r="H1542" s="71" t="s">
        <v>380</v>
      </c>
      <c r="I1542" s="71" t="str">
        <f>CHOOSE(IF(C1542&gt;0,C1542,$F$5),0,"(야간)","(지세별)","(지+소)","(누.불)","(야+소)","")</f>
        <v>(야간)</v>
      </c>
      <c r="J1542" s="70">
        <v>0</v>
      </c>
      <c r="K1542" s="72" t="s">
        <v>346</v>
      </c>
      <c r="L1542" s="73">
        <f t="shared" si="123"/>
        <v>0</v>
      </c>
      <c r="M1542" s="71">
        <f t="shared" si="123"/>
        <v>0</v>
      </c>
      <c r="N1542" s="73">
        <f>IF(AND(J1541=0,J1542=0),0,INT(CHOOSE(IF(C1542&gt;0,C1542,$F$5),#REF!,#REF!,#REF!,#REF!,#REF!,#REF!,#REF!)))</f>
        <v>0</v>
      </c>
      <c r="O1542" s="74">
        <f t="shared" si="125"/>
        <v>0</v>
      </c>
      <c r="P1542" s="73">
        <f>IF(AND(J1541=0,J1542=0),0,INT(CHOOSE(IF(C1542&gt;0,C1542,$F$5),#REF!,#REF!,#REF!,#REF!,#REF!,#REF!,#REF!)))</f>
        <v>0</v>
      </c>
      <c r="Q1542" s="74">
        <f t="shared" si="126"/>
        <v>0</v>
      </c>
      <c r="R1542" s="73">
        <f>IF(AND(J1541=0,J1542=0),0,INT(CHOOSE(IF(C1542&gt;0,C1542,$F$5),#REF!,#REF!,#REF!,#REF!,#REF!,#REF!,#REF!)))</f>
        <v>0</v>
      </c>
      <c r="S1542" s="74">
        <f t="shared" si="127"/>
        <v>0</v>
      </c>
      <c r="T1542" s="74"/>
    </row>
    <row r="1543" spans="3:20" ht="20.25" hidden="1" customHeight="1">
      <c r="C1543" s="17"/>
      <c r="E1543" t="str">
        <f t="shared" si="124"/>
        <v/>
      </c>
      <c r="F1543" s="62"/>
      <c r="G1543" s="63"/>
      <c r="H1543" s="64"/>
      <c r="I1543" s="64"/>
      <c r="J1543" s="63">
        <v>0</v>
      </c>
      <c r="K1543" s="65"/>
      <c r="L1543" s="66">
        <f t="shared" si="123"/>
        <v>0</v>
      </c>
      <c r="M1543" s="64">
        <f t="shared" si="123"/>
        <v>0</v>
      </c>
      <c r="N1543" s="66">
        <f>IF(J1543=0,0,N1544*$E$3)</f>
        <v>0</v>
      </c>
      <c r="O1543" s="67">
        <f t="shared" si="125"/>
        <v>0</v>
      </c>
      <c r="P1543" s="66">
        <f>IF(J1543=0,0,P1544*$E$3)</f>
        <v>0</v>
      </c>
      <c r="Q1543" s="67">
        <f t="shared" si="126"/>
        <v>0</v>
      </c>
      <c r="R1543" s="66">
        <f>IF(J1543=0,0,R1544*$E$3)</f>
        <v>0</v>
      </c>
      <c r="S1543" s="67">
        <f t="shared" si="127"/>
        <v>0</v>
      </c>
      <c r="T1543" s="67"/>
    </row>
    <row r="1544" spans="3:20" ht="20.25" hidden="1" customHeight="1">
      <c r="C1544" s="76"/>
      <c r="D1544" s="68">
        <f>CHOOSE(IF(C1544&gt;0,C1544,$F$5),0,"(야)","(지세별)","(지+소)","(누.불)","(야+소)","(원내역)")</f>
        <v>0</v>
      </c>
      <c r="E1544">
        <f t="shared" si="128"/>
        <v>0</v>
      </c>
      <c r="F1544" s="59"/>
      <c r="G1544" s="70" t="s">
        <v>385</v>
      </c>
      <c r="H1544" s="71" t="s">
        <v>382</v>
      </c>
      <c r="I1544" s="71">
        <f>CHOOSE(IF(C1544&gt;0,C1544,$F$5),0,"(야간)","(지세별)","(지+소)","(누.불)","(야+소)","")</f>
        <v>0</v>
      </c>
      <c r="J1544" s="70">
        <v>0</v>
      </c>
      <c r="K1544" s="72" t="s">
        <v>347</v>
      </c>
      <c r="L1544" s="73">
        <f t="shared" si="123"/>
        <v>0</v>
      </c>
      <c r="M1544" s="71">
        <f t="shared" si="123"/>
        <v>0</v>
      </c>
      <c r="N1544" s="73">
        <f>IF(AND(J1543=0,J1544=0),0,INT(CHOOSE(IF(C1544&gt;0,C1544,$F$5),#REF!,#REF!,#REF!,#REF!,#REF!,#REF!,#REF!)))</f>
        <v>0</v>
      </c>
      <c r="O1544" s="74">
        <f t="shared" si="125"/>
        <v>0</v>
      </c>
      <c r="P1544" s="73">
        <f>IF(AND(J1543=0,J1544=0),0,INT(CHOOSE(IF(C1544&gt;0,C1544,$F$5),#REF!,#REF!,#REF!,#REF!,#REF!,#REF!,#REF!)))</f>
        <v>0</v>
      </c>
      <c r="Q1544" s="74">
        <f t="shared" si="126"/>
        <v>0</v>
      </c>
      <c r="R1544" s="73">
        <f>IF(AND(J1543=0,J1544=0),0,INT(CHOOSE(IF(C1544&gt;0,C1544,$F$5),#REF!,#REF!,#REF!,#REF!,#REF!,#REF!,#REF!)))</f>
        <v>0</v>
      </c>
      <c r="S1544" s="74">
        <f t="shared" si="127"/>
        <v>0</v>
      </c>
      <c r="T1544" s="74"/>
    </row>
    <row r="1545" spans="3:20" ht="20.25" hidden="1" customHeight="1">
      <c r="C1545" s="17"/>
      <c r="E1545" t="str">
        <f t="shared" si="124"/>
        <v/>
      </c>
      <c r="F1545" s="62"/>
      <c r="G1545" s="63"/>
      <c r="H1545" s="64"/>
      <c r="I1545" s="64"/>
      <c r="J1545" s="63">
        <v>0</v>
      </c>
      <c r="K1545" s="65"/>
      <c r="L1545" s="66">
        <f t="shared" si="123"/>
        <v>0</v>
      </c>
      <c r="M1545" s="64">
        <f t="shared" si="123"/>
        <v>0</v>
      </c>
      <c r="N1545" s="66">
        <f>IF(J1545=0,0,N1546*$E$3)</f>
        <v>0</v>
      </c>
      <c r="O1545" s="67">
        <f t="shared" si="125"/>
        <v>0</v>
      </c>
      <c r="P1545" s="66">
        <f>IF(J1545=0,0,P1546*$E$3)</f>
        <v>0</v>
      </c>
      <c r="Q1545" s="67">
        <f t="shared" si="126"/>
        <v>0</v>
      </c>
      <c r="R1545" s="66">
        <f>IF(J1545=0,0,R1546*$E$3)</f>
        <v>0</v>
      </c>
      <c r="S1545" s="67">
        <f t="shared" si="127"/>
        <v>0</v>
      </c>
      <c r="T1545" s="67"/>
    </row>
    <row r="1546" spans="3:20" ht="20.25" hidden="1" customHeight="1">
      <c r="C1546" s="76">
        <v>2</v>
      </c>
      <c r="D1546" s="68" t="str">
        <f>CHOOSE(IF(C1546&gt;0,C1546,$F$5),0,"(야)","(지세별)","(지+소)","(누.불)","(야+소)","(원내역)")</f>
        <v>(야)</v>
      </c>
      <c r="E1546">
        <f t="shared" si="128"/>
        <v>0</v>
      </c>
      <c r="F1546" s="59"/>
      <c r="G1546" s="70" t="s">
        <v>385</v>
      </c>
      <c r="H1546" s="71" t="s">
        <v>382</v>
      </c>
      <c r="I1546" s="71" t="str">
        <f>CHOOSE(IF(C1546&gt;0,C1546,$F$5),0,"(야간)","(지세별)","(지+소)","(누.불)","(야+소)","")</f>
        <v>(야간)</v>
      </c>
      <c r="J1546" s="70">
        <v>0</v>
      </c>
      <c r="K1546" s="72" t="s">
        <v>350</v>
      </c>
      <c r="L1546" s="73">
        <f t="shared" si="123"/>
        <v>0</v>
      </c>
      <c r="M1546" s="71">
        <f t="shared" si="123"/>
        <v>0</v>
      </c>
      <c r="N1546" s="73">
        <f>IF(AND(J1545=0,J1546=0),0,INT(CHOOSE(IF(C1546&gt;0,C1546,$F$5),#REF!,#REF!,#REF!,#REF!,#REF!,#REF!,#REF!)))</f>
        <v>0</v>
      </c>
      <c r="O1546" s="74">
        <f t="shared" si="125"/>
        <v>0</v>
      </c>
      <c r="P1546" s="73">
        <f>IF(AND(J1545=0,J1546=0),0,INT(CHOOSE(IF(C1546&gt;0,C1546,$F$5),#REF!,#REF!,#REF!,#REF!,#REF!,#REF!,#REF!)))</f>
        <v>0</v>
      </c>
      <c r="Q1546" s="74">
        <f t="shared" si="126"/>
        <v>0</v>
      </c>
      <c r="R1546" s="73">
        <f>IF(AND(J1545=0,J1546=0),0,INT(CHOOSE(IF(C1546&gt;0,C1546,$F$5),#REF!,#REF!,#REF!,#REF!,#REF!,#REF!,#REF!)))</f>
        <v>0</v>
      </c>
      <c r="S1546" s="74">
        <f t="shared" si="127"/>
        <v>0</v>
      </c>
      <c r="T1546" s="74"/>
    </row>
    <row r="1547" spans="3:20" ht="20.25" hidden="1" customHeight="1">
      <c r="C1547" s="17"/>
      <c r="E1547" t="str">
        <f t="shared" si="124"/>
        <v/>
      </c>
      <c r="F1547" s="62"/>
      <c r="G1547" s="63"/>
      <c r="H1547" s="64"/>
      <c r="I1547" s="64"/>
      <c r="J1547" s="63">
        <v>0</v>
      </c>
      <c r="K1547" s="65"/>
      <c r="L1547" s="66">
        <f t="shared" si="123"/>
        <v>0</v>
      </c>
      <c r="M1547" s="64">
        <f t="shared" si="123"/>
        <v>0</v>
      </c>
      <c r="N1547" s="66">
        <f>IF(J1547=0,0,N1548*$E$3)</f>
        <v>0</v>
      </c>
      <c r="O1547" s="67">
        <f t="shared" si="125"/>
        <v>0</v>
      </c>
      <c r="P1547" s="66">
        <f>IF(J1547=0,0,P1548*$E$3)</f>
        <v>0</v>
      </c>
      <c r="Q1547" s="67">
        <f t="shared" si="126"/>
        <v>0</v>
      </c>
      <c r="R1547" s="66">
        <f>IF(J1547=0,0,R1548*$E$3)</f>
        <v>0</v>
      </c>
      <c r="S1547" s="67">
        <f t="shared" si="127"/>
        <v>0</v>
      </c>
      <c r="T1547" s="67"/>
    </row>
    <row r="1548" spans="3:20" ht="20.25" hidden="1" customHeight="1">
      <c r="C1548" s="76"/>
      <c r="D1548" s="68">
        <f>CHOOSE(IF(C1548&gt;0,C1548,$F$5),0,"(야)","(지세별)","(지+소)","(누.불)","(야+소)","(원내역)")</f>
        <v>0</v>
      </c>
      <c r="E1548">
        <f t="shared" si="128"/>
        <v>0</v>
      </c>
      <c r="F1548" s="59"/>
      <c r="G1548" s="70" t="s">
        <v>386</v>
      </c>
      <c r="H1548" s="71" t="s">
        <v>377</v>
      </c>
      <c r="I1548" s="71">
        <f>CHOOSE(IF(C1548&gt;0,C1548,$F$5),0,"(야간)","(지세별)","(지+소)","(누.불)","(야+소)","")</f>
        <v>0</v>
      </c>
      <c r="J1548" s="70">
        <v>0</v>
      </c>
      <c r="K1548" s="72" t="s">
        <v>346</v>
      </c>
      <c r="L1548" s="73">
        <f t="shared" si="123"/>
        <v>0</v>
      </c>
      <c r="M1548" s="71">
        <f t="shared" si="123"/>
        <v>0</v>
      </c>
      <c r="N1548" s="73">
        <f>IF(AND(J1547=0,J1548=0),0,INT(CHOOSE(IF(C1548&gt;0,C1548,$F$5),#REF!,#REF!,#REF!,#REF!,#REF!,#REF!,#REF!)))</f>
        <v>0</v>
      </c>
      <c r="O1548" s="74">
        <f t="shared" si="125"/>
        <v>0</v>
      </c>
      <c r="P1548" s="73">
        <f>IF(AND(J1547=0,J1548=0),0,INT(CHOOSE(IF(C1548&gt;0,C1548,$F$5),#REF!,#REF!,#REF!,#REF!,#REF!,#REF!,#REF!)))</f>
        <v>0</v>
      </c>
      <c r="Q1548" s="74">
        <f t="shared" si="126"/>
        <v>0</v>
      </c>
      <c r="R1548" s="73">
        <f>IF(AND(J1547=0,J1548=0),0,INT(CHOOSE(IF(C1548&gt;0,C1548,$F$5),#REF!,#REF!,#REF!,#REF!,#REF!,#REF!,#REF!)))</f>
        <v>0</v>
      </c>
      <c r="S1548" s="74">
        <f t="shared" si="127"/>
        <v>0</v>
      </c>
      <c r="T1548" s="74"/>
    </row>
    <row r="1549" spans="3:20" ht="20.25" hidden="1" customHeight="1">
      <c r="C1549" s="17"/>
      <c r="E1549" t="str">
        <f t="shared" si="124"/>
        <v/>
      </c>
      <c r="F1549" s="62"/>
      <c r="G1549" s="63"/>
      <c r="H1549" s="64"/>
      <c r="I1549" s="64"/>
      <c r="J1549" s="63">
        <v>0</v>
      </c>
      <c r="K1549" s="65"/>
      <c r="L1549" s="66">
        <f t="shared" si="123"/>
        <v>0</v>
      </c>
      <c r="M1549" s="64">
        <f t="shared" si="123"/>
        <v>0</v>
      </c>
      <c r="N1549" s="66">
        <f>IF(J1549=0,0,N1550*$E$3)</f>
        <v>0</v>
      </c>
      <c r="O1549" s="67">
        <f t="shared" si="125"/>
        <v>0</v>
      </c>
      <c r="P1549" s="66">
        <f>IF(J1549=0,0,P1550*$E$3)</f>
        <v>0</v>
      </c>
      <c r="Q1549" s="67">
        <f t="shared" si="126"/>
        <v>0</v>
      </c>
      <c r="R1549" s="66">
        <f>IF(J1549=0,0,R1550*$E$3)</f>
        <v>0</v>
      </c>
      <c r="S1549" s="67">
        <f t="shared" si="127"/>
        <v>0</v>
      </c>
      <c r="T1549" s="67"/>
    </row>
    <row r="1550" spans="3:20" ht="20.25" hidden="1" customHeight="1">
      <c r="C1550" s="76">
        <v>2</v>
      </c>
      <c r="D1550" s="68" t="str">
        <f>CHOOSE(IF(C1550&gt;0,C1550,$F$5),0,"(야)","(지세별)","(지+소)","(누.불)","(야+소)","(원내역)")</f>
        <v>(야)</v>
      </c>
      <c r="E1550">
        <f t="shared" si="128"/>
        <v>0</v>
      </c>
      <c r="F1550" s="59"/>
      <c r="G1550" s="70" t="s">
        <v>386</v>
      </c>
      <c r="H1550" s="71" t="s">
        <v>377</v>
      </c>
      <c r="I1550" s="71" t="str">
        <f>CHOOSE(IF(C1550&gt;0,C1550,$F$5),0,"(야간)","(지세별)","(지+소)","(누.불)","(야+소)","")</f>
        <v>(야간)</v>
      </c>
      <c r="J1550" s="70">
        <v>0</v>
      </c>
      <c r="K1550" s="72" t="s">
        <v>346</v>
      </c>
      <c r="L1550" s="73">
        <f t="shared" si="123"/>
        <v>0</v>
      </c>
      <c r="M1550" s="71">
        <f t="shared" si="123"/>
        <v>0</v>
      </c>
      <c r="N1550" s="73">
        <f>IF(AND(J1549=0,J1550=0),0,INT(CHOOSE(IF(C1550&gt;0,C1550,$F$5),#REF!,#REF!,#REF!,#REF!,#REF!,#REF!,#REF!)))</f>
        <v>0</v>
      </c>
      <c r="O1550" s="74">
        <f t="shared" si="125"/>
        <v>0</v>
      </c>
      <c r="P1550" s="73">
        <f>IF(AND(J1549=0,J1550=0),0,INT(CHOOSE(IF(C1550&gt;0,C1550,$F$5),#REF!,#REF!,#REF!,#REF!,#REF!,#REF!,#REF!)))</f>
        <v>0</v>
      </c>
      <c r="Q1550" s="74">
        <f t="shared" si="126"/>
        <v>0</v>
      </c>
      <c r="R1550" s="73">
        <f>IF(AND(J1549=0,J1550=0),0,INT(CHOOSE(IF(C1550&gt;0,C1550,$F$5),#REF!,#REF!,#REF!,#REF!,#REF!,#REF!,#REF!)))</f>
        <v>0</v>
      </c>
      <c r="S1550" s="74">
        <f t="shared" si="127"/>
        <v>0</v>
      </c>
      <c r="T1550" s="74"/>
    </row>
    <row r="1551" spans="3:20" ht="20.25" hidden="1" customHeight="1">
      <c r="C1551" s="17"/>
      <c r="E1551" t="str">
        <f t="shared" si="124"/>
        <v/>
      </c>
      <c r="F1551" s="62"/>
      <c r="G1551" s="63"/>
      <c r="H1551" s="64"/>
      <c r="I1551" s="64"/>
      <c r="J1551" s="63">
        <v>0</v>
      </c>
      <c r="K1551" s="65"/>
      <c r="L1551" s="66">
        <f t="shared" si="123"/>
        <v>0</v>
      </c>
      <c r="M1551" s="64">
        <f t="shared" si="123"/>
        <v>0</v>
      </c>
      <c r="N1551" s="66">
        <f>IF(J1551=0,0,N1552*$E$3)</f>
        <v>0</v>
      </c>
      <c r="O1551" s="67">
        <f t="shared" si="125"/>
        <v>0</v>
      </c>
      <c r="P1551" s="66">
        <f>IF(J1551=0,0,P1552*$E$3)</f>
        <v>0</v>
      </c>
      <c r="Q1551" s="67">
        <f t="shared" si="126"/>
        <v>0</v>
      </c>
      <c r="R1551" s="66">
        <f>IF(J1551=0,0,R1552*$E$3)</f>
        <v>0</v>
      </c>
      <c r="S1551" s="67">
        <f t="shared" si="127"/>
        <v>0</v>
      </c>
      <c r="T1551" s="67"/>
    </row>
    <row r="1552" spans="3:20" ht="20.25" hidden="1" customHeight="1">
      <c r="C1552" s="76"/>
      <c r="D1552" s="68">
        <f>CHOOSE(IF(C1552&gt;0,C1552,$F$5),0,"(야)","(지세별)","(지+소)","(누.불)","(야+소)","(원내역)")</f>
        <v>0</v>
      </c>
      <c r="E1552">
        <f t="shared" si="128"/>
        <v>0</v>
      </c>
      <c r="F1552" s="59"/>
      <c r="G1552" s="70" t="s">
        <v>386</v>
      </c>
      <c r="H1552" s="71" t="s">
        <v>387</v>
      </c>
      <c r="I1552" s="71">
        <f>CHOOSE(IF(C1552&gt;0,C1552,$F$5),0,"(야간)","(지세별)","(지+소)","(누.불)","(야+소)","")</f>
        <v>0</v>
      </c>
      <c r="J1552" s="70">
        <v>0</v>
      </c>
      <c r="K1552" s="72" t="s">
        <v>350</v>
      </c>
      <c r="L1552" s="73">
        <f t="shared" si="123"/>
        <v>0</v>
      </c>
      <c r="M1552" s="71">
        <f t="shared" si="123"/>
        <v>0</v>
      </c>
      <c r="N1552" s="73">
        <f>IF(AND(J1551=0,J1552=0),0,INT(CHOOSE(IF(C1552&gt;0,C1552,$F$5),#REF!,#REF!,#REF!,#REF!,#REF!,#REF!,#REF!)))</f>
        <v>0</v>
      </c>
      <c r="O1552" s="74">
        <f t="shared" si="125"/>
        <v>0</v>
      </c>
      <c r="P1552" s="73">
        <f>IF(AND(J1551=0,J1552=0),0,INT(CHOOSE(IF(C1552&gt;0,C1552,$F$5),#REF!,#REF!,#REF!,#REF!,#REF!,#REF!,#REF!)))</f>
        <v>0</v>
      </c>
      <c r="Q1552" s="74">
        <f t="shared" si="126"/>
        <v>0</v>
      </c>
      <c r="R1552" s="73">
        <f>IF(AND(J1551=0,J1552=0),0,INT(CHOOSE(IF(C1552&gt;0,C1552,$F$5),#REF!,#REF!,#REF!,#REF!,#REF!,#REF!,#REF!)))</f>
        <v>0</v>
      </c>
      <c r="S1552" s="74">
        <f t="shared" si="127"/>
        <v>0</v>
      </c>
      <c r="T1552" s="74"/>
    </row>
    <row r="1553" spans="3:20" ht="20.25" hidden="1" customHeight="1">
      <c r="C1553" s="17"/>
      <c r="E1553" t="str">
        <f t="shared" si="124"/>
        <v/>
      </c>
      <c r="F1553" s="62"/>
      <c r="G1553" s="63"/>
      <c r="H1553" s="64"/>
      <c r="I1553" s="64"/>
      <c r="J1553" s="63">
        <v>0</v>
      </c>
      <c r="K1553" s="65"/>
      <c r="L1553" s="66">
        <f t="shared" si="123"/>
        <v>0</v>
      </c>
      <c r="M1553" s="64">
        <f t="shared" si="123"/>
        <v>0</v>
      </c>
      <c r="N1553" s="66">
        <f>IF(J1553=0,0,N1554*$E$3)</f>
        <v>0</v>
      </c>
      <c r="O1553" s="67">
        <f t="shared" si="125"/>
        <v>0</v>
      </c>
      <c r="P1553" s="66">
        <f>IF(J1553=0,0,P1554*$E$3)</f>
        <v>0</v>
      </c>
      <c r="Q1553" s="67">
        <f t="shared" si="126"/>
        <v>0</v>
      </c>
      <c r="R1553" s="66">
        <f>IF(J1553=0,0,R1554*$E$3)</f>
        <v>0</v>
      </c>
      <c r="S1553" s="67">
        <f t="shared" si="127"/>
        <v>0</v>
      </c>
      <c r="T1553" s="67"/>
    </row>
    <row r="1554" spans="3:20" ht="20.25" hidden="1" customHeight="1">
      <c r="C1554" s="76">
        <v>2</v>
      </c>
      <c r="D1554" s="68" t="str">
        <f>CHOOSE(IF(C1554&gt;0,C1554,$F$5),0,"(야)","(지세별)","(지+소)","(누.불)","(야+소)","(원내역)")</f>
        <v>(야)</v>
      </c>
      <c r="E1554">
        <f t="shared" si="128"/>
        <v>0</v>
      </c>
      <c r="F1554" s="59"/>
      <c r="G1554" s="70" t="s">
        <v>386</v>
      </c>
      <c r="H1554" s="71" t="s">
        <v>387</v>
      </c>
      <c r="I1554" s="71" t="str">
        <f>CHOOSE(IF(C1554&gt;0,C1554,$F$5),0,"(야간)","(지세별)","(지+소)","(누.불)","(야+소)","")</f>
        <v>(야간)</v>
      </c>
      <c r="J1554" s="70">
        <v>0</v>
      </c>
      <c r="K1554" s="72" t="s">
        <v>350</v>
      </c>
      <c r="L1554" s="73">
        <f t="shared" si="123"/>
        <v>0</v>
      </c>
      <c r="M1554" s="71">
        <f t="shared" si="123"/>
        <v>0</v>
      </c>
      <c r="N1554" s="73">
        <f>IF(AND(J1553=0,J1554=0),0,INT(CHOOSE(IF(C1554&gt;0,C1554,$F$5),#REF!,#REF!,#REF!,#REF!,#REF!,#REF!,#REF!)))</f>
        <v>0</v>
      </c>
      <c r="O1554" s="74">
        <f t="shared" si="125"/>
        <v>0</v>
      </c>
      <c r="P1554" s="73">
        <f>IF(AND(J1553=0,J1554=0),0,INT(CHOOSE(IF(C1554&gt;0,C1554,$F$5),#REF!,#REF!,#REF!,#REF!,#REF!,#REF!,#REF!)))</f>
        <v>0</v>
      </c>
      <c r="Q1554" s="74">
        <f t="shared" si="126"/>
        <v>0</v>
      </c>
      <c r="R1554" s="73">
        <f>IF(AND(J1553=0,J1554=0),0,INT(CHOOSE(IF(C1554&gt;0,C1554,$F$5),#REF!,#REF!,#REF!,#REF!,#REF!,#REF!,#REF!)))</f>
        <v>0</v>
      </c>
      <c r="S1554" s="74">
        <f t="shared" si="127"/>
        <v>0</v>
      </c>
      <c r="T1554" s="74"/>
    </row>
    <row r="1555" spans="3:20" ht="20.25" hidden="1" customHeight="1">
      <c r="C1555" s="17"/>
      <c r="E1555" t="str">
        <f t="shared" si="124"/>
        <v/>
      </c>
      <c r="F1555" s="62"/>
      <c r="G1555" s="63"/>
      <c r="H1555" s="64"/>
      <c r="I1555" s="64"/>
      <c r="J1555" s="63">
        <v>0</v>
      </c>
      <c r="K1555" s="65"/>
      <c r="L1555" s="66">
        <f t="shared" si="123"/>
        <v>0</v>
      </c>
      <c r="M1555" s="64">
        <f t="shared" si="123"/>
        <v>0</v>
      </c>
      <c r="N1555" s="66">
        <f>IF(J1555=0,0,N1556*$E$3)</f>
        <v>0</v>
      </c>
      <c r="O1555" s="67">
        <f t="shared" si="125"/>
        <v>0</v>
      </c>
      <c r="P1555" s="66">
        <f>IF(J1555=0,0,P1556*$E$3)</f>
        <v>0</v>
      </c>
      <c r="Q1555" s="67">
        <f t="shared" si="126"/>
        <v>0</v>
      </c>
      <c r="R1555" s="66">
        <f>IF(J1555=0,0,R1556*$E$3)</f>
        <v>0</v>
      </c>
      <c r="S1555" s="67">
        <f t="shared" si="127"/>
        <v>0</v>
      </c>
      <c r="T1555" s="67"/>
    </row>
    <row r="1556" spans="3:20" ht="20.25" hidden="1" customHeight="1">
      <c r="C1556" s="76"/>
      <c r="D1556" s="68">
        <f>CHOOSE(IF(C1556&gt;0,C1556,$F$5),0,"(야)","(지세별)","(지+소)","(누.불)","(야+소)","(원내역)")</f>
        <v>0</v>
      </c>
      <c r="E1556">
        <f t="shared" si="128"/>
        <v>0</v>
      </c>
      <c r="F1556" s="59"/>
      <c r="G1556" s="70" t="s">
        <v>386</v>
      </c>
      <c r="H1556" s="71" t="s">
        <v>382</v>
      </c>
      <c r="I1556" s="71">
        <f>CHOOSE(IF(C1556&gt;0,C1556,$F$5),0,"(야간)","(지세별)","(지+소)","(누.불)","(야+소)","")</f>
        <v>0</v>
      </c>
      <c r="J1556" s="70">
        <v>0</v>
      </c>
      <c r="K1556" s="72" t="s">
        <v>346</v>
      </c>
      <c r="L1556" s="73">
        <f t="shared" si="123"/>
        <v>0</v>
      </c>
      <c r="M1556" s="71">
        <f t="shared" si="123"/>
        <v>0</v>
      </c>
      <c r="N1556" s="73">
        <f>IF(AND(J1555=0,J1556=0),0,INT(CHOOSE(IF(C1556&gt;0,C1556,$F$5),#REF!,#REF!,#REF!,#REF!,#REF!,#REF!,#REF!)))</f>
        <v>0</v>
      </c>
      <c r="O1556" s="74">
        <f t="shared" si="125"/>
        <v>0</v>
      </c>
      <c r="P1556" s="73">
        <f>IF(AND(J1555=0,J1556=0),0,INT(CHOOSE(IF(C1556&gt;0,C1556,$F$5),#REF!,#REF!,#REF!,#REF!,#REF!,#REF!,#REF!)))</f>
        <v>0</v>
      </c>
      <c r="Q1556" s="74">
        <f t="shared" si="126"/>
        <v>0</v>
      </c>
      <c r="R1556" s="73">
        <f>IF(AND(J1555=0,J1556=0),0,INT(CHOOSE(IF(C1556&gt;0,C1556,$F$5),#REF!,#REF!,#REF!,#REF!,#REF!,#REF!,#REF!)))</f>
        <v>0</v>
      </c>
      <c r="S1556" s="74">
        <f t="shared" si="127"/>
        <v>0</v>
      </c>
      <c r="T1556" s="74"/>
    </row>
    <row r="1557" spans="3:20" ht="20.25" hidden="1" customHeight="1">
      <c r="C1557" s="17"/>
      <c r="E1557" t="str">
        <f t="shared" si="124"/>
        <v/>
      </c>
      <c r="F1557" s="62"/>
      <c r="G1557" s="63"/>
      <c r="H1557" s="64"/>
      <c r="I1557" s="64"/>
      <c r="J1557" s="63">
        <v>0</v>
      </c>
      <c r="K1557" s="65"/>
      <c r="L1557" s="66">
        <f t="shared" si="123"/>
        <v>0</v>
      </c>
      <c r="M1557" s="64">
        <f t="shared" si="123"/>
        <v>0</v>
      </c>
      <c r="N1557" s="66">
        <f>IF(J1557=0,0,N1558*$E$3)</f>
        <v>0</v>
      </c>
      <c r="O1557" s="67">
        <f t="shared" si="125"/>
        <v>0</v>
      </c>
      <c r="P1557" s="66">
        <f>IF(J1557=0,0,P1558*$E$3)</f>
        <v>0</v>
      </c>
      <c r="Q1557" s="67">
        <f t="shared" si="126"/>
        <v>0</v>
      </c>
      <c r="R1557" s="66">
        <f>IF(J1557=0,0,R1558*$E$3)</f>
        <v>0</v>
      </c>
      <c r="S1557" s="67">
        <f t="shared" si="127"/>
        <v>0</v>
      </c>
      <c r="T1557" s="67"/>
    </row>
    <row r="1558" spans="3:20" ht="20.25" hidden="1" customHeight="1">
      <c r="C1558" s="76">
        <v>2</v>
      </c>
      <c r="D1558" s="68" t="str">
        <f>CHOOSE(IF(C1558&gt;0,C1558,$F$5),0,"(야)","(지세별)","(지+소)","(누.불)","(야+소)","(원내역)")</f>
        <v>(야)</v>
      </c>
      <c r="E1558">
        <f t="shared" si="128"/>
        <v>0</v>
      </c>
      <c r="F1558" s="59"/>
      <c r="G1558" s="70" t="s">
        <v>386</v>
      </c>
      <c r="H1558" s="71" t="s">
        <v>382</v>
      </c>
      <c r="I1558" s="71" t="str">
        <f>CHOOSE(IF(C1558&gt;0,C1558,$F$5),0,"(야간)","(지세별)","(지+소)","(누.불)","(야+소)","")</f>
        <v>(야간)</v>
      </c>
      <c r="J1558" s="70">
        <v>0</v>
      </c>
      <c r="K1558" s="72" t="s">
        <v>350</v>
      </c>
      <c r="L1558" s="73">
        <f t="shared" si="123"/>
        <v>0</v>
      </c>
      <c r="M1558" s="71">
        <f t="shared" si="123"/>
        <v>0</v>
      </c>
      <c r="N1558" s="73">
        <f>IF(AND(J1557=0,J1558=0),0,INT(CHOOSE(IF(C1558&gt;0,C1558,$F$5),#REF!,#REF!,#REF!,#REF!,#REF!,#REF!,#REF!)))</f>
        <v>0</v>
      </c>
      <c r="O1558" s="74">
        <f t="shared" si="125"/>
        <v>0</v>
      </c>
      <c r="P1558" s="73">
        <f>IF(AND(J1557=0,J1558=0),0,INT(CHOOSE(IF(C1558&gt;0,C1558,$F$5),#REF!,#REF!,#REF!,#REF!,#REF!,#REF!,#REF!)))</f>
        <v>0</v>
      </c>
      <c r="Q1558" s="74">
        <f t="shared" si="126"/>
        <v>0</v>
      </c>
      <c r="R1558" s="73">
        <f>IF(AND(J1557=0,J1558=0),0,INT(CHOOSE(IF(C1558&gt;0,C1558,$F$5),#REF!,#REF!,#REF!,#REF!,#REF!,#REF!,#REF!)))</f>
        <v>0</v>
      </c>
      <c r="S1558" s="74">
        <f t="shared" si="127"/>
        <v>0</v>
      </c>
      <c r="T1558" s="74"/>
    </row>
    <row r="1559" spans="3:20" ht="20.25" hidden="1" customHeight="1">
      <c r="C1559" s="17"/>
      <c r="E1559" t="str">
        <f t="shared" si="124"/>
        <v/>
      </c>
      <c r="F1559" s="62"/>
      <c r="G1559" s="63"/>
      <c r="H1559" s="64"/>
      <c r="I1559" s="64"/>
      <c r="J1559" s="63">
        <v>0</v>
      </c>
      <c r="K1559" s="65"/>
      <c r="L1559" s="66">
        <f t="shared" si="123"/>
        <v>0</v>
      </c>
      <c r="M1559" s="64">
        <f t="shared" si="123"/>
        <v>0</v>
      </c>
      <c r="N1559" s="66">
        <f>IF(J1559=0,0,N1560*$E$3)</f>
        <v>0</v>
      </c>
      <c r="O1559" s="67">
        <f t="shared" si="125"/>
        <v>0</v>
      </c>
      <c r="P1559" s="66">
        <f>IF(J1559=0,0,P1560*$E$3)</f>
        <v>0</v>
      </c>
      <c r="Q1559" s="67">
        <f t="shared" si="126"/>
        <v>0</v>
      </c>
      <c r="R1559" s="66">
        <f>IF(J1559=0,0,R1560*$E$3)</f>
        <v>0</v>
      </c>
      <c r="S1559" s="67">
        <f t="shared" si="127"/>
        <v>0</v>
      </c>
      <c r="T1559" s="67"/>
    </row>
    <row r="1560" spans="3:20" ht="20.25" hidden="1" customHeight="1">
      <c r="C1560" s="76"/>
      <c r="D1560" s="68">
        <f>CHOOSE(IF(C1560&gt;0,C1560,$F$5),0,"(야)","(지세별)","(지+소)","(누.불)","(야+소)","(원내역)")</f>
        <v>0</v>
      </c>
      <c r="E1560">
        <f t="shared" si="128"/>
        <v>0</v>
      </c>
      <c r="F1560" s="59"/>
      <c r="G1560" s="70" t="s">
        <v>388</v>
      </c>
      <c r="H1560" s="71" t="s">
        <v>377</v>
      </c>
      <c r="I1560" s="71">
        <f>CHOOSE(IF(C1560&gt;0,C1560,$F$5),0,"(야간)","(지세별)","(지+소)","(누.불)","(야+소)","")</f>
        <v>0</v>
      </c>
      <c r="J1560" s="70">
        <v>0</v>
      </c>
      <c r="K1560" s="72" t="s">
        <v>346</v>
      </c>
      <c r="L1560" s="73">
        <f t="shared" si="123"/>
        <v>0</v>
      </c>
      <c r="M1560" s="71">
        <f t="shared" si="123"/>
        <v>0</v>
      </c>
      <c r="N1560" s="73">
        <f>IF(AND(J1559=0,J1560=0),0,INT(CHOOSE(IF(C1560&gt;0,C1560,$F$5),#REF!,#REF!,#REF!,#REF!,#REF!,#REF!,#REF!)))</f>
        <v>0</v>
      </c>
      <c r="O1560" s="74">
        <f t="shared" si="125"/>
        <v>0</v>
      </c>
      <c r="P1560" s="73">
        <f>IF(AND(J1559=0,J1560=0),0,INT(CHOOSE(IF(C1560&gt;0,C1560,$F$5),#REF!,#REF!,#REF!,#REF!,#REF!,#REF!,#REF!)))</f>
        <v>0</v>
      </c>
      <c r="Q1560" s="74">
        <f t="shared" si="126"/>
        <v>0</v>
      </c>
      <c r="R1560" s="73">
        <f>IF(AND(J1559=0,J1560=0),0,INT(CHOOSE(IF(C1560&gt;0,C1560,$F$5),#REF!,#REF!,#REF!,#REF!,#REF!,#REF!,#REF!)))</f>
        <v>0</v>
      </c>
      <c r="S1560" s="74">
        <f t="shared" si="127"/>
        <v>0</v>
      </c>
      <c r="T1560" s="74"/>
    </row>
    <row r="1561" spans="3:20" ht="20.25" hidden="1" customHeight="1">
      <c r="C1561" s="17"/>
      <c r="E1561" t="str">
        <f t="shared" si="124"/>
        <v/>
      </c>
      <c r="F1561" s="62"/>
      <c r="G1561" s="63"/>
      <c r="H1561" s="64"/>
      <c r="I1561" s="64"/>
      <c r="J1561" s="63">
        <v>0</v>
      </c>
      <c r="K1561" s="65"/>
      <c r="L1561" s="66">
        <f t="shared" si="123"/>
        <v>0</v>
      </c>
      <c r="M1561" s="64">
        <f t="shared" si="123"/>
        <v>0</v>
      </c>
      <c r="N1561" s="66">
        <f>IF(J1561=0,0,N1562*$E$3)</f>
        <v>0</v>
      </c>
      <c r="O1561" s="67">
        <f t="shared" si="125"/>
        <v>0</v>
      </c>
      <c r="P1561" s="66">
        <f>IF(J1561=0,0,P1562*$E$3)</f>
        <v>0</v>
      </c>
      <c r="Q1561" s="67">
        <f t="shared" si="126"/>
        <v>0</v>
      </c>
      <c r="R1561" s="66">
        <f>IF(J1561=0,0,R1562*$E$3)</f>
        <v>0</v>
      </c>
      <c r="S1561" s="67">
        <f t="shared" si="127"/>
        <v>0</v>
      </c>
      <c r="T1561" s="67"/>
    </row>
    <row r="1562" spans="3:20" ht="20.25" hidden="1" customHeight="1">
      <c r="C1562" s="76">
        <v>2</v>
      </c>
      <c r="D1562" s="68" t="str">
        <f>CHOOSE(IF(C1562&gt;0,C1562,$F$5),0,"(야)","(지세별)","(지+소)","(누.불)","(야+소)","(원내역)")</f>
        <v>(야)</v>
      </c>
      <c r="E1562">
        <f t="shared" si="128"/>
        <v>0</v>
      </c>
      <c r="F1562" s="59"/>
      <c r="G1562" s="70" t="s">
        <v>388</v>
      </c>
      <c r="H1562" s="71" t="s">
        <v>377</v>
      </c>
      <c r="I1562" s="71" t="str">
        <f>CHOOSE(IF(C1562&gt;0,C1562,$F$5),0,"(야간)","(지세별)","(지+소)","(누.불)","(야+소)","")</f>
        <v>(야간)</v>
      </c>
      <c r="J1562" s="70">
        <v>0</v>
      </c>
      <c r="K1562" s="72" t="s">
        <v>347</v>
      </c>
      <c r="L1562" s="73">
        <f t="shared" si="123"/>
        <v>0</v>
      </c>
      <c r="M1562" s="71">
        <f t="shared" si="123"/>
        <v>0</v>
      </c>
      <c r="N1562" s="73">
        <f>IF(AND(J1561=0,J1562=0),0,INT(CHOOSE(IF(C1562&gt;0,C1562,$F$5),#REF!,#REF!,#REF!,#REF!,#REF!,#REF!,#REF!)))</f>
        <v>0</v>
      </c>
      <c r="O1562" s="74">
        <f t="shared" si="125"/>
        <v>0</v>
      </c>
      <c r="P1562" s="73">
        <f>IF(AND(J1561=0,J1562=0),0,INT(CHOOSE(IF(C1562&gt;0,C1562,$F$5),#REF!,#REF!,#REF!,#REF!,#REF!,#REF!,#REF!)))</f>
        <v>0</v>
      </c>
      <c r="Q1562" s="74">
        <f t="shared" si="126"/>
        <v>0</v>
      </c>
      <c r="R1562" s="73">
        <f>IF(AND(J1561=0,J1562=0),0,INT(CHOOSE(IF(C1562&gt;0,C1562,$F$5),#REF!,#REF!,#REF!,#REF!,#REF!,#REF!,#REF!)))</f>
        <v>0</v>
      </c>
      <c r="S1562" s="74">
        <f t="shared" si="127"/>
        <v>0</v>
      </c>
      <c r="T1562" s="74"/>
    </row>
    <row r="1563" spans="3:20" ht="20.25" hidden="1" customHeight="1">
      <c r="C1563" s="17"/>
      <c r="E1563" t="str">
        <f t="shared" si="124"/>
        <v/>
      </c>
      <c r="F1563" s="62"/>
      <c r="G1563" s="63"/>
      <c r="H1563" s="64"/>
      <c r="I1563" s="64"/>
      <c r="J1563" s="63">
        <v>0</v>
      </c>
      <c r="K1563" s="65"/>
      <c r="L1563" s="66">
        <f t="shared" si="123"/>
        <v>0</v>
      </c>
      <c r="M1563" s="64">
        <f t="shared" si="123"/>
        <v>0</v>
      </c>
      <c r="N1563" s="66">
        <f>IF(J1563=0,0,N1564*$E$3)</f>
        <v>0</v>
      </c>
      <c r="O1563" s="67">
        <f t="shared" si="125"/>
        <v>0</v>
      </c>
      <c r="P1563" s="66">
        <f>IF(J1563=0,0,P1564*$E$3)</f>
        <v>0</v>
      </c>
      <c r="Q1563" s="67">
        <f t="shared" si="126"/>
        <v>0</v>
      </c>
      <c r="R1563" s="66">
        <f>IF(J1563=0,0,R1564*$E$3)</f>
        <v>0</v>
      </c>
      <c r="S1563" s="67">
        <f t="shared" si="127"/>
        <v>0</v>
      </c>
      <c r="T1563" s="67"/>
    </row>
    <row r="1564" spans="3:20" ht="20.25" hidden="1" customHeight="1">
      <c r="C1564" s="76"/>
      <c r="D1564" s="68">
        <f>CHOOSE(IF(C1564&gt;0,C1564,$F$5),0,"(야)","(지세별)","(지+소)","(누.불)","(야+소)","(원내역)")</f>
        <v>0</v>
      </c>
      <c r="E1564">
        <f t="shared" si="128"/>
        <v>0</v>
      </c>
      <c r="F1564" s="59"/>
      <c r="G1564" s="70" t="s">
        <v>388</v>
      </c>
      <c r="H1564" s="71" t="s">
        <v>389</v>
      </c>
      <c r="I1564" s="71">
        <f>CHOOSE(IF(C1564&gt;0,C1564,$F$5),0,"(야간)","(지세별)","(지+소)","(누.불)","(야+소)","")</f>
        <v>0</v>
      </c>
      <c r="J1564" s="70">
        <v>0</v>
      </c>
      <c r="K1564" s="72" t="s">
        <v>390</v>
      </c>
      <c r="L1564" s="73">
        <f t="shared" si="123"/>
        <v>0</v>
      </c>
      <c r="M1564" s="71">
        <f t="shared" si="123"/>
        <v>0</v>
      </c>
      <c r="N1564" s="73">
        <f>IF(AND(J1563=0,J1564=0),0,INT(CHOOSE(IF(C1564&gt;0,C1564,$F$5),#REF!,#REF!,#REF!,#REF!,#REF!,#REF!,#REF!)))</f>
        <v>0</v>
      </c>
      <c r="O1564" s="74">
        <f t="shared" si="125"/>
        <v>0</v>
      </c>
      <c r="P1564" s="73">
        <f>IF(AND(J1563=0,J1564=0),0,INT(CHOOSE(IF(C1564&gt;0,C1564,$F$5),#REF!,#REF!,#REF!,#REF!,#REF!,#REF!,#REF!)))</f>
        <v>0</v>
      </c>
      <c r="Q1564" s="74">
        <f t="shared" si="126"/>
        <v>0</v>
      </c>
      <c r="R1564" s="73">
        <f>IF(AND(J1563=0,J1564=0),0,INT(CHOOSE(IF(C1564&gt;0,C1564,$F$5),#REF!,#REF!,#REF!,#REF!,#REF!,#REF!,#REF!)))</f>
        <v>0</v>
      </c>
      <c r="S1564" s="74">
        <f t="shared" si="127"/>
        <v>0</v>
      </c>
      <c r="T1564" s="74"/>
    </row>
    <row r="1565" spans="3:20" ht="20.25" hidden="1" customHeight="1">
      <c r="C1565" s="17"/>
      <c r="E1565" t="str">
        <f t="shared" si="124"/>
        <v/>
      </c>
      <c r="F1565" s="62"/>
      <c r="G1565" s="63"/>
      <c r="H1565" s="64"/>
      <c r="I1565" s="64"/>
      <c r="J1565" s="63">
        <v>0</v>
      </c>
      <c r="K1565" s="65"/>
      <c r="L1565" s="66">
        <f t="shared" si="123"/>
        <v>0</v>
      </c>
      <c r="M1565" s="64">
        <f t="shared" si="123"/>
        <v>0</v>
      </c>
      <c r="N1565" s="66">
        <f>IF(J1565=0,0,N1566*$E$3)</f>
        <v>0</v>
      </c>
      <c r="O1565" s="67">
        <f t="shared" si="125"/>
        <v>0</v>
      </c>
      <c r="P1565" s="66">
        <f>IF(J1565=0,0,P1566*$E$3)</f>
        <v>0</v>
      </c>
      <c r="Q1565" s="67">
        <f t="shared" si="126"/>
        <v>0</v>
      </c>
      <c r="R1565" s="66">
        <f>IF(J1565=0,0,R1566*$E$3)</f>
        <v>0</v>
      </c>
      <c r="S1565" s="67">
        <f t="shared" si="127"/>
        <v>0</v>
      </c>
      <c r="T1565" s="67"/>
    </row>
    <row r="1566" spans="3:20" ht="20.25" hidden="1" customHeight="1">
      <c r="C1566" s="76">
        <v>2</v>
      </c>
      <c r="D1566" s="68" t="str">
        <f>CHOOSE(IF(C1566&gt;0,C1566,$F$5),0,"(야)","(지세별)","(지+소)","(누.불)","(야+소)","(원내역)")</f>
        <v>(야)</v>
      </c>
      <c r="E1566">
        <f t="shared" si="128"/>
        <v>0</v>
      </c>
      <c r="F1566" s="59"/>
      <c r="G1566" s="70" t="s">
        <v>388</v>
      </c>
      <c r="H1566" s="71" t="s">
        <v>389</v>
      </c>
      <c r="I1566" s="71" t="str">
        <f>CHOOSE(IF(C1566&gt;0,C1566,$F$5),0,"(야간)","(지세별)","(지+소)","(누.불)","(야+소)","")</f>
        <v>(야간)</v>
      </c>
      <c r="J1566" s="70">
        <v>0</v>
      </c>
      <c r="K1566" s="72" t="s">
        <v>346</v>
      </c>
      <c r="L1566" s="73">
        <f t="shared" si="123"/>
        <v>0</v>
      </c>
      <c r="M1566" s="71">
        <f t="shared" si="123"/>
        <v>0</v>
      </c>
      <c r="N1566" s="73">
        <f>IF(AND(J1565=0,J1566=0),0,INT(CHOOSE(IF(C1566&gt;0,C1566,$F$5),#REF!,#REF!,#REF!,#REF!,#REF!,#REF!,#REF!)))</f>
        <v>0</v>
      </c>
      <c r="O1566" s="74">
        <f t="shared" si="125"/>
        <v>0</v>
      </c>
      <c r="P1566" s="73">
        <f>IF(AND(J1565=0,J1566=0),0,INT(CHOOSE(IF(C1566&gt;0,C1566,$F$5),#REF!,#REF!,#REF!,#REF!,#REF!,#REF!,#REF!)))</f>
        <v>0</v>
      </c>
      <c r="Q1566" s="74">
        <f t="shared" si="126"/>
        <v>0</v>
      </c>
      <c r="R1566" s="73">
        <f>IF(AND(J1565=0,J1566=0),0,INT(CHOOSE(IF(C1566&gt;0,C1566,$F$5),#REF!,#REF!,#REF!,#REF!,#REF!,#REF!,#REF!)))</f>
        <v>0</v>
      </c>
      <c r="S1566" s="74">
        <f t="shared" si="127"/>
        <v>0</v>
      </c>
      <c r="T1566" s="74"/>
    </row>
    <row r="1567" spans="3:20" ht="20.25" hidden="1" customHeight="1">
      <c r="C1567" s="17"/>
      <c r="E1567" t="str">
        <f t="shared" si="124"/>
        <v/>
      </c>
      <c r="F1567" s="62"/>
      <c r="G1567" s="63"/>
      <c r="H1567" s="64"/>
      <c r="I1567" s="64"/>
      <c r="J1567" s="63">
        <v>0</v>
      </c>
      <c r="K1567" s="65"/>
      <c r="L1567" s="66">
        <f t="shared" si="123"/>
        <v>0</v>
      </c>
      <c r="M1567" s="64">
        <f t="shared" si="123"/>
        <v>0</v>
      </c>
      <c r="N1567" s="66">
        <f>IF(J1567=0,0,N1568*$E$3)</f>
        <v>0</v>
      </c>
      <c r="O1567" s="67">
        <f t="shared" si="125"/>
        <v>0</v>
      </c>
      <c r="P1567" s="66">
        <f>IF(J1567=0,0,P1568*$E$3)</f>
        <v>0</v>
      </c>
      <c r="Q1567" s="67">
        <f t="shared" si="126"/>
        <v>0</v>
      </c>
      <c r="R1567" s="66">
        <f>IF(J1567=0,0,R1568*$E$3)</f>
        <v>0</v>
      </c>
      <c r="S1567" s="67">
        <f t="shared" si="127"/>
        <v>0</v>
      </c>
      <c r="T1567" s="67"/>
    </row>
    <row r="1568" spans="3:20" ht="20.25" hidden="1" customHeight="1">
      <c r="C1568" s="76"/>
      <c r="D1568" s="68">
        <f>CHOOSE(IF(C1568&gt;0,C1568,$F$5),0,"(야)","(지세별)","(지+소)","(누.불)","(야+소)","(원내역)")</f>
        <v>0</v>
      </c>
      <c r="E1568">
        <f t="shared" si="128"/>
        <v>0</v>
      </c>
      <c r="F1568" s="59"/>
      <c r="G1568" s="70" t="s">
        <v>388</v>
      </c>
      <c r="H1568" s="71" t="s">
        <v>382</v>
      </c>
      <c r="I1568" s="71">
        <f>CHOOSE(IF(C1568&gt;0,C1568,$F$5),0,"(야간)","(지세별)","(지+소)","(누.불)","(야+소)","")</f>
        <v>0</v>
      </c>
      <c r="J1568" s="70">
        <v>0</v>
      </c>
      <c r="K1568" s="72" t="s">
        <v>346</v>
      </c>
      <c r="L1568" s="73">
        <f t="shared" si="123"/>
        <v>0</v>
      </c>
      <c r="M1568" s="71">
        <f t="shared" si="123"/>
        <v>0</v>
      </c>
      <c r="N1568" s="73">
        <f>IF(AND(J1567=0,J1568=0),0,INT(CHOOSE(IF(C1568&gt;0,C1568,$F$5),#REF!,#REF!,#REF!,#REF!,#REF!,#REF!,#REF!)))</f>
        <v>0</v>
      </c>
      <c r="O1568" s="74">
        <f t="shared" si="125"/>
        <v>0</v>
      </c>
      <c r="P1568" s="73">
        <f>IF(AND(J1567=0,J1568=0),0,INT(CHOOSE(IF(C1568&gt;0,C1568,$F$5),#REF!,#REF!,#REF!,#REF!,#REF!,#REF!,#REF!)))</f>
        <v>0</v>
      </c>
      <c r="Q1568" s="74">
        <f t="shared" si="126"/>
        <v>0</v>
      </c>
      <c r="R1568" s="73">
        <f>IF(AND(J1567=0,J1568=0),0,INT(CHOOSE(IF(C1568&gt;0,C1568,$F$5),#REF!,#REF!,#REF!,#REF!,#REF!,#REF!,#REF!)))</f>
        <v>0</v>
      </c>
      <c r="S1568" s="74">
        <f t="shared" si="127"/>
        <v>0</v>
      </c>
      <c r="T1568" s="74"/>
    </row>
    <row r="1569" spans="3:20" ht="20.25" hidden="1" customHeight="1">
      <c r="C1569" s="17"/>
      <c r="E1569" t="str">
        <f t="shared" si="124"/>
        <v/>
      </c>
      <c r="F1569" s="62"/>
      <c r="G1569" s="63"/>
      <c r="H1569" s="64"/>
      <c r="I1569" s="64"/>
      <c r="J1569" s="63">
        <v>0</v>
      </c>
      <c r="K1569" s="65"/>
      <c r="L1569" s="66">
        <f t="shared" ref="L1569:M1631" si="129">SUM(N1569,P1569,R1569)</f>
        <v>0</v>
      </c>
      <c r="M1569" s="64">
        <f t="shared" si="129"/>
        <v>0</v>
      </c>
      <c r="N1569" s="66">
        <f>IF(J1569=0,0,N1570*$E$3)</f>
        <v>0</v>
      </c>
      <c r="O1569" s="67">
        <f t="shared" si="125"/>
        <v>0</v>
      </c>
      <c r="P1569" s="66">
        <f>IF(J1569=0,0,P1570*$E$3)</f>
        <v>0</v>
      </c>
      <c r="Q1569" s="67">
        <f t="shared" si="126"/>
        <v>0</v>
      </c>
      <c r="R1569" s="66">
        <f>IF(J1569=0,0,R1570*$E$3)</f>
        <v>0</v>
      </c>
      <c r="S1569" s="67">
        <f t="shared" si="127"/>
        <v>0</v>
      </c>
      <c r="T1569" s="67"/>
    </row>
    <row r="1570" spans="3:20" ht="20.25" hidden="1" customHeight="1">
      <c r="C1570" s="76">
        <v>2</v>
      </c>
      <c r="D1570" s="68" t="str">
        <f>CHOOSE(IF(C1570&gt;0,C1570,$F$5),0,"(야)","(지세별)","(지+소)","(누.불)","(야+소)","(원내역)")</f>
        <v>(야)</v>
      </c>
      <c r="E1570">
        <f t="shared" si="128"/>
        <v>0</v>
      </c>
      <c r="F1570" s="59"/>
      <c r="G1570" s="70" t="s">
        <v>388</v>
      </c>
      <c r="H1570" s="71" t="s">
        <v>382</v>
      </c>
      <c r="I1570" s="71" t="str">
        <f>CHOOSE(IF(C1570&gt;0,C1570,$F$5),0,"(야간)","(지세별)","(지+소)","(누.불)","(야+소)","")</f>
        <v>(야간)</v>
      </c>
      <c r="J1570" s="70">
        <v>0</v>
      </c>
      <c r="K1570" s="72" t="s">
        <v>346</v>
      </c>
      <c r="L1570" s="73">
        <f t="shared" si="129"/>
        <v>0</v>
      </c>
      <c r="M1570" s="71">
        <f t="shared" si="129"/>
        <v>0</v>
      </c>
      <c r="N1570" s="73">
        <f>IF(AND(J1569=0,J1570=0),0,INT(CHOOSE(IF(C1570&gt;0,C1570,$F$5),#REF!,#REF!,#REF!,#REF!,#REF!,#REF!,#REF!)))</f>
        <v>0</v>
      </c>
      <c r="O1570" s="74">
        <f t="shared" si="125"/>
        <v>0</v>
      </c>
      <c r="P1570" s="73">
        <f>IF(AND(J1569=0,J1570=0),0,INT(CHOOSE(IF(C1570&gt;0,C1570,$F$5),#REF!,#REF!,#REF!,#REF!,#REF!,#REF!,#REF!)))</f>
        <v>0</v>
      </c>
      <c r="Q1570" s="74">
        <f t="shared" si="126"/>
        <v>0</v>
      </c>
      <c r="R1570" s="73">
        <f>IF(AND(J1569=0,J1570=0),0,INT(CHOOSE(IF(C1570&gt;0,C1570,$F$5),#REF!,#REF!,#REF!,#REF!,#REF!,#REF!,#REF!)))</f>
        <v>0</v>
      </c>
      <c r="S1570" s="74">
        <f t="shared" si="127"/>
        <v>0</v>
      </c>
      <c r="T1570" s="74"/>
    </row>
    <row r="1571" spans="3:20" ht="20.25" hidden="1" customHeight="1">
      <c r="C1571" s="17"/>
      <c r="E1571" t="str">
        <f t="shared" ref="E1571:E1633" si="130">IF(OR(M1571&gt;0,M1572&gt;0),2,"")</f>
        <v/>
      </c>
      <c r="F1571" s="62"/>
      <c r="G1571" s="63"/>
      <c r="H1571" s="64"/>
      <c r="I1571" s="64"/>
      <c r="J1571" s="63">
        <v>0</v>
      </c>
      <c r="K1571" s="65"/>
      <c r="L1571" s="66">
        <f t="shared" si="129"/>
        <v>0</v>
      </c>
      <c r="M1571" s="64">
        <f t="shared" si="129"/>
        <v>0</v>
      </c>
      <c r="N1571" s="66">
        <f>IF(J1571=0,0,N1572*$E$3)</f>
        <v>0</v>
      </c>
      <c r="O1571" s="67">
        <f t="shared" ref="O1571:O1634" si="131">INT($J1571*N1571)</f>
        <v>0</v>
      </c>
      <c r="P1571" s="66">
        <f>IF(J1571=0,0,P1572*$E$3)</f>
        <v>0</v>
      </c>
      <c r="Q1571" s="67">
        <f t="shared" ref="Q1571:Q1634" si="132">INT($J1571*P1571)</f>
        <v>0</v>
      </c>
      <c r="R1571" s="66">
        <f>IF(J1571=0,0,R1572*$E$3)</f>
        <v>0</v>
      </c>
      <c r="S1571" s="67">
        <f t="shared" ref="S1571:S1634" si="133">INT($J1571*R1571)</f>
        <v>0</v>
      </c>
      <c r="T1571" s="67"/>
    </row>
    <row r="1572" spans="3:20" ht="20.25" hidden="1" customHeight="1">
      <c r="C1572" s="76"/>
      <c r="D1572" s="68">
        <f>CHOOSE(IF(C1572&gt;0,C1572,$F$5),0,"(야)","(지세별)","(지+소)","(누.불)","(야+소)","(원내역)")</f>
        <v>0</v>
      </c>
      <c r="E1572">
        <f t="shared" ref="E1572:E1634" si="134">IF(OR(M1571&gt;0,M1572&gt;0),1,0)</f>
        <v>0</v>
      </c>
      <c r="F1572" s="59"/>
      <c r="G1572" s="70" t="s">
        <v>391</v>
      </c>
      <c r="H1572" s="71" t="s">
        <v>377</v>
      </c>
      <c r="I1572" s="71">
        <f>CHOOSE(IF(C1572&gt;0,C1572,$F$5),0,"(야간)","(지세별)","(지+소)","(누.불)","(야+소)","")</f>
        <v>0</v>
      </c>
      <c r="J1572" s="70">
        <v>0</v>
      </c>
      <c r="K1572" s="72" t="s">
        <v>346</v>
      </c>
      <c r="L1572" s="73">
        <f t="shared" si="129"/>
        <v>0</v>
      </c>
      <c r="M1572" s="71">
        <f t="shared" si="129"/>
        <v>0</v>
      </c>
      <c r="N1572" s="73">
        <f>IF(AND(J1571=0,J1572=0),0,INT(CHOOSE(IF(C1572&gt;0,C1572,$F$5),#REF!,#REF!,#REF!,#REF!,#REF!,#REF!,#REF!)))</f>
        <v>0</v>
      </c>
      <c r="O1572" s="74">
        <f t="shared" si="131"/>
        <v>0</v>
      </c>
      <c r="P1572" s="73">
        <f>IF(AND(J1571=0,J1572=0),0,INT(CHOOSE(IF(C1572&gt;0,C1572,$F$5),#REF!,#REF!,#REF!,#REF!,#REF!,#REF!,#REF!)))</f>
        <v>0</v>
      </c>
      <c r="Q1572" s="74">
        <f t="shared" si="132"/>
        <v>0</v>
      </c>
      <c r="R1572" s="73">
        <f>IF(AND(J1571=0,J1572=0),0,INT(CHOOSE(IF(C1572&gt;0,C1572,$F$5),#REF!,#REF!,#REF!,#REF!,#REF!,#REF!,#REF!)))</f>
        <v>0</v>
      </c>
      <c r="S1572" s="74">
        <f t="shared" si="133"/>
        <v>0</v>
      </c>
      <c r="T1572" s="74"/>
    </row>
    <row r="1573" spans="3:20" ht="20.25" hidden="1" customHeight="1">
      <c r="C1573" s="17"/>
      <c r="E1573" t="str">
        <f t="shared" si="130"/>
        <v/>
      </c>
      <c r="F1573" s="62"/>
      <c r="G1573" s="63"/>
      <c r="H1573" s="64"/>
      <c r="I1573" s="64"/>
      <c r="J1573" s="63">
        <v>0</v>
      </c>
      <c r="K1573" s="65"/>
      <c r="L1573" s="66">
        <f t="shared" si="129"/>
        <v>0</v>
      </c>
      <c r="M1573" s="64">
        <f t="shared" si="129"/>
        <v>0</v>
      </c>
      <c r="N1573" s="66">
        <f>IF(J1573=0,0,N1574*$E$3)</f>
        <v>0</v>
      </c>
      <c r="O1573" s="67">
        <f t="shared" si="131"/>
        <v>0</v>
      </c>
      <c r="P1573" s="66">
        <f>IF(J1573=0,0,P1574*$E$3)</f>
        <v>0</v>
      </c>
      <c r="Q1573" s="67">
        <f t="shared" si="132"/>
        <v>0</v>
      </c>
      <c r="R1573" s="66">
        <f>IF(J1573=0,0,R1574*$E$3)</f>
        <v>0</v>
      </c>
      <c r="S1573" s="67">
        <f t="shared" si="133"/>
        <v>0</v>
      </c>
      <c r="T1573" s="67"/>
    </row>
    <row r="1574" spans="3:20" ht="20.25" hidden="1" customHeight="1">
      <c r="C1574" s="76">
        <v>2</v>
      </c>
      <c r="D1574" s="68" t="str">
        <f>CHOOSE(IF(C1574&gt;0,C1574,$F$5),0,"(야)","(지세별)","(지+소)","(누.불)","(야+소)","(원내역)")</f>
        <v>(야)</v>
      </c>
      <c r="E1574">
        <f t="shared" si="134"/>
        <v>0</v>
      </c>
      <c r="F1574" s="59"/>
      <c r="G1574" s="70" t="str">
        <f>G1572</f>
        <v>새들취출(300m/m)</v>
      </c>
      <c r="H1574" s="71" t="s">
        <v>377</v>
      </c>
      <c r="I1574" s="71" t="str">
        <f>CHOOSE(IF(C1574&gt;0,C1574,$F$5),0,"(야간)","(지세별)","(지+소)","(누.불)","(야+소)","")</f>
        <v>(야간)</v>
      </c>
      <c r="J1574" s="70">
        <v>0</v>
      </c>
      <c r="K1574" s="72" t="s">
        <v>346</v>
      </c>
      <c r="L1574" s="73">
        <f t="shared" si="129"/>
        <v>0</v>
      </c>
      <c r="M1574" s="71">
        <f t="shared" si="129"/>
        <v>0</v>
      </c>
      <c r="N1574" s="73">
        <f>IF(AND(J1573=0,J1574=0),0,INT(CHOOSE(IF(C1574&gt;0,C1574,$F$5),#REF!,#REF!,#REF!,#REF!,#REF!,#REF!,#REF!)))</f>
        <v>0</v>
      </c>
      <c r="O1574" s="74">
        <f t="shared" si="131"/>
        <v>0</v>
      </c>
      <c r="P1574" s="73">
        <f>IF(AND(J1573=0,J1574=0),0,INT(CHOOSE(IF(C1574&gt;0,C1574,$F$5),#REF!,#REF!,#REF!,#REF!,#REF!,#REF!,#REF!)))</f>
        <v>0</v>
      </c>
      <c r="Q1574" s="74">
        <f t="shared" si="132"/>
        <v>0</v>
      </c>
      <c r="R1574" s="73">
        <f>IF(AND(J1573=0,J1574=0),0,INT(CHOOSE(IF(C1574&gt;0,C1574,$F$5),#REF!,#REF!,#REF!,#REF!,#REF!,#REF!,#REF!)))</f>
        <v>0</v>
      </c>
      <c r="S1574" s="74">
        <f t="shared" si="133"/>
        <v>0</v>
      </c>
      <c r="T1574" s="74"/>
    </row>
    <row r="1575" spans="3:20" ht="20.25" hidden="1" customHeight="1">
      <c r="C1575" s="17"/>
      <c r="E1575" t="str">
        <f t="shared" si="130"/>
        <v/>
      </c>
      <c r="F1575" s="62"/>
      <c r="G1575" s="63"/>
      <c r="H1575" s="64"/>
      <c r="I1575" s="64"/>
      <c r="J1575" s="63">
        <v>0</v>
      </c>
      <c r="K1575" s="65"/>
      <c r="L1575" s="66">
        <f t="shared" si="129"/>
        <v>0</v>
      </c>
      <c r="M1575" s="64">
        <f t="shared" si="129"/>
        <v>0</v>
      </c>
      <c r="N1575" s="66">
        <f>IF(J1575=0,0,N1576*$E$3)</f>
        <v>0</v>
      </c>
      <c r="O1575" s="67">
        <f t="shared" si="131"/>
        <v>0</v>
      </c>
      <c r="P1575" s="66">
        <f>IF(J1575=0,0,P1576*$E$3)</f>
        <v>0</v>
      </c>
      <c r="Q1575" s="67">
        <f t="shared" si="132"/>
        <v>0</v>
      </c>
      <c r="R1575" s="66">
        <f>IF(J1575=0,0,R1576*$E$3)</f>
        <v>0</v>
      </c>
      <c r="S1575" s="67">
        <f t="shared" si="133"/>
        <v>0</v>
      </c>
      <c r="T1575" s="67"/>
    </row>
    <row r="1576" spans="3:20" ht="20.25" hidden="1" customHeight="1">
      <c r="C1576" s="76"/>
      <c r="D1576" s="68">
        <f>CHOOSE(IF(C1576&gt;0,C1576,$F$5),0,"(야)","(지세별)","(지+소)","(누.불)","(야+소)","(원내역)")</f>
        <v>0</v>
      </c>
      <c r="E1576">
        <f t="shared" si="134"/>
        <v>0</v>
      </c>
      <c r="F1576" s="59"/>
      <c r="G1576" s="70" t="str">
        <f>G1574</f>
        <v>새들취출(300m/m)</v>
      </c>
      <c r="H1576" s="71" t="s">
        <v>392</v>
      </c>
      <c r="I1576" s="71">
        <f>CHOOSE(IF(C1576&gt;0,C1576,$F$5),0,"(야간)","(지세별)","(지+소)","(누.불)","(야+소)","")</f>
        <v>0</v>
      </c>
      <c r="J1576" s="70">
        <v>0</v>
      </c>
      <c r="K1576" s="72" t="s">
        <v>393</v>
      </c>
      <c r="L1576" s="73">
        <f t="shared" si="129"/>
        <v>0</v>
      </c>
      <c r="M1576" s="71">
        <f t="shared" si="129"/>
        <v>0</v>
      </c>
      <c r="N1576" s="73">
        <f>IF(AND(J1575=0,J1576=0),0,INT(CHOOSE(IF(C1576&gt;0,C1576,$F$5),#REF!,#REF!,#REF!,#REF!,#REF!,#REF!,#REF!)))</f>
        <v>0</v>
      </c>
      <c r="O1576" s="74">
        <f t="shared" si="131"/>
        <v>0</v>
      </c>
      <c r="P1576" s="73">
        <f>IF(AND(J1575=0,J1576=0),0,INT(CHOOSE(IF(C1576&gt;0,C1576,$F$5),#REF!,#REF!,#REF!,#REF!,#REF!,#REF!,#REF!)))</f>
        <v>0</v>
      </c>
      <c r="Q1576" s="74">
        <f t="shared" si="132"/>
        <v>0</v>
      </c>
      <c r="R1576" s="73">
        <f>IF(AND(J1575=0,J1576=0),0,INT(CHOOSE(IF(C1576&gt;0,C1576,$F$5),#REF!,#REF!,#REF!,#REF!,#REF!,#REF!,#REF!)))</f>
        <v>0</v>
      </c>
      <c r="S1576" s="74">
        <f t="shared" si="133"/>
        <v>0</v>
      </c>
      <c r="T1576" s="74"/>
    </row>
    <row r="1577" spans="3:20" ht="20.25" hidden="1" customHeight="1">
      <c r="C1577" s="17"/>
      <c r="E1577" t="str">
        <f t="shared" si="130"/>
        <v/>
      </c>
      <c r="F1577" s="62"/>
      <c r="G1577" s="63"/>
      <c r="H1577" s="64"/>
      <c r="I1577" s="64"/>
      <c r="J1577" s="63">
        <v>0</v>
      </c>
      <c r="K1577" s="65"/>
      <c r="L1577" s="66">
        <f t="shared" si="129"/>
        <v>0</v>
      </c>
      <c r="M1577" s="64">
        <f t="shared" si="129"/>
        <v>0</v>
      </c>
      <c r="N1577" s="66">
        <f>IF(J1577=0,0,N1578*$E$3)</f>
        <v>0</v>
      </c>
      <c r="O1577" s="67">
        <f t="shared" si="131"/>
        <v>0</v>
      </c>
      <c r="P1577" s="66">
        <f>IF(J1577=0,0,P1578*$E$3)</f>
        <v>0</v>
      </c>
      <c r="Q1577" s="67">
        <f t="shared" si="132"/>
        <v>0</v>
      </c>
      <c r="R1577" s="66">
        <f>IF(J1577=0,0,R1578*$E$3)</f>
        <v>0</v>
      </c>
      <c r="S1577" s="67">
        <f t="shared" si="133"/>
        <v>0</v>
      </c>
      <c r="T1577" s="67"/>
    </row>
    <row r="1578" spans="3:20" ht="20.25" hidden="1" customHeight="1">
      <c r="C1578" s="76">
        <v>2</v>
      </c>
      <c r="D1578" s="68" t="str">
        <f>CHOOSE(IF(C1578&gt;0,C1578,$F$5),0,"(야)","(지세별)","(지+소)","(누.불)","(야+소)","(원내역)")</f>
        <v>(야)</v>
      </c>
      <c r="E1578">
        <f t="shared" si="134"/>
        <v>0</v>
      </c>
      <c r="F1578" s="59"/>
      <c r="G1578" s="70" t="str">
        <f>G1576</f>
        <v>새들취출(300m/m)</v>
      </c>
      <c r="H1578" s="71" t="s">
        <v>380</v>
      </c>
      <c r="I1578" s="71" t="str">
        <f>CHOOSE(IF(C1578&gt;0,C1578,$F$5),0,"(야간)","(지세별)","(지+소)","(누.불)","(야+소)","")</f>
        <v>(야간)</v>
      </c>
      <c r="J1578" s="70">
        <v>0</v>
      </c>
      <c r="K1578" s="72" t="s">
        <v>350</v>
      </c>
      <c r="L1578" s="73">
        <f t="shared" si="129"/>
        <v>0</v>
      </c>
      <c r="M1578" s="71">
        <f t="shared" si="129"/>
        <v>0</v>
      </c>
      <c r="N1578" s="73">
        <f>IF(AND(J1577=0,J1578=0),0,INT(CHOOSE(IF(C1578&gt;0,C1578,$F$5),#REF!,#REF!,#REF!,#REF!,#REF!,#REF!,#REF!)))</f>
        <v>0</v>
      </c>
      <c r="O1578" s="74">
        <f t="shared" si="131"/>
        <v>0</v>
      </c>
      <c r="P1578" s="73">
        <f>IF(AND(J1577=0,J1578=0),0,INT(CHOOSE(IF(C1578&gt;0,C1578,$F$5),#REF!,#REF!,#REF!,#REF!,#REF!,#REF!,#REF!)))</f>
        <v>0</v>
      </c>
      <c r="Q1578" s="74">
        <f t="shared" si="132"/>
        <v>0</v>
      </c>
      <c r="R1578" s="73">
        <f>IF(AND(J1577=0,J1578=0),0,INT(CHOOSE(IF(C1578&gt;0,C1578,$F$5),#REF!,#REF!,#REF!,#REF!,#REF!,#REF!,#REF!)))</f>
        <v>0</v>
      </c>
      <c r="S1578" s="74">
        <f t="shared" si="133"/>
        <v>0</v>
      </c>
      <c r="T1578" s="74"/>
    </row>
    <row r="1579" spans="3:20" ht="20.25" hidden="1" customHeight="1">
      <c r="C1579" s="17"/>
      <c r="E1579" t="str">
        <f t="shared" si="130"/>
        <v/>
      </c>
      <c r="F1579" s="62"/>
      <c r="G1579" s="63"/>
      <c r="H1579" s="64"/>
      <c r="I1579" s="64"/>
      <c r="J1579" s="63">
        <v>0</v>
      </c>
      <c r="K1579" s="65"/>
      <c r="L1579" s="66">
        <f t="shared" si="129"/>
        <v>0</v>
      </c>
      <c r="M1579" s="64">
        <f t="shared" si="129"/>
        <v>0</v>
      </c>
      <c r="N1579" s="66">
        <f>IF(J1579=0,0,N1580*$E$3)</f>
        <v>0</v>
      </c>
      <c r="O1579" s="67">
        <f t="shared" si="131"/>
        <v>0</v>
      </c>
      <c r="P1579" s="66">
        <f>IF(J1579=0,0,P1580*$E$3)</f>
        <v>0</v>
      </c>
      <c r="Q1579" s="67">
        <f t="shared" si="132"/>
        <v>0</v>
      </c>
      <c r="R1579" s="66">
        <f>IF(J1579=0,0,R1580*$E$3)</f>
        <v>0</v>
      </c>
      <c r="S1579" s="67">
        <f t="shared" si="133"/>
        <v>0</v>
      </c>
      <c r="T1579" s="67"/>
    </row>
    <row r="1580" spans="3:20" ht="20.25" hidden="1" customHeight="1">
      <c r="C1580" s="76"/>
      <c r="D1580" s="68">
        <f>CHOOSE(IF(C1580&gt;0,C1580,$F$5),0,"(야)","(지세별)","(지+소)","(누.불)","(야+소)","(원내역)")</f>
        <v>0</v>
      </c>
      <c r="E1580">
        <f t="shared" si="134"/>
        <v>0</v>
      </c>
      <c r="F1580" s="59"/>
      <c r="G1580" s="70" t="str">
        <f>G1578</f>
        <v>새들취출(300m/m)</v>
      </c>
      <c r="H1580" s="71" t="s">
        <v>382</v>
      </c>
      <c r="I1580" s="71">
        <f>CHOOSE(IF(C1580&gt;0,C1580,$F$5),0,"(야간)","(지세별)","(지+소)","(누.불)","(야+소)","")</f>
        <v>0</v>
      </c>
      <c r="J1580" s="70">
        <v>0</v>
      </c>
      <c r="K1580" s="72" t="s">
        <v>346</v>
      </c>
      <c r="L1580" s="73">
        <f t="shared" si="129"/>
        <v>0</v>
      </c>
      <c r="M1580" s="71">
        <f t="shared" si="129"/>
        <v>0</v>
      </c>
      <c r="N1580" s="73">
        <f>IF(AND(J1579=0,J1580=0),0,INT(CHOOSE(IF(C1580&gt;0,C1580,$F$5),#REF!,#REF!,#REF!,#REF!,#REF!,#REF!,#REF!)))</f>
        <v>0</v>
      </c>
      <c r="O1580" s="74">
        <f t="shared" si="131"/>
        <v>0</v>
      </c>
      <c r="P1580" s="73">
        <f>IF(AND(J1579=0,J1580=0),0,INT(CHOOSE(IF(C1580&gt;0,C1580,$F$5),#REF!,#REF!,#REF!,#REF!,#REF!,#REF!,#REF!)))</f>
        <v>0</v>
      </c>
      <c r="Q1580" s="74">
        <f t="shared" si="132"/>
        <v>0</v>
      </c>
      <c r="R1580" s="73">
        <f>IF(AND(J1579=0,J1580=0),0,INT(CHOOSE(IF(C1580&gt;0,C1580,$F$5),#REF!,#REF!,#REF!,#REF!,#REF!,#REF!,#REF!)))</f>
        <v>0</v>
      </c>
      <c r="S1580" s="74">
        <f t="shared" si="133"/>
        <v>0</v>
      </c>
      <c r="T1580" s="74"/>
    </row>
    <row r="1581" spans="3:20" ht="20.25" hidden="1" customHeight="1">
      <c r="C1581" s="17"/>
      <c r="E1581" t="str">
        <f t="shared" si="130"/>
        <v/>
      </c>
      <c r="F1581" s="62"/>
      <c r="G1581" s="63"/>
      <c r="H1581" s="64"/>
      <c r="I1581" s="64"/>
      <c r="J1581" s="63">
        <v>0</v>
      </c>
      <c r="K1581" s="65"/>
      <c r="L1581" s="66">
        <f t="shared" si="129"/>
        <v>0</v>
      </c>
      <c r="M1581" s="64">
        <f t="shared" si="129"/>
        <v>0</v>
      </c>
      <c r="N1581" s="66">
        <f>IF(J1581=0,0,N1582*$E$3)</f>
        <v>0</v>
      </c>
      <c r="O1581" s="67">
        <f t="shared" si="131"/>
        <v>0</v>
      </c>
      <c r="P1581" s="66">
        <f>IF(J1581=0,0,P1582*$E$3)</f>
        <v>0</v>
      </c>
      <c r="Q1581" s="67">
        <f t="shared" si="132"/>
        <v>0</v>
      </c>
      <c r="R1581" s="66">
        <f>IF(J1581=0,0,R1582*$E$3)</f>
        <v>0</v>
      </c>
      <c r="S1581" s="67">
        <f t="shared" si="133"/>
        <v>0</v>
      </c>
      <c r="T1581" s="67"/>
    </row>
    <row r="1582" spans="3:20" ht="20.25" hidden="1" customHeight="1">
      <c r="C1582" s="76">
        <v>2</v>
      </c>
      <c r="D1582" s="68" t="str">
        <f>CHOOSE(IF(C1582&gt;0,C1582,$F$5),0,"(야)","(지세별)","(지+소)","(누.불)","(야+소)","(원내역)")</f>
        <v>(야)</v>
      </c>
      <c r="E1582">
        <f t="shared" si="134"/>
        <v>0</v>
      </c>
      <c r="F1582" s="59"/>
      <c r="G1582" s="70" t="str">
        <f>G1580</f>
        <v>새들취출(300m/m)</v>
      </c>
      <c r="H1582" s="71" t="s">
        <v>382</v>
      </c>
      <c r="I1582" s="71" t="str">
        <f>CHOOSE(IF(C1582&gt;0,C1582,$F$5),0,"(야간)","(지세별)","(지+소)","(누.불)","(야+소)","")</f>
        <v>(야간)</v>
      </c>
      <c r="J1582" s="70">
        <v>0</v>
      </c>
      <c r="K1582" s="72" t="s">
        <v>346</v>
      </c>
      <c r="L1582" s="73">
        <f t="shared" si="129"/>
        <v>0</v>
      </c>
      <c r="M1582" s="71">
        <f t="shared" si="129"/>
        <v>0</v>
      </c>
      <c r="N1582" s="73">
        <f>IF(AND(J1581=0,J1582=0),0,INT(CHOOSE(IF(C1582&gt;0,C1582,$F$5),#REF!,#REF!,#REF!,#REF!,#REF!,#REF!,#REF!)))</f>
        <v>0</v>
      </c>
      <c r="O1582" s="74">
        <f t="shared" si="131"/>
        <v>0</v>
      </c>
      <c r="P1582" s="73">
        <f>IF(AND(J1581=0,J1582=0),0,INT(CHOOSE(IF(C1582&gt;0,C1582,$F$5),#REF!,#REF!,#REF!,#REF!,#REF!,#REF!,#REF!)))</f>
        <v>0</v>
      </c>
      <c r="Q1582" s="74">
        <f t="shared" si="132"/>
        <v>0</v>
      </c>
      <c r="R1582" s="73">
        <f>IF(AND(J1581=0,J1582=0),0,INT(CHOOSE(IF(C1582&gt;0,C1582,$F$5),#REF!,#REF!,#REF!,#REF!,#REF!,#REF!,#REF!)))</f>
        <v>0</v>
      </c>
      <c r="S1582" s="74">
        <f t="shared" si="133"/>
        <v>0</v>
      </c>
      <c r="T1582" s="74"/>
    </row>
    <row r="1583" spans="3:20" ht="20.25" hidden="1" customHeight="1">
      <c r="C1583" s="17"/>
      <c r="E1583" t="str">
        <f t="shared" si="130"/>
        <v/>
      </c>
      <c r="F1583" s="62"/>
      <c r="G1583" s="63"/>
      <c r="H1583" s="64"/>
      <c r="I1583" s="64"/>
      <c r="J1583" s="63">
        <v>0</v>
      </c>
      <c r="K1583" s="65"/>
      <c r="L1583" s="66">
        <f t="shared" si="129"/>
        <v>0</v>
      </c>
      <c r="M1583" s="64">
        <f t="shared" si="129"/>
        <v>0</v>
      </c>
      <c r="N1583" s="66">
        <f>IF(J1583=0,0,N1584*$E$3)</f>
        <v>0</v>
      </c>
      <c r="O1583" s="67">
        <f t="shared" si="131"/>
        <v>0</v>
      </c>
      <c r="P1583" s="66">
        <f>IF(J1583=0,0,P1584*$E$3)</f>
        <v>0</v>
      </c>
      <c r="Q1583" s="67">
        <f t="shared" si="132"/>
        <v>0</v>
      </c>
      <c r="R1583" s="66">
        <f>IF(J1583=0,0,R1584*$E$3)</f>
        <v>0</v>
      </c>
      <c r="S1583" s="67">
        <f t="shared" si="133"/>
        <v>0</v>
      </c>
      <c r="T1583" s="67"/>
    </row>
    <row r="1584" spans="3:20" ht="20.25" hidden="1" customHeight="1">
      <c r="C1584" s="76"/>
      <c r="D1584" s="68">
        <f>CHOOSE(IF(C1584&gt;0,C1584,$F$5),0,"(야)","(지세별)","(지+소)","(누.불)","(야+소)","(원내역)")</f>
        <v>0</v>
      </c>
      <c r="E1584">
        <f t="shared" si="134"/>
        <v>0</v>
      </c>
      <c r="F1584" s="59"/>
      <c r="G1584" s="70" t="s">
        <v>394</v>
      </c>
      <c r="H1584" s="71" t="s">
        <v>395</v>
      </c>
      <c r="I1584" s="71">
        <f>CHOOSE(IF(C1584&gt;0,C1584,$F$5),0,"(야간)","(지세별)","(소규모)","(누.불)","(야+소)","")</f>
        <v>0</v>
      </c>
      <c r="J1584" s="70">
        <v>0</v>
      </c>
      <c r="K1584" s="72" t="s">
        <v>74</v>
      </c>
      <c r="L1584" s="73">
        <f t="shared" si="129"/>
        <v>0</v>
      </c>
      <c r="M1584" s="71">
        <f t="shared" si="129"/>
        <v>0</v>
      </c>
      <c r="N1584" s="73">
        <f>IF(AND(J1583=0,J1584=0),0,INT(CHOOSE(IF(C1584&gt;0,C1584,$F$5),#REF!,#REF!,#REF!,#REF!,#REF!,#REF!,#REF!)))</f>
        <v>0</v>
      </c>
      <c r="O1584" s="74">
        <f t="shared" si="131"/>
        <v>0</v>
      </c>
      <c r="P1584" s="73">
        <f>IF(AND(J1583=0,J1584=0),0,INT(CHOOSE(IF(C1584&gt;0,C1584,$F$5),#REF!,#REF!,#REF!,#REF!,#REF!,#REF!,#REF!)))</f>
        <v>0</v>
      </c>
      <c r="Q1584" s="74">
        <f t="shared" si="132"/>
        <v>0</v>
      </c>
      <c r="R1584" s="73">
        <f>IF(AND(J1583=0,J1584=0),0,INT(CHOOSE(IF(C1584&gt;0,C1584,$F$5),#REF!,#REF!,#REF!,#REF!,#REF!,#REF!,#REF!)))</f>
        <v>0</v>
      </c>
      <c r="S1584" s="74">
        <f t="shared" si="133"/>
        <v>0</v>
      </c>
      <c r="T1584" s="74"/>
    </row>
    <row r="1585" spans="3:20" ht="20.25" hidden="1" customHeight="1">
      <c r="C1585" s="17"/>
      <c r="E1585" t="str">
        <f t="shared" si="130"/>
        <v/>
      </c>
      <c r="F1585" s="62"/>
      <c r="G1585" s="63"/>
      <c r="H1585" s="64"/>
      <c r="I1585" s="64"/>
      <c r="J1585" s="63">
        <v>0</v>
      </c>
      <c r="K1585" s="65"/>
      <c r="L1585" s="66">
        <f t="shared" si="129"/>
        <v>0</v>
      </c>
      <c r="M1585" s="64">
        <f t="shared" si="129"/>
        <v>0</v>
      </c>
      <c r="N1585" s="66">
        <f>IF(J1585=0,0,N1586*$E$3)</f>
        <v>0</v>
      </c>
      <c r="O1585" s="67">
        <f t="shared" si="131"/>
        <v>0</v>
      </c>
      <c r="P1585" s="66">
        <f>IF(J1585=0,0,P1586*$E$3)</f>
        <v>0</v>
      </c>
      <c r="Q1585" s="67">
        <f t="shared" si="132"/>
        <v>0</v>
      </c>
      <c r="R1585" s="66">
        <f>IF(J1585=0,0,R1586*$E$3)</f>
        <v>0</v>
      </c>
      <c r="S1585" s="67">
        <f t="shared" si="133"/>
        <v>0</v>
      </c>
      <c r="T1585" s="67"/>
    </row>
    <row r="1586" spans="3:20" ht="20.25" hidden="1" customHeight="1">
      <c r="C1586" s="76">
        <v>2</v>
      </c>
      <c r="D1586" s="68" t="str">
        <f>CHOOSE(IF(C1586&gt;0,C1586,$F$5),0,"(야)","(지세별)","(지+소)","(누.불)","(야+소)","(원내역)")</f>
        <v>(야)</v>
      </c>
      <c r="E1586">
        <f t="shared" si="134"/>
        <v>0</v>
      </c>
      <c r="F1586" s="59"/>
      <c r="G1586" s="70" t="s">
        <v>394</v>
      </c>
      <c r="H1586" s="71" t="s">
        <v>395</v>
      </c>
      <c r="I1586" s="71" t="str">
        <f>CHOOSE(IF(C1586&gt;0,C1586,$F$5),0,"(야간)","(지세별)","(지+소)","(누.불)","(야+소)","")</f>
        <v>(야간)</v>
      </c>
      <c r="J1586" s="70">
        <v>0</v>
      </c>
      <c r="K1586" s="72" t="s">
        <v>396</v>
      </c>
      <c r="L1586" s="73">
        <f t="shared" si="129"/>
        <v>0</v>
      </c>
      <c r="M1586" s="71">
        <f t="shared" si="129"/>
        <v>0</v>
      </c>
      <c r="N1586" s="73">
        <f>IF(AND(J1585=0,J1586=0),0,INT(CHOOSE(IF(C1586&gt;0,C1586,$F$5),#REF!,#REF!,#REF!,#REF!,#REF!,#REF!,#REF!)))</f>
        <v>0</v>
      </c>
      <c r="O1586" s="74">
        <f t="shared" si="131"/>
        <v>0</v>
      </c>
      <c r="P1586" s="73">
        <f>IF(AND(J1585=0,J1586=0),0,INT(CHOOSE(IF(C1586&gt;0,C1586,$F$5),#REF!,#REF!,#REF!,#REF!,#REF!,#REF!,#REF!)))</f>
        <v>0</v>
      </c>
      <c r="Q1586" s="74">
        <f t="shared" si="132"/>
        <v>0</v>
      </c>
      <c r="R1586" s="73">
        <f>IF(AND(J1585=0,J1586=0),0,INT(CHOOSE(IF(C1586&gt;0,C1586,$F$5),#REF!,#REF!,#REF!,#REF!,#REF!,#REF!,#REF!)))</f>
        <v>0</v>
      </c>
      <c r="S1586" s="74">
        <f t="shared" si="133"/>
        <v>0</v>
      </c>
      <c r="T1586" s="74"/>
    </row>
    <row r="1587" spans="3:20" ht="20.25" hidden="1" customHeight="1">
      <c r="C1587" s="17"/>
      <c r="E1587" t="str">
        <f t="shared" si="130"/>
        <v/>
      </c>
      <c r="F1587" s="62"/>
      <c r="G1587" s="63"/>
      <c r="H1587" s="64"/>
      <c r="I1587" s="64"/>
      <c r="J1587" s="63">
        <v>0</v>
      </c>
      <c r="K1587" s="65"/>
      <c r="L1587" s="66">
        <f t="shared" si="129"/>
        <v>0</v>
      </c>
      <c r="M1587" s="64">
        <f t="shared" si="129"/>
        <v>0</v>
      </c>
      <c r="N1587" s="66">
        <f>IF(J1587=0,0,N1588*$E$3)</f>
        <v>0</v>
      </c>
      <c r="O1587" s="67">
        <f t="shared" si="131"/>
        <v>0</v>
      </c>
      <c r="P1587" s="66">
        <f>IF(J1587=0,0,P1588*$E$3)</f>
        <v>0</v>
      </c>
      <c r="Q1587" s="67">
        <f t="shared" si="132"/>
        <v>0</v>
      </c>
      <c r="R1587" s="66">
        <f>IF(J1587=0,0,R1588*$E$3)</f>
        <v>0</v>
      </c>
      <c r="S1587" s="67">
        <f t="shared" si="133"/>
        <v>0</v>
      </c>
      <c r="T1587" s="67"/>
    </row>
    <row r="1588" spans="3:20" ht="20.25" hidden="1" customHeight="1">
      <c r="C1588" s="76"/>
      <c r="D1588" s="68">
        <f>CHOOSE(IF(C1588&gt;0,C1588,$F$5),0,"(야)","(지세별)","(지+소)","(누.불)","(야+소)","(원내역)")</f>
        <v>0</v>
      </c>
      <c r="E1588">
        <f t="shared" si="134"/>
        <v>0</v>
      </c>
      <c r="F1588" s="59"/>
      <c r="G1588" s="70" t="s">
        <v>394</v>
      </c>
      <c r="H1588" s="71" t="s">
        <v>397</v>
      </c>
      <c r="I1588" s="71">
        <f>CHOOSE(IF(C1588&gt;0,C1588,$F$5),0,"(야간)","(지세별)","(소규모)","(누.불)","(야+소)","")</f>
        <v>0</v>
      </c>
      <c r="J1588" s="70">
        <v>0</v>
      </c>
      <c r="K1588" s="72" t="s">
        <v>74</v>
      </c>
      <c r="L1588" s="73">
        <f t="shared" si="129"/>
        <v>0</v>
      </c>
      <c r="M1588" s="71">
        <f t="shared" si="129"/>
        <v>0</v>
      </c>
      <c r="N1588" s="73">
        <f>IF(AND(J1587=0,J1588=0),0,INT(CHOOSE(IF(C1588&gt;0,C1588,$F$5),#REF!,#REF!,#REF!,#REF!,#REF!,#REF!,#REF!)))</f>
        <v>0</v>
      </c>
      <c r="O1588" s="74">
        <f t="shared" si="131"/>
        <v>0</v>
      </c>
      <c r="P1588" s="73">
        <f>IF(AND(J1587=0,J1588=0),0,INT(CHOOSE(IF(C1588&gt;0,C1588,$F$5),#REF!,#REF!,#REF!,#REF!,#REF!,#REF!,#REF!)))</f>
        <v>0</v>
      </c>
      <c r="Q1588" s="74">
        <f t="shared" si="132"/>
        <v>0</v>
      </c>
      <c r="R1588" s="73">
        <f>IF(AND(J1587=0,J1588=0),0,INT(CHOOSE(IF(C1588&gt;0,C1588,$F$5),#REF!,#REF!,#REF!,#REF!,#REF!,#REF!,#REF!)))</f>
        <v>0</v>
      </c>
      <c r="S1588" s="74">
        <f t="shared" si="133"/>
        <v>0</v>
      </c>
      <c r="T1588" s="74"/>
    </row>
    <row r="1589" spans="3:20" ht="20.25" hidden="1" customHeight="1">
      <c r="C1589" s="17"/>
      <c r="E1589" t="str">
        <f t="shared" si="130"/>
        <v/>
      </c>
      <c r="F1589" s="62"/>
      <c r="G1589" s="63"/>
      <c r="H1589" s="64"/>
      <c r="I1589" s="64"/>
      <c r="J1589" s="63">
        <v>0</v>
      </c>
      <c r="K1589" s="65"/>
      <c r="L1589" s="66">
        <f t="shared" si="129"/>
        <v>0</v>
      </c>
      <c r="M1589" s="64">
        <f t="shared" si="129"/>
        <v>0</v>
      </c>
      <c r="N1589" s="66">
        <f>IF(J1589=0,0,N1590*$E$3)</f>
        <v>0</v>
      </c>
      <c r="O1589" s="67">
        <f t="shared" si="131"/>
        <v>0</v>
      </c>
      <c r="P1589" s="66">
        <f>IF(J1589=0,0,P1590*$E$3)</f>
        <v>0</v>
      </c>
      <c r="Q1589" s="67">
        <f t="shared" si="132"/>
        <v>0</v>
      </c>
      <c r="R1589" s="66">
        <f>IF(J1589=0,0,R1590*$E$3)</f>
        <v>0</v>
      </c>
      <c r="S1589" s="67">
        <f t="shared" si="133"/>
        <v>0</v>
      </c>
      <c r="T1589" s="67"/>
    </row>
    <row r="1590" spans="3:20" ht="20.25" hidden="1" customHeight="1">
      <c r="C1590" s="76">
        <v>2</v>
      </c>
      <c r="D1590" s="68" t="str">
        <f>CHOOSE(IF(C1590&gt;0,C1590,$F$5),0,"(야)","(지세별)","(지+소)","(누.불)","(야+소)","(원내역)")</f>
        <v>(야)</v>
      </c>
      <c r="E1590">
        <f t="shared" si="134"/>
        <v>0</v>
      </c>
      <c r="F1590" s="59"/>
      <c r="G1590" s="70" t="s">
        <v>394</v>
      </c>
      <c r="H1590" s="71" t="s">
        <v>397</v>
      </c>
      <c r="I1590" s="71" t="str">
        <f>CHOOSE(IF(C1590&gt;0,C1590,$F$5),0,"(야간)","(지세별)","(지+소)","(누.불)","(야+소)","")</f>
        <v>(야간)</v>
      </c>
      <c r="J1590" s="70">
        <v>0</v>
      </c>
      <c r="K1590" s="72" t="s">
        <v>74</v>
      </c>
      <c r="L1590" s="73">
        <f t="shared" si="129"/>
        <v>0</v>
      </c>
      <c r="M1590" s="71">
        <f t="shared" si="129"/>
        <v>0</v>
      </c>
      <c r="N1590" s="73">
        <f>IF(AND(J1589=0,J1590=0),0,INT(CHOOSE(IF(C1590&gt;0,C1590,$F$5),#REF!,#REF!,#REF!,#REF!,#REF!,#REF!,#REF!)))</f>
        <v>0</v>
      </c>
      <c r="O1590" s="74">
        <f t="shared" si="131"/>
        <v>0</v>
      </c>
      <c r="P1590" s="73">
        <f>IF(AND(J1589=0,J1590=0),0,INT(CHOOSE(IF(C1590&gt;0,C1590,$F$5),#REF!,#REF!,#REF!,#REF!,#REF!,#REF!,#REF!)))</f>
        <v>0</v>
      </c>
      <c r="Q1590" s="74">
        <f t="shared" si="132"/>
        <v>0</v>
      </c>
      <c r="R1590" s="73">
        <f>IF(AND(J1589=0,J1590=0),0,INT(CHOOSE(IF(C1590&gt;0,C1590,$F$5),#REF!,#REF!,#REF!,#REF!,#REF!,#REF!,#REF!)))</f>
        <v>0</v>
      </c>
      <c r="S1590" s="74">
        <f t="shared" si="133"/>
        <v>0</v>
      </c>
      <c r="T1590" s="74"/>
    </row>
    <row r="1591" spans="3:20" ht="20.25" hidden="1" customHeight="1">
      <c r="C1591" s="17"/>
      <c r="E1591" t="str">
        <f t="shared" si="130"/>
        <v/>
      </c>
      <c r="F1591" s="62"/>
      <c r="G1591" s="63"/>
      <c r="H1591" s="64"/>
      <c r="I1591" s="64"/>
      <c r="J1591" s="63">
        <v>0</v>
      </c>
      <c r="K1591" s="65"/>
      <c r="L1591" s="66">
        <f t="shared" si="129"/>
        <v>0</v>
      </c>
      <c r="M1591" s="64">
        <f t="shared" si="129"/>
        <v>0</v>
      </c>
      <c r="N1591" s="66">
        <f>IF(J1591=0,0,N1592*$E$3)</f>
        <v>0</v>
      </c>
      <c r="O1591" s="67">
        <f t="shared" si="131"/>
        <v>0</v>
      </c>
      <c r="P1591" s="66">
        <f>IF(J1591=0,0,P1592*$E$3)</f>
        <v>0</v>
      </c>
      <c r="Q1591" s="67">
        <f t="shared" si="132"/>
        <v>0</v>
      </c>
      <c r="R1591" s="66">
        <f>IF(J1591=0,0,R1592*$E$3)</f>
        <v>0</v>
      </c>
      <c r="S1591" s="67">
        <f t="shared" si="133"/>
        <v>0</v>
      </c>
      <c r="T1591" s="67"/>
    </row>
    <row r="1592" spans="3:20" ht="20.25" customHeight="1">
      <c r="C1592" s="76"/>
      <c r="D1592" s="68">
        <f>CHOOSE(IF(C1592&gt;0,C1592,$F$5),0,"(야)","(지세별)","(지+소)","(누.불)","(야+소)","(원내역)")</f>
        <v>0</v>
      </c>
      <c r="E1592">
        <f t="shared" si="134"/>
        <v>0</v>
      </c>
      <c r="F1592" s="59"/>
      <c r="G1592" s="70" t="s">
        <v>394</v>
      </c>
      <c r="H1592" s="71" t="s">
        <v>398</v>
      </c>
      <c r="I1592" s="71">
        <f>CHOOSE(IF(C1592&gt;0,C1592,$F$5),0,"(야간)","(지세별)","(소규모)","(누.불)","(야+소)","")</f>
        <v>0</v>
      </c>
      <c r="J1592" s="70">
        <v>12</v>
      </c>
      <c r="K1592" s="72" t="s">
        <v>74</v>
      </c>
      <c r="L1592" s="73"/>
      <c r="M1592" s="71"/>
      <c r="N1592" s="73"/>
      <c r="O1592" s="74"/>
      <c r="P1592" s="73"/>
      <c r="Q1592" s="74"/>
      <c r="R1592" s="73"/>
      <c r="S1592" s="74"/>
      <c r="T1592" s="74"/>
    </row>
    <row r="1593" spans="3:20" ht="20.25" hidden="1" customHeight="1">
      <c r="C1593" s="17"/>
      <c r="E1593" t="str">
        <f t="shared" si="130"/>
        <v/>
      </c>
      <c r="F1593" s="62"/>
      <c r="G1593" s="63"/>
      <c r="H1593" s="64"/>
      <c r="I1593" s="64"/>
      <c r="J1593" s="63">
        <v>0</v>
      </c>
      <c r="K1593" s="65"/>
      <c r="L1593" s="66">
        <f t="shared" si="129"/>
        <v>0</v>
      </c>
      <c r="M1593" s="64">
        <f t="shared" si="129"/>
        <v>0</v>
      </c>
      <c r="N1593" s="66">
        <f>IF(J1593=0,0,N1594*$E$3)</f>
        <v>0</v>
      </c>
      <c r="O1593" s="67">
        <f t="shared" si="131"/>
        <v>0</v>
      </c>
      <c r="P1593" s="66">
        <f>IF(J1593=0,0,P1594*$E$3)</f>
        <v>0</v>
      </c>
      <c r="Q1593" s="67">
        <f t="shared" si="132"/>
        <v>0</v>
      </c>
      <c r="R1593" s="66">
        <f>IF(J1593=0,0,R1594*$E$3)</f>
        <v>0</v>
      </c>
      <c r="S1593" s="67">
        <f t="shared" si="133"/>
        <v>0</v>
      </c>
      <c r="T1593" s="67"/>
    </row>
    <row r="1594" spans="3:20" ht="20.25" hidden="1" customHeight="1">
      <c r="C1594" s="76">
        <v>2</v>
      </c>
      <c r="D1594" s="68" t="str">
        <f>CHOOSE(IF(C1594&gt;0,C1594,$F$5),0,"(야)","(지세별)","(지+소)","(누.불)","(야+소)","(원내역)")</f>
        <v>(야)</v>
      </c>
      <c r="E1594">
        <f t="shared" si="134"/>
        <v>0</v>
      </c>
      <c r="F1594" s="59"/>
      <c r="G1594" s="70" t="s">
        <v>394</v>
      </c>
      <c r="H1594" s="71" t="s">
        <v>398</v>
      </c>
      <c r="I1594" s="71" t="str">
        <f>CHOOSE(IF(C1594&gt;0,C1594,$F$5),0,"(야간)","(지세별)","(지+소)","(누.불)","(야+소)","")</f>
        <v>(야간)</v>
      </c>
      <c r="J1594" s="70">
        <v>0</v>
      </c>
      <c r="K1594" s="72" t="s">
        <v>399</v>
      </c>
      <c r="L1594" s="73">
        <f t="shared" si="129"/>
        <v>0</v>
      </c>
      <c r="M1594" s="71">
        <f t="shared" si="129"/>
        <v>0</v>
      </c>
      <c r="N1594" s="73">
        <f>IF(AND(J1593=0,J1594=0),0,INT(CHOOSE(IF(C1594&gt;0,C1594,$F$5),#REF!,#REF!,#REF!,#REF!,#REF!,#REF!,#REF!)))</f>
        <v>0</v>
      </c>
      <c r="O1594" s="74">
        <f t="shared" si="131"/>
        <v>0</v>
      </c>
      <c r="P1594" s="73">
        <f>IF(AND(J1593=0,J1594=0),0,INT(CHOOSE(IF(C1594&gt;0,C1594,$F$5),#REF!,#REF!,#REF!,#REF!,#REF!,#REF!,#REF!)))</f>
        <v>0</v>
      </c>
      <c r="Q1594" s="74">
        <f t="shared" si="132"/>
        <v>0</v>
      </c>
      <c r="R1594" s="73">
        <f>IF(AND(J1593=0,J1594=0),0,INT(CHOOSE(IF(C1594&gt;0,C1594,$F$5),#REF!,#REF!,#REF!,#REF!,#REF!,#REF!,#REF!)))</f>
        <v>0</v>
      </c>
      <c r="S1594" s="74">
        <f t="shared" si="133"/>
        <v>0</v>
      </c>
      <c r="T1594" s="74"/>
    </row>
    <row r="1595" spans="3:20" ht="20.25" hidden="1" customHeight="1">
      <c r="C1595" s="17"/>
      <c r="E1595" t="str">
        <f t="shared" si="130"/>
        <v/>
      </c>
      <c r="F1595" s="62"/>
      <c r="G1595" s="78"/>
      <c r="H1595" s="79"/>
      <c r="I1595" s="79"/>
      <c r="J1595" s="78">
        <v>0</v>
      </c>
      <c r="K1595" s="65"/>
      <c r="L1595" s="66">
        <f t="shared" si="129"/>
        <v>0</v>
      </c>
      <c r="M1595" s="64">
        <f t="shared" si="129"/>
        <v>0</v>
      </c>
      <c r="N1595" s="66">
        <f>IF(J1595=0,0,N1596*$E$3)</f>
        <v>0</v>
      </c>
      <c r="O1595" s="67">
        <f t="shared" si="131"/>
        <v>0</v>
      </c>
      <c r="P1595" s="66">
        <f>IF(J1595=0,0,P1596*$E$3)</f>
        <v>0</v>
      </c>
      <c r="Q1595" s="67">
        <f t="shared" si="132"/>
        <v>0</v>
      </c>
      <c r="R1595" s="66">
        <f>IF(J1595=0,0,R1596*$E$3)</f>
        <v>0</v>
      </c>
      <c r="S1595" s="67">
        <f t="shared" si="133"/>
        <v>0</v>
      </c>
      <c r="T1595" s="67"/>
    </row>
    <row r="1596" spans="3:20" ht="20.25" hidden="1" customHeight="1">
      <c r="C1596" s="76"/>
      <c r="D1596" s="68">
        <f>CHOOSE(IF(C1596&gt;0,C1596,$F$5),0,"(야)","(지세별)","(지+소)","(누.불)","(야+소)","(원내역)")</f>
        <v>0</v>
      </c>
      <c r="E1596">
        <f t="shared" si="134"/>
        <v>0</v>
      </c>
      <c r="F1596" s="59"/>
      <c r="G1596" s="84" t="s">
        <v>394</v>
      </c>
      <c r="H1596" s="85" t="s">
        <v>400</v>
      </c>
      <c r="I1596" s="85">
        <f>CHOOSE(IF(C1596&gt;0,C1596,$F$5),0,"(야간)","(지세별)","(지+소)","(누.불)","(야+소)","")</f>
        <v>0</v>
      </c>
      <c r="J1596" s="84">
        <v>0</v>
      </c>
      <c r="K1596" s="72" t="s">
        <v>74</v>
      </c>
      <c r="L1596" s="73">
        <f t="shared" si="129"/>
        <v>0</v>
      </c>
      <c r="M1596" s="71">
        <f t="shared" si="129"/>
        <v>0</v>
      </c>
      <c r="N1596" s="73">
        <f>IF(AND(J1595=0,J1596=0),0,INT(CHOOSE(IF(C1596&gt;0,C1596,$F$5),#REF!,#REF!,#REF!,#REF!,#REF!,#REF!,#REF!)))</f>
        <v>0</v>
      </c>
      <c r="O1596" s="74">
        <f t="shared" si="131"/>
        <v>0</v>
      </c>
      <c r="P1596" s="73">
        <f>IF(AND(J1595=0,J1596=0),0,INT(CHOOSE(IF(C1596&gt;0,C1596,$F$5),#REF!,#REF!,#REF!,#REF!,#REF!,#REF!,#REF!)))</f>
        <v>0</v>
      </c>
      <c r="Q1596" s="74">
        <f t="shared" si="132"/>
        <v>0</v>
      </c>
      <c r="R1596" s="73">
        <f>IF(AND(J1595=0,J1596=0),0,INT(CHOOSE(IF(C1596&gt;0,C1596,$F$5),#REF!,#REF!,#REF!,#REF!,#REF!,#REF!,#REF!)))</f>
        <v>0</v>
      </c>
      <c r="S1596" s="74">
        <f t="shared" si="133"/>
        <v>0</v>
      </c>
      <c r="T1596" s="74"/>
    </row>
    <row r="1597" spans="3:20" ht="20.25" hidden="1" customHeight="1">
      <c r="C1597" s="17"/>
      <c r="E1597" t="str">
        <f t="shared" si="130"/>
        <v/>
      </c>
      <c r="F1597" s="62"/>
      <c r="G1597" s="78"/>
      <c r="H1597" s="79"/>
      <c r="I1597" s="79"/>
      <c r="J1597" s="78">
        <v>0</v>
      </c>
      <c r="K1597" s="65"/>
      <c r="L1597" s="66">
        <f t="shared" si="129"/>
        <v>0</v>
      </c>
      <c r="M1597" s="64">
        <f t="shared" si="129"/>
        <v>0</v>
      </c>
      <c r="N1597" s="66">
        <f>IF(J1597=0,0,N1598*$E$3)</f>
        <v>0</v>
      </c>
      <c r="O1597" s="67">
        <f t="shared" si="131"/>
        <v>0</v>
      </c>
      <c r="P1597" s="66">
        <f>IF(J1597=0,0,P1598*$E$3)</f>
        <v>0</v>
      </c>
      <c r="Q1597" s="67">
        <f t="shared" si="132"/>
        <v>0</v>
      </c>
      <c r="R1597" s="66">
        <f>IF(J1597=0,0,R1598*$E$3)</f>
        <v>0</v>
      </c>
      <c r="S1597" s="67">
        <f t="shared" si="133"/>
        <v>0</v>
      </c>
      <c r="T1597" s="67"/>
    </row>
    <row r="1598" spans="3:20" ht="20.25" hidden="1" customHeight="1">
      <c r="C1598" s="76">
        <v>2</v>
      </c>
      <c r="D1598" s="68" t="str">
        <f>CHOOSE(IF(C1598&gt;0,C1598,$F$5),0,"(야)","(지세별)","(지+소)","(누.불)","(야+소)","(원내역)")</f>
        <v>(야)</v>
      </c>
      <c r="E1598">
        <f t="shared" si="134"/>
        <v>0</v>
      </c>
      <c r="F1598" s="59"/>
      <c r="G1598" s="84" t="s">
        <v>394</v>
      </c>
      <c r="H1598" s="85" t="s">
        <v>400</v>
      </c>
      <c r="I1598" s="85" t="str">
        <f>CHOOSE(IF(C1598&gt;0,C1598,$F$5),0,"(야간)","(지세별)","(지+소)","(누.불)","(야+소)","")</f>
        <v>(야간)</v>
      </c>
      <c r="J1598" s="84">
        <v>0</v>
      </c>
      <c r="K1598" s="72" t="s">
        <v>74</v>
      </c>
      <c r="L1598" s="73">
        <f t="shared" si="129"/>
        <v>0</v>
      </c>
      <c r="M1598" s="71">
        <f t="shared" si="129"/>
        <v>0</v>
      </c>
      <c r="N1598" s="73">
        <f>IF(AND(J1597=0,J1598=0),0,INT(CHOOSE(IF(C1598&gt;0,C1598,$F$5),#REF!,#REF!,#REF!,#REF!,#REF!,#REF!,#REF!)))</f>
        <v>0</v>
      </c>
      <c r="O1598" s="74">
        <f t="shared" si="131"/>
        <v>0</v>
      </c>
      <c r="P1598" s="73">
        <f>IF(AND(J1597=0,J1598=0),0,INT(CHOOSE(IF(C1598&gt;0,C1598,$F$5),#REF!,#REF!,#REF!,#REF!,#REF!,#REF!,#REF!)))</f>
        <v>0</v>
      </c>
      <c r="Q1598" s="74">
        <f t="shared" si="132"/>
        <v>0</v>
      </c>
      <c r="R1598" s="73">
        <f>IF(AND(J1597=0,J1598=0),0,INT(CHOOSE(IF(C1598&gt;0,C1598,$F$5),#REF!,#REF!,#REF!,#REF!,#REF!,#REF!,#REF!)))</f>
        <v>0</v>
      </c>
      <c r="S1598" s="74">
        <f t="shared" si="133"/>
        <v>0</v>
      </c>
      <c r="T1598" s="74"/>
    </row>
    <row r="1599" spans="3:20" ht="20.25" hidden="1" customHeight="1">
      <c r="C1599" s="17"/>
      <c r="E1599" t="str">
        <f t="shared" si="130"/>
        <v/>
      </c>
      <c r="F1599" s="62"/>
      <c r="G1599" s="78"/>
      <c r="H1599" s="79"/>
      <c r="I1599" s="79"/>
      <c r="J1599" s="78">
        <v>0</v>
      </c>
      <c r="K1599" s="65"/>
      <c r="L1599" s="66">
        <f t="shared" si="129"/>
        <v>0</v>
      </c>
      <c r="M1599" s="64">
        <f t="shared" si="129"/>
        <v>0</v>
      </c>
      <c r="N1599" s="66">
        <f>IF(J1599=0,0,N1600*$E$3)</f>
        <v>0</v>
      </c>
      <c r="O1599" s="67">
        <f t="shared" si="131"/>
        <v>0</v>
      </c>
      <c r="P1599" s="66">
        <f>IF(J1599=0,0,P1600*$E$3)</f>
        <v>0</v>
      </c>
      <c r="Q1599" s="67">
        <f t="shared" si="132"/>
        <v>0</v>
      </c>
      <c r="R1599" s="66">
        <f>IF(J1599=0,0,R1600*$E$3)</f>
        <v>0</v>
      </c>
      <c r="S1599" s="67">
        <f t="shared" si="133"/>
        <v>0</v>
      </c>
      <c r="T1599" s="67"/>
    </row>
    <row r="1600" spans="3:20" ht="20.25" hidden="1" customHeight="1">
      <c r="C1600" s="76"/>
      <c r="D1600" s="68">
        <f>CHOOSE(IF(C1600&gt;0,C1600,$F$5),0,"(야)","(지세별)","(지+소)","(누.불)","(야+소)","(원내역)")</f>
        <v>0</v>
      </c>
      <c r="E1600">
        <f t="shared" si="134"/>
        <v>0</v>
      </c>
      <c r="F1600" s="59"/>
      <c r="G1600" s="87" t="s">
        <v>394</v>
      </c>
      <c r="H1600" s="88" t="s">
        <v>401</v>
      </c>
      <c r="I1600" s="88">
        <f>CHOOSE(IF(C1600&gt;0,C1600,$F$5),0,"(야간)","(지세별)","(지+소)","(누.불)","(야+소)","")</f>
        <v>0</v>
      </c>
      <c r="J1600" s="87">
        <v>0</v>
      </c>
      <c r="K1600" s="72" t="s">
        <v>402</v>
      </c>
      <c r="L1600" s="73">
        <f t="shared" si="129"/>
        <v>0</v>
      </c>
      <c r="M1600" s="71">
        <f t="shared" si="129"/>
        <v>0</v>
      </c>
      <c r="N1600" s="73">
        <f>IF(AND(J1599=0,J1600=0),0,INT(CHOOSE(IF(C1600&gt;0,C1600,$F$5),#REF!,#REF!,#REF!,#REF!,#REF!,#REF!,#REF!)))</f>
        <v>0</v>
      </c>
      <c r="O1600" s="74">
        <f t="shared" si="131"/>
        <v>0</v>
      </c>
      <c r="P1600" s="73">
        <f>IF(AND(J1599=0,J1600=0),0,INT(CHOOSE(IF(C1600&gt;0,C1600,$F$5),#REF!,#REF!,#REF!,#REF!,#REF!,#REF!,#REF!)))</f>
        <v>0</v>
      </c>
      <c r="Q1600" s="74">
        <f t="shared" si="132"/>
        <v>0</v>
      </c>
      <c r="R1600" s="73">
        <f>IF(AND(J1599=0,J1600=0),0,INT(CHOOSE(IF(C1600&gt;0,C1600,$F$5),#REF!,#REF!,#REF!,#REF!,#REF!,#REF!,#REF!)))</f>
        <v>0</v>
      </c>
      <c r="S1600" s="74">
        <f t="shared" si="133"/>
        <v>0</v>
      </c>
      <c r="T1600" s="74"/>
    </row>
    <row r="1601" spans="2:20" ht="20.25" hidden="1" customHeight="1">
      <c r="C1601" s="17"/>
      <c r="E1601" t="str">
        <f t="shared" si="130"/>
        <v/>
      </c>
      <c r="F1601" s="62"/>
      <c r="G1601" s="78"/>
      <c r="H1601" s="79"/>
      <c r="I1601" s="79"/>
      <c r="J1601" s="78"/>
      <c r="K1601" s="65"/>
      <c r="L1601" s="66">
        <f t="shared" si="129"/>
        <v>0</v>
      </c>
      <c r="M1601" s="64">
        <f t="shared" si="129"/>
        <v>0</v>
      </c>
      <c r="N1601" s="66">
        <f>IF(J1601=0,0,N1602*$E$3)</f>
        <v>0</v>
      </c>
      <c r="O1601" s="67">
        <f t="shared" si="131"/>
        <v>0</v>
      </c>
      <c r="P1601" s="66">
        <f>IF(J1601=0,0,P1602*$E$3)</f>
        <v>0</v>
      </c>
      <c r="Q1601" s="67">
        <f t="shared" si="132"/>
        <v>0</v>
      </c>
      <c r="R1601" s="66">
        <f>IF(J1601=0,0,R1602*$E$3)</f>
        <v>0</v>
      </c>
      <c r="S1601" s="67">
        <f t="shared" si="133"/>
        <v>0</v>
      </c>
      <c r="T1601" s="67"/>
    </row>
    <row r="1602" spans="2:20" ht="20.25" hidden="1" customHeight="1">
      <c r="C1602" s="76">
        <v>2</v>
      </c>
      <c r="D1602" s="68" t="str">
        <f>CHOOSE(IF(C1602&gt;0,C1602,$F$5),0,"(야)","(지세별)","(지+소)","(누.불)","(야+소)","(원내역)")</f>
        <v>(야)</v>
      </c>
      <c r="E1602">
        <f t="shared" si="134"/>
        <v>0</v>
      </c>
      <c r="F1602" s="59"/>
      <c r="G1602" s="84" t="s">
        <v>394</v>
      </c>
      <c r="H1602" s="85" t="s">
        <v>401</v>
      </c>
      <c r="I1602" s="85" t="str">
        <f>CHOOSE(IF(C1602&gt;0,C1602,$F$5),0,"(야간)","(지세별)","(지+소)","(누.불)","(야+소)","")</f>
        <v>(야간)</v>
      </c>
      <c r="J1602" s="84"/>
      <c r="K1602" s="72" t="s">
        <v>74</v>
      </c>
      <c r="L1602" s="73">
        <f t="shared" si="129"/>
        <v>0</v>
      </c>
      <c r="M1602" s="71">
        <f t="shared" si="129"/>
        <v>0</v>
      </c>
      <c r="N1602" s="73">
        <f>IF(AND(J1601=0,J1602=0),0,INT(CHOOSE(IF(C1602&gt;0,C1602,$F$5),#REF!,#REF!,#REF!,#REF!,#REF!,#REF!,#REF!)))</f>
        <v>0</v>
      </c>
      <c r="O1602" s="74">
        <f t="shared" si="131"/>
        <v>0</v>
      </c>
      <c r="P1602" s="73">
        <f>IF(AND(J1601=0,J1602=0),0,INT(CHOOSE(IF(C1602&gt;0,C1602,$F$5),#REF!,#REF!,#REF!,#REF!,#REF!,#REF!,#REF!)))</f>
        <v>0</v>
      </c>
      <c r="Q1602" s="74">
        <f t="shared" si="132"/>
        <v>0</v>
      </c>
      <c r="R1602" s="73">
        <f>IF(AND(J1601=0,J1602=0),0,INT(CHOOSE(IF(C1602&gt;0,C1602,$F$5),#REF!,#REF!,#REF!,#REF!,#REF!,#REF!,#REF!)))</f>
        <v>0</v>
      </c>
      <c r="S1602" s="74">
        <f t="shared" si="133"/>
        <v>0</v>
      </c>
      <c r="T1602" s="74"/>
    </row>
    <row r="1603" spans="2:20" ht="20.25" hidden="1" customHeight="1">
      <c r="C1603" s="17"/>
      <c r="E1603" t="str">
        <f t="shared" si="130"/>
        <v/>
      </c>
      <c r="F1603" s="62"/>
      <c r="G1603" s="78"/>
      <c r="H1603" s="79"/>
      <c r="I1603" s="79"/>
      <c r="J1603" s="78"/>
      <c r="K1603" s="65"/>
      <c r="L1603" s="66">
        <f t="shared" si="129"/>
        <v>0</v>
      </c>
      <c r="M1603" s="64">
        <f t="shared" si="129"/>
        <v>0</v>
      </c>
      <c r="N1603" s="66">
        <f>IF(J1603=0,0,N1604*$E$3)</f>
        <v>0</v>
      </c>
      <c r="O1603" s="67">
        <f t="shared" si="131"/>
        <v>0</v>
      </c>
      <c r="P1603" s="66">
        <f>IF(J1603=0,0,P1604*$E$3)</f>
        <v>0</v>
      </c>
      <c r="Q1603" s="67">
        <f t="shared" si="132"/>
        <v>0</v>
      </c>
      <c r="R1603" s="66">
        <f>IF(J1603=0,0,R1604*$E$3)</f>
        <v>0</v>
      </c>
      <c r="S1603" s="67">
        <f t="shared" si="133"/>
        <v>0</v>
      </c>
      <c r="T1603" s="67"/>
    </row>
    <row r="1604" spans="2:20" ht="20.25" hidden="1" customHeight="1">
      <c r="C1604" s="76"/>
      <c r="D1604" s="68">
        <f>CHOOSE(IF(C1604&gt;0,C1604,$F$5),0,"(야)","(지세별)","(지+소)","(누.불)","(야+소)","(원내역)")</f>
        <v>0</v>
      </c>
      <c r="E1604">
        <f t="shared" si="134"/>
        <v>0</v>
      </c>
      <c r="F1604" s="59"/>
      <c r="G1604" s="87" t="s">
        <v>394</v>
      </c>
      <c r="H1604" s="88" t="s">
        <v>403</v>
      </c>
      <c r="I1604" s="88">
        <f>CHOOSE(IF(C1604&gt;0,C1604,$F$5),0,"(야간)","(지세별)","(지+소)","(누.불)","(야+소)","")</f>
        <v>0</v>
      </c>
      <c r="J1604" s="87">
        <v>0</v>
      </c>
      <c r="K1604" s="72" t="s">
        <v>74</v>
      </c>
      <c r="L1604" s="73">
        <f t="shared" si="129"/>
        <v>0</v>
      </c>
      <c r="M1604" s="71">
        <f t="shared" si="129"/>
        <v>0</v>
      </c>
      <c r="N1604" s="73">
        <f>IF(AND(J1603=0,J1604=0),0,INT(CHOOSE(IF(C1604&gt;0,C1604,$F$5),#REF!,#REF!,#REF!,#REF!,#REF!,#REF!,#REF!)))</f>
        <v>0</v>
      </c>
      <c r="O1604" s="74">
        <f t="shared" si="131"/>
        <v>0</v>
      </c>
      <c r="P1604" s="73">
        <f>IF(AND(J1603=0,J1604=0),0,INT(CHOOSE(IF(C1604&gt;0,C1604,$F$5),#REF!,#REF!,#REF!,#REF!,#REF!,#REF!,#REF!)))</f>
        <v>0</v>
      </c>
      <c r="Q1604" s="74">
        <f t="shared" si="132"/>
        <v>0</v>
      </c>
      <c r="R1604" s="73">
        <f>IF(AND(J1603=0,J1604=0),0,INT(CHOOSE(IF(C1604&gt;0,C1604,$F$5),#REF!,#REF!,#REF!,#REF!,#REF!,#REF!,#REF!)))</f>
        <v>0</v>
      </c>
      <c r="S1604" s="74">
        <f t="shared" si="133"/>
        <v>0</v>
      </c>
      <c r="T1604" s="74"/>
    </row>
    <row r="1605" spans="2:20" ht="20.25" hidden="1" customHeight="1">
      <c r="C1605" s="17"/>
      <c r="E1605" t="str">
        <f t="shared" si="130"/>
        <v/>
      </c>
      <c r="F1605" s="62"/>
      <c r="G1605" s="78"/>
      <c r="H1605" s="79"/>
      <c r="I1605" s="79"/>
      <c r="J1605" s="78"/>
      <c r="K1605" s="65"/>
      <c r="L1605" s="66">
        <f t="shared" si="129"/>
        <v>0</v>
      </c>
      <c r="M1605" s="64">
        <f t="shared" si="129"/>
        <v>0</v>
      </c>
      <c r="N1605" s="66">
        <f>IF(J1605=0,0,N1606*$E$3)</f>
        <v>0</v>
      </c>
      <c r="O1605" s="67">
        <f t="shared" si="131"/>
        <v>0</v>
      </c>
      <c r="P1605" s="66">
        <f>IF(J1605=0,0,P1606*$E$3)</f>
        <v>0</v>
      </c>
      <c r="Q1605" s="67">
        <f t="shared" si="132"/>
        <v>0</v>
      </c>
      <c r="R1605" s="66">
        <f>IF(J1605=0,0,R1606*$E$3)</f>
        <v>0</v>
      </c>
      <c r="S1605" s="67">
        <f t="shared" si="133"/>
        <v>0</v>
      </c>
      <c r="T1605" s="67"/>
    </row>
    <row r="1606" spans="2:20" ht="20.25" hidden="1" customHeight="1">
      <c r="C1606" s="76">
        <v>2</v>
      </c>
      <c r="D1606" s="68" t="str">
        <f>CHOOSE(IF(C1606&gt;0,C1606,$F$5),0,"(야)","(지세별)","(지+소)","(누.불)","(야+소)","(원내역)")</f>
        <v>(야)</v>
      </c>
      <c r="E1606">
        <f t="shared" si="134"/>
        <v>0</v>
      </c>
      <c r="F1606" s="59"/>
      <c r="G1606" s="84" t="s">
        <v>394</v>
      </c>
      <c r="H1606" s="85" t="s">
        <v>403</v>
      </c>
      <c r="I1606" s="85" t="str">
        <f>CHOOSE(IF(C1606&gt;0,C1606,$F$5),0,"(야간)","(지세별)","(지+소)","(누.불)","(야+소)","")</f>
        <v>(야간)</v>
      </c>
      <c r="J1606" s="84"/>
      <c r="K1606" s="72" t="s">
        <v>74</v>
      </c>
      <c r="L1606" s="73">
        <f t="shared" si="129"/>
        <v>0</v>
      </c>
      <c r="M1606" s="71">
        <f t="shared" si="129"/>
        <v>0</v>
      </c>
      <c r="N1606" s="73">
        <f>IF(AND(J1605=0,J1606=0),0,INT(CHOOSE(IF(C1606&gt;0,C1606,$F$5),#REF!,#REF!,#REF!,#REF!,#REF!,#REF!,#REF!)))</f>
        <v>0</v>
      </c>
      <c r="O1606" s="74">
        <f t="shared" si="131"/>
        <v>0</v>
      </c>
      <c r="P1606" s="73">
        <f>IF(AND(J1605=0,J1606=0),0,INT(CHOOSE(IF(C1606&gt;0,C1606,$F$5),#REF!,#REF!,#REF!,#REF!,#REF!,#REF!,#REF!)))</f>
        <v>0</v>
      </c>
      <c r="Q1606" s="74">
        <f t="shared" si="132"/>
        <v>0</v>
      </c>
      <c r="R1606" s="73">
        <f>IF(AND(J1605=0,J1606=0),0,INT(CHOOSE(IF(C1606&gt;0,C1606,$F$5),#REF!,#REF!,#REF!,#REF!,#REF!,#REF!,#REF!)))</f>
        <v>0</v>
      </c>
      <c r="S1606" s="74">
        <f t="shared" si="133"/>
        <v>0</v>
      </c>
      <c r="T1606" s="74"/>
    </row>
    <row r="1607" spans="2:20" ht="20.25" hidden="1" customHeight="1">
      <c r="C1607" s="17"/>
      <c r="E1607" t="str">
        <f t="shared" si="130"/>
        <v/>
      </c>
      <c r="F1607" s="62"/>
      <c r="G1607" s="78"/>
      <c r="H1607" s="79"/>
      <c r="I1607" s="79"/>
      <c r="J1607" s="78"/>
      <c r="K1607" s="65"/>
      <c r="L1607" s="66">
        <f t="shared" si="129"/>
        <v>0</v>
      </c>
      <c r="M1607" s="64">
        <f t="shared" si="129"/>
        <v>0</v>
      </c>
      <c r="N1607" s="66">
        <f>IF(J1607=0,0,N1608*$E$3)</f>
        <v>0</v>
      </c>
      <c r="O1607" s="67">
        <f t="shared" si="131"/>
        <v>0</v>
      </c>
      <c r="P1607" s="66">
        <f>IF(J1607=0,0,P1608*$E$3)</f>
        <v>0</v>
      </c>
      <c r="Q1607" s="67">
        <f t="shared" si="132"/>
        <v>0</v>
      </c>
      <c r="R1607" s="66">
        <f>IF(J1607=0,0,R1608*$E$3)</f>
        <v>0</v>
      </c>
      <c r="S1607" s="67">
        <f t="shared" si="133"/>
        <v>0</v>
      </c>
      <c r="T1607" s="67"/>
    </row>
    <row r="1608" spans="2:20" ht="20.25" hidden="1" customHeight="1">
      <c r="B1608" t="s">
        <v>343</v>
      </c>
      <c r="C1608" s="76"/>
      <c r="D1608" s="68">
        <f>CHOOSE(IF(C1608&gt;0,C1608,$F$5),0,"(야)","(지세별)","(지+소)","(누.불)","(야+소)","(원내역)")</f>
        <v>0</v>
      </c>
      <c r="E1608">
        <f t="shared" si="134"/>
        <v>0</v>
      </c>
      <c r="F1608" s="59" t="s">
        <v>343</v>
      </c>
      <c r="G1608" s="84" t="s">
        <v>394</v>
      </c>
      <c r="H1608" s="85" t="s">
        <v>404</v>
      </c>
      <c r="I1608" s="85">
        <f>CHOOSE(IF(C1608&gt;0,C1608,$F$5),0,"(야간)","(지세별)","(지+소)","(누.불)","(야+소)","")</f>
        <v>0</v>
      </c>
      <c r="J1608" s="84"/>
      <c r="K1608" s="72" t="s">
        <v>74</v>
      </c>
      <c r="L1608" s="73">
        <f t="shared" si="129"/>
        <v>0</v>
      </c>
      <c r="M1608" s="71">
        <f t="shared" si="129"/>
        <v>0</v>
      </c>
      <c r="N1608" s="73">
        <f>IF(AND(J1607=0,J1608=0),0,INT(CHOOSE(IF(C1608&gt;0,C1608,$F$5),#REF!,#REF!,#REF!,#REF!,#REF!,#REF!,#REF!)))</f>
        <v>0</v>
      </c>
      <c r="O1608" s="74">
        <f t="shared" si="131"/>
        <v>0</v>
      </c>
      <c r="P1608" s="73">
        <f>IF(AND(J1607=0,J1608=0),0,INT(CHOOSE(IF(C1608&gt;0,C1608,$F$5),#REF!,#REF!,#REF!,#REF!,#REF!,#REF!,#REF!)))</f>
        <v>0</v>
      </c>
      <c r="Q1608" s="74">
        <f t="shared" si="132"/>
        <v>0</v>
      </c>
      <c r="R1608" s="73">
        <f>IF(AND(J1607=0,J1608=0),0,INT(CHOOSE(IF(C1608&gt;0,C1608,$F$5),#REF!,#REF!,#REF!,#REF!,#REF!,#REF!,#REF!)))</f>
        <v>0</v>
      </c>
      <c r="S1608" s="74">
        <f t="shared" si="133"/>
        <v>0</v>
      </c>
      <c r="T1608" s="74"/>
    </row>
    <row r="1609" spans="2:20" ht="20.25" hidden="1" customHeight="1">
      <c r="C1609" s="17"/>
      <c r="E1609" t="str">
        <f t="shared" si="130"/>
        <v/>
      </c>
      <c r="F1609" s="62"/>
      <c r="G1609" s="78"/>
      <c r="H1609" s="79"/>
      <c r="I1609" s="79"/>
      <c r="J1609" s="78"/>
      <c r="K1609" s="65"/>
      <c r="L1609" s="66">
        <f t="shared" si="129"/>
        <v>0</v>
      </c>
      <c r="M1609" s="64">
        <f t="shared" si="129"/>
        <v>0</v>
      </c>
      <c r="N1609" s="66">
        <f>IF(J1609=0,0,N1610*$E$3)</f>
        <v>0</v>
      </c>
      <c r="O1609" s="67">
        <f t="shared" si="131"/>
        <v>0</v>
      </c>
      <c r="P1609" s="66">
        <f>IF(J1609=0,0,P1610*$E$3)</f>
        <v>0</v>
      </c>
      <c r="Q1609" s="67">
        <f t="shared" si="132"/>
        <v>0</v>
      </c>
      <c r="R1609" s="66">
        <f>IF(J1609=0,0,R1610*$E$3)</f>
        <v>0</v>
      </c>
      <c r="S1609" s="67">
        <f t="shared" si="133"/>
        <v>0</v>
      </c>
      <c r="T1609" s="67"/>
    </row>
    <row r="1610" spans="2:20" ht="20.25" hidden="1" customHeight="1">
      <c r="B1610" t="s">
        <v>343</v>
      </c>
      <c r="C1610" s="76">
        <v>2</v>
      </c>
      <c r="D1610" s="68" t="str">
        <f>CHOOSE(IF(C1610&gt;0,C1610,$F$5),0,"(야)","(지세별)","(지+소)","(누.불)","(야+소)","(원내역)")</f>
        <v>(야)</v>
      </c>
      <c r="E1610">
        <f t="shared" si="134"/>
        <v>0</v>
      </c>
      <c r="F1610" s="59" t="s">
        <v>343</v>
      </c>
      <c r="G1610" s="84" t="s">
        <v>394</v>
      </c>
      <c r="H1610" s="85" t="s">
        <v>404</v>
      </c>
      <c r="I1610" s="85" t="str">
        <f>CHOOSE(IF(C1610&gt;0,C1610,$F$5),0,"(야간)","(지세별)","(지+소)","(누.불)","(야+소)","")</f>
        <v>(야간)</v>
      </c>
      <c r="J1610" s="84"/>
      <c r="K1610" s="72" t="s">
        <v>74</v>
      </c>
      <c r="L1610" s="73">
        <f t="shared" si="129"/>
        <v>0</v>
      </c>
      <c r="M1610" s="71">
        <f t="shared" si="129"/>
        <v>0</v>
      </c>
      <c r="N1610" s="73">
        <f>IF(AND(J1609=0,J1610=0),0,INT(CHOOSE(IF(C1610&gt;0,C1610,$F$5),#REF!,#REF!,#REF!,#REF!,#REF!,#REF!,#REF!)))</f>
        <v>0</v>
      </c>
      <c r="O1610" s="74">
        <f t="shared" si="131"/>
        <v>0</v>
      </c>
      <c r="P1610" s="73">
        <f>IF(AND(J1609=0,J1610=0),0,INT(CHOOSE(IF(C1610&gt;0,C1610,$F$5),#REF!,#REF!,#REF!,#REF!,#REF!,#REF!,#REF!)))</f>
        <v>0</v>
      </c>
      <c r="Q1610" s="74">
        <f t="shared" si="132"/>
        <v>0</v>
      </c>
      <c r="R1610" s="73">
        <f>IF(AND(J1609=0,J1610=0),0,INT(CHOOSE(IF(C1610&gt;0,C1610,$F$5),#REF!,#REF!,#REF!,#REF!,#REF!,#REF!,#REF!)))</f>
        <v>0</v>
      </c>
      <c r="S1610" s="74">
        <f t="shared" si="133"/>
        <v>0</v>
      </c>
      <c r="T1610" s="74"/>
    </row>
    <row r="1611" spans="2:20" ht="20.25" hidden="1" customHeight="1">
      <c r="C1611" s="17"/>
      <c r="E1611" t="str">
        <f t="shared" si="130"/>
        <v/>
      </c>
      <c r="F1611" s="62"/>
      <c r="G1611" s="78"/>
      <c r="H1611" s="79"/>
      <c r="I1611" s="79"/>
      <c r="J1611" s="78"/>
      <c r="K1611" s="65"/>
      <c r="L1611" s="66">
        <f t="shared" si="129"/>
        <v>0</v>
      </c>
      <c r="M1611" s="64">
        <f t="shared" si="129"/>
        <v>0</v>
      </c>
      <c r="N1611" s="66">
        <f>IF(J1611=0,0,N1612*$E$3)</f>
        <v>0</v>
      </c>
      <c r="O1611" s="67">
        <f t="shared" si="131"/>
        <v>0</v>
      </c>
      <c r="P1611" s="66">
        <f>IF(J1611=0,0,P1612*$E$3)</f>
        <v>0</v>
      </c>
      <c r="Q1611" s="67">
        <f t="shared" si="132"/>
        <v>0</v>
      </c>
      <c r="R1611" s="66">
        <f>IF(J1611=0,0,R1612*$E$3)</f>
        <v>0</v>
      </c>
      <c r="S1611" s="67">
        <f t="shared" si="133"/>
        <v>0</v>
      </c>
      <c r="T1611" s="67"/>
    </row>
    <row r="1612" spans="2:20" ht="20.25" hidden="1" customHeight="1">
      <c r="C1612" s="76"/>
      <c r="D1612" s="68">
        <f>CHOOSE(IF(C1612&gt;0,C1612,$F$5),0,"(야)","(지세별)","(지+소)","(누.불)","(야+소)","(원내역)")</f>
        <v>0</v>
      </c>
      <c r="E1612">
        <f t="shared" si="134"/>
        <v>0</v>
      </c>
      <c r="F1612" s="59"/>
      <c r="G1612" s="84" t="s">
        <v>405</v>
      </c>
      <c r="H1612" s="85" t="s">
        <v>395</v>
      </c>
      <c r="I1612" s="85">
        <f>CHOOSE(IF(C1612&gt;0,C1612,$F$5),0,"(야간)","(지세별)","(지+소)","(누.불)","(야+소)","")</f>
        <v>0</v>
      </c>
      <c r="J1612" s="84"/>
      <c r="K1612" s="72" t="s">
        <v>74</v>
      </c>
      <c r="L1612" s="73">
        <f t="shared" si="129"/>
        <v>0</v>
      </c>
      <c r="M1612" s="71">
        <f t="shared" si="129"/>
        <v>0</v>
      </c>
      <c r="N1612" s="73">
        <f>IF(AND(J1611=0,J1612=0),0,INT(CHOOSE(IF(C1612&gt;0,C1612,$F$5),#REF!,#REF!,#REF!,#REF!,#REF!,#REF!,#REF!)))</f>
        <v>0</v>
      </c>
      <c r="O1612" s="74">
        <f t="shared" si="131"/>
        <v>0</v>
      </c>
      <c r="P1612" s="73">
        <f>IF(AND(J1611=0,J1612=0),0,INT(CHOOSE(IF(C1612&gt;0,C1612,$F$5),#REF!,#REF!,#REF!,#REF!,#REF!,#REF!,#REF!)))</f>
        <v>0</v>
      </c>
      <c r="Q1612" s="74">
        <f t="shared" si="132"/>
        <v>0</v>
      </c>
      <c r="R1612" s="73">
        <f>IF(AND(J1611=0,J1612=0),0,INT(CHOOSE(IF(C1612&gt;0,C1612,$F$5),#REF!,#REF!,#REF!,#REF!,#REF!,#REF!,#REF!)))</f>
        <v>0</v>
      </c>
      <c r="S1612" s="74">
        <f t="shared" si="133"/>
        <v>0</v>
      </c>
      <c r="T1612" s="74"/>
    </row>
    <row r="1613" spans="2:20" ht="20.25" hidden="1" customHeight="1">
      <c r="C1613" s="17"/>
      <c r="E1613" t="str">
        <f t="shared" si="130"/>
        <v/>
      </c>
      <c r="F1613" s="62"/>
      <c r="G1613" s="78"/>
      <c r="H1613" s="79"/>
      <c r="I1613" s="79"/>
      <c r="J1613" s="78"/>
      <c r="K1613" s="65"/>
      <c r="L1613" s="66">
        <f t="shared" si="129"/>
        <v>0</v>
      </c>
      <c r="M1613" s="64">
        <f t="shared" si="129"/>
        <v>0</v>
      </c>
      <c r="N1613" s="66">
        <f>IF(J1613=0,0,N1614*$E$3)</f>
        <v>0</v>
      </c>
      <c r="O1613" s="67">
        <f t="shared" si="131"/>
        <v>0</v>
      </c>
      <c r="P1613" s="66">
        <f>IF(J1613=0,0,P1614*$E$3)</f>
        <v>0</v>
      </c>
      <c r="Q1613" s="67">
        <f t="shared" si="132"/>
        <v>0</v>
      </c>
      <c r="R1613" s="66">
        <f>IF(J1613=0,0,R1614*$E$3)</f>
        <v>0</v>
      </c>
      <c r="S1613" s="67">
        <f t="shared" si="133"/>
        <v>0</v>
      </c>
      <c r="T1613" s="67"/>
    </row>
    <row r="1614" spans="2:20" ht="20.25" hidden="1" customHeight="1">
      <c r="C1614" s="76">
        <v>2</v>
      </c>
      <c r="D1614" s="68" t="str">
        <f>CHOOSE(IF(C1614&gt;0,C1614,$F$5),0,"(야)","(지세별)","(지+소)","(누.불)","(야+소)","(원내역)")</f>
        <v>(야)</v>
      </c>
      <c r="E1614">
        <f t="shared" si="134"/>
        <v>0</v>
      </c>
      <c r="F1614" s="59"/>
      <c r="G1614" s="84" t="s">
        <v>405</v>
      </c>
      <c r="H1614" s="85" t="s">
        <v>395</v>
      </c>
      <c r="I1614" s="85" t="str">
        <f>CHOOSE(IF(C1614&gt;0,C1614,$F$5),0,"(야간)","(지세별)","(지+소)","(누.불)","(야+소)","")</f>
        <v>(야간)</v>
      </c>
      <c r="J1614" s="84"/>
      <c r="K1614" s="72" t="s">
        <v>406</v>
      </c>
      <c r="L1614" s="73">
        <f t="shared" si="129"/>
        <v>0</v>
      </c>
      <c r="M1614" s="71">
        <f t="shared" si="129"/>
        <v>0</v>
      </c>
      <c r="N1614" s="73">
        <f>IF(AND(J1613=0,J1614=0),0,INT(CHOOSE(IF(C1614&gt;0,C1614,$F$5),#REF!,#REF!,#REF!,#REF!,#REF!,#REF!,#REF!)))</f>
        <v>0</v>
      </c>
      <c r="O1614" s="74">
        <f t="shared" si="131"/>
        <v>0</v>
      </c>
      <c r="P1614" s="73">
        <f>IF(AND(J1613=0,J1614=0),0,INT(CHOOSE(IF(C1614&gt;0,C1614,$F$5),#REF!,#REF!,#REF!,#REF!,#REF!,#REF!,#REF!)))</f>
        <v>0</v>
      </c>
      <c r="Q1614" s="74">
        <f t="shared" si="132"/>
        <v>0</v>
      </c>
      <c r="R1614" s="73">
        <f>IF(AND(J1613=0,J1614=0),0,INT(CHOOSE(IF(C1614&gt;0,C1614,$F$5),#REF!,#REF!,#REF!,#REF!,#REF!,#REF!,#REF!)))</f>
        <v>0</v>
      </c>
      <c r="S1614" s="74">
        <f t="shared" si="133"/>
        <v>0</v>
      </c>
      <c r="T1614" s="74"/>
    </row>
    <row r="1615" spans="2:20" ht="20.25" hidden="1" customHeight="1">
      <c r="C1615" s="17"/>
      <c r="E1615" t="str">
        <f t="shared" si="130"/>
        <v/>
      </c>
      <c r="F1615" s="62"/>
      <c r="G1615" s="78"/>
      <c r="H1615" s="79"/>
      <c r="I1615" s="79"/>
      <c r="J1615" s="78"/>
      <c r="K1615" s="65"/>
      <c r="L1615" s="66">
        <f t="shared" si="129"/>
        <v>0</v>
      </c>
      <c r="M1615" s="64">
        <f t="shared" si="129"/>
        <v>0</v>
      </c>
      <c r="N1615" s="66">
        <f>IF(J1615=0,0,N1616*$E$3)</f>
        <v>0</v>
      </c>
      <c r="O1615" s="67">
        <f t="shared" si="131"/>
        <v>0</v>
      </c>
      <c r="P1615" s="66">
        <f>IF(J1615=0,0,P1616*$E$3)</f>
        <v>0</v>
      </c>
      <c r="Q1615" s="67">
        <f t="shared" si="132"/>
        <v>0</v>
      </c>
      <c r="R1615" s="66">
        <f>IF(J1615=0,0,R1616*$E$3)</f>
        <v>0</v>
      </c>
      <c r="S1615" s="67">
        <f t="shared" si="133"/>
        <v>0</v>
      </c>
      <c r="T1615" s="67"/>
    </row>
    <row r="1616" spans="2:20" ht="20.25" hidden="1" customHeight="1">
      <c r="C1616" s="76"/>
      <c r="D1616" s="68">
        <f>CHOOSE(IF(C1616&gt;0,C1616,$F$5),0,"(야)","(지세별)","(지+소)","(누.불)","(야+소)","(원내역)")</f>
        <v>0</v>
      </c>
      <c r="E1616">
        <f t="shared" si="134"/>
        <v>0</v>
      </c>
      <c r="F1616" s="59"/>
      <c r="G1616" s="84" t="s">
        <v>405</v>
      </c>
      <c r="H1616" s="85" t="s">
        <v>397</v>
      </c>
      <c r="I1616" s="85">
        <f>CHOOSE(IF(C1616&gt;0,C1616,$F$5),0,"(야간)","(지세별)","(지+소)","(누.불)","(야+소)","")</f>
        <v>0</v>
      </c>
      <c r="J1616" s="84"/>
      <c r="K1616" s="72" t="s">
        <v>399</v>
      </c>
      <c r="L1616" s="73">
        <f t="shared" si="129"/>
        <v>0</v>
      </c>
      <c r="M1616" s="71">
        <f t="shared" si="129"/>
        <v>0</v>
      </c>
      <c r="N1616" s="73">
        <f>IF(AND(J1615=0,J1616=0),0,INT(CHOOSE(IF(C1616&gt;0,C1616,$F$5),#REF!,#REF!,#REF!,#REF!,#REF!,#REF!,#REF!)))</f>
        <v>0</v>
      </c>
      <c r="O1616" s="74">
        <f t="shared" si="131"/>
        <v>0</v>
      </c>
      <c r="P1616" s="73">
        <f>IF(AND(J1615=0,J1616=0),0,INT(CHOOSE(IF(C1616&gt;0,C1616,$F$5),#REF!,#REF!,#REF!,#REF!,#REF!,#REF!,#REF!)))</f>
        <v>0</v>
      </c>
      <c r="Q1616" s="74">
        <f t="shared" si="132"/>
        <v>0</v>
      </c>
      <c r="R1616" s="73">
        <f>IF(AND(J1615=0,J1616=0),0,INT(CHOOSE(IF(C1616&gt;0,C1616,$F$5),#REF!,#REF!,#REF!,#REF!,#REF!,#REF!,#REF!)))</f>
        <v>0</v>
      </c>
      <c r="S1616" s="74">
        <f t="shared" si="133"/>
        <v>0</v>
      </c>
      <c r="T1616" s="74"/>
    </row>
    <row r="1617" spans="3:20" ht="20.25" hidden="1" customHeight="1">
      <c r="C1617" s="17"/>
      <c r="E1617" t="str">
        <f t="shared" si="130"/>
        <v/>
      </c>
      <c r="F1617" s="62"/>
      <c r="G1617" s="78"/>
      <c r="H1617" s="79"/>
      <c r="I1617" s="79"/>
      <c r="J1617" s="78"/>
      <c r="K1617" s="65"/>
      <c r="L1617" s="66">
        <f t="shared" si="129"/>
        <v>0</v>
      </c>
      <c r="M1617" s="64">
        <f t="shared" si="129"/>
        <v>0</v>
      </c>
      <c r="N1617" s="66">
        <f>IF(J1617=0,0,N1618*$E$3)</f>
        <v>0</v>
      </c>
      <c r="O1617" s="67">
        <f t="shared" si="131"/>
        <v>0</v>
      </c>
      <c r="P1617" s="66">
        <f>IF(J1617=0,0,P1618*$E$3)</f>
        <v>0</v>
      </c>
      <c r="Q1617" s="67">
        <f t="shared" si="132"/>
        <v>0</v>
      </c>
      <c r="R1617" s="66">
        <f>IF(J1617=0,0,R1618*$E$3)</f>
        <v>0</v>
      </c>
      <c r="S1617" s="67">
        <f t="shared" si="133"/>
        <v>0</v>
      </c>
      <c r="T1617" s="67"/>
    </row>
    <row r="1618" spans="3:20" ht="20.25" hidden="1" customHeight="1">
      <c r="C1618" s="76">
        <v>2</v>
      </c>
      <c r="D1618" s="68" t="str">
        <f>CHOOSE(IF(C1618&gt;0,C1618,$F$5),0,"(야)","(지세별)","(지+소)","(누.불)","(야+소)","(원내역)")</f>
        <v>(야)</v>
      </c>
      <c r="E1618">
        <f t="shared" si="134"/>
        <v>0</v>
      </c>
      <c r="F1618" s="59"/>
      <c r="G1618" s="84" t="s">
        <v>405</v>
      </c>
      <c r="H1618" s="85" t="s">
        <v>397</v>
      </c>
      <c r="I1618" s="85" t="str">
        <f>CHOOSE(IF(C1618&gt;0,C1618,$F$5),0,"(야간)","(지세별)","(지+소)","(누.불)","(야+소)","")</f>
        <v>(야간)</v>
      </c>
      <c r="J1618" s="84"/>
      <c r="K1618" s="72" t="s">
        <v>399</v>
      </c>
      <c r="L1618" s="73">
        <f t="shared" si="129"/>
        <v>0</v>
      </c>
      <c r="M1618" s="71">
        <f t="shared" si="129"/>
        <v>0</v>
      </c>
      <c r="N1618" s="73">
        <f>IF(AND(J1617=0,J1618=0),0,INT(CHOOSE(IF(C1618&gt;0,C1618,$F$5),#REF!,#REF!,#REF!,#REF!,#REF!,#REF!,#REF!)))</f>
        <v>0</v>
      </c>
      <c r="O1618" s="74">
        <f t="shared" si="131"/>
        <v>0</v>
      </c>
      <c r="P1618" s="73">
        <f>IF(AND(J1617=0,J1618=0),0,INT(CHOOSE(IF(C1618&gt;0,C1618,$F$5),#REF!,#REF!,#REF!,#REF!,#REF!,#REF!,#REF!)))</f>
        <v>0</v>
      </c>
      <c r="Q1618" s="74">
        <f t="shared" si="132"/>
        <v>0</v>
      </c>
      <c r="R1618" s="73">
        <f>IF(AND(J1617=0,J1618=0),0,INT(CHOOSE(IF(C1618&gt;0,C1618,$F$5),#REF!,#REF!,#REF!,#REF!,#REF!,#REF!,#REF!)))</f>
        <v>0</v>
      </c>
      <c r="S1618" s="74">
        <f t="shared" si="133"/>
        <v>0</v>
      </c>
      <c r="T1618" s="74"/>
    </row>
    <row r="1619" spans="3:20" ht="20.25" hidden="1" customHeight="1">
      <c r="C1619" s="17"/>
      <c r="E1619" t="str">
        <f t="shared" si="130"/>
        <v/>
      </c>
      <c r="F1619" s="62"/>
      <c r="G1619" s="78"/>
      <c r="H1619" s="79"/>
      <c r="I1619" s="79"/>
      <c r="J1619" s="78"/>
      <c r="K1619" s="65"/>
      <c r="L1619" s="66">
        <f t="shared" si="129"/>
        <v>0</v>
      </c>
      <c r="M1619" s="64">
        <f t="shared" si="129"/>
        <v>0</v>
      </c>
      <c r="N1619" s="66">
        <f>IF(J1619=0,0,N1620*$E$3)</f>
        <v>0</v>
      </c>
      <c r="O1619" s="67">
        <f t="shared" si="131"/>
        <v>0</v>
      </c>
      <c r="P1619" s="66">
        <f>IF(J1619=0,0,P1620*$E$3)</f>
        <v>0</v>
      </c>
      <c r="Q1619" s="67">
        <f t="shared" si="132"/>
        <v>0</v>
      </c>
      <c r="R1619" s="66">
        <f>IF(J1619=0,0,R1620*$E$3)</f>
        <v>0</v>
      </c>
      <c r="S1619" s="67">
        <f t="shared" si="133"/>
        <v>0</v>
      </c>
      <c r="T1619" s="67"/>
    </row>
    <row r="1620" spans="3:20" ht="20.25" hidden="1" customHeight="1">
      <c r="C1620" s="76"/>
      <c r="D1620" s="68">
        <f>CHOOSE(IF(C1620&gt;0,C1620,$F$5),0,"(야)","(지세별)","(지+소)","(누.불)","(야+소)","(원내역)")</f>
        <v>0</v>
      </c>
      <c r="E1620">
        <f t="shared" si="134"/>
        <v>0</v>
      </c>
      <c r="F1620" s="59"/>
      <c r="G1620" s="84" t="s">
        <v>405</v>
      </c>
      <c r="H1620" s="85" t="s">
        <v>398</v>
      </c>
      <c r="I1620" s="85">
        <f>CHOOSE(IF(C1620&gt;0,C1620,$F$5),0,"(야간)","(지세별)","(지+소)","(누.불)","(야+소)","")</f>
        <v>0</v>
      </c>
      <c r="J1620" s="84"/>
      <c r="K1620" s="72" t="s">
        <v>399</v>
      </c>
      <c r="L1620" s="73">
        <f t="shared" si="129"/>
        <v>0</v>
      </c>
      <c r="M1620" s="71">
        <f t="shared" si="129"/>
        <v>0</v>
      </c>
      <c r="N1620" s="73">
        <f>IF(AND(J1619=0,J1620=0),0,INT(CHOOSE(IF(C1620&gt;0,C1620,$F$5),#REF!,#REF!,#REF!,#REF!,#REF!,#REF!,#REF!)))</f>
        <v>0</v>
      </c>
      <c r="O1620" s="74">
        <f t="shared" si="131"/>
        <v>0</v>
      </c>
      <c r="P1620" s="73">
        <f>IF(AND(J1619=0,J1620=0),0,INT(CHOOSE(IF(C1620&gt;0,C1620,$F$5),#REF!,#REF!,#REF!,#REF!,#REF!,#REF!,#REF!)))</f>
        <v>0</v>
      </c>
      <c r="Q1620" s="74">
        <f t="shared" si="132"/>
        <v>0</v>
      </c>
      <c r="R1620" s="73">
        <f>IF(AND(J1619=0,J1620=0),0,INT(CHOOSE(IF(C1620&gt;0,C1620,$F$5),#REF!,#REF!,#REF!,#REF!,#REF!,#REF!,#REF!)))</f>
        <v>0</v>
      </c>
      <c r="S1620" s="74">
        <f t="shared" si="133"/>
        <v>0</v>
      </c>
      <c r="T1620" s="74"/>
    </row>
    <row r="1621" spans="3:20" ht="20.25" hidden="1" customHeight="1">
      <c r="C1621" s="17"/>
      <c r="E1621" t="str">
        <f t="shared" si="130"/>
        <v/>
      </c>
      <c r="F1621" s="62"/>
      <c r="G1621" s="78"/>
      <c r="H1621" s="79"/>
      <c r="I1621" s="79"/>
      <c r="J1621" s="78"/>
      <c r="K1621" s="65"/>
      <c r="L1621" s="66">
        <f t="shared" si="129"/>
        <v>0</v>
      </c>
      <c r="M1621" s="64">
        <f t="shared" si="129"/>
        <v>0</v>
      </c>
      <c r="N1621" s="66">
        <f>IF(J1621=0,0,N1622*$E$3)</f>
        <v>0</v>
      </c>
      <c r="O1621" s="67">
        <f t="shared" si="131"/>
        <v>0</v>
      </c>
      <c r="P1621" s="66">
        <f>IF(J1621=0,0,P1622*$E$3)</f>
        <v>0</v>
      </c>
      <c r="Q1621" s="67">
        <f t="shared" si="132"/>
        <v>0</v>
      </c>
      <c r="R1621" s="66">
        <f>IF(J1621=0,0,R1622*$E$3)</f>
        <v>0</v>
      </c>
      <c r="S1621" s="67">
        <f t="shared" si="133"/>
        <v>0</v>
      </c>
      <c r="T1621" s="67"/>
    </row>
    <row r="1622" spans="3:20" ht="20.25" hidden="1" customHeight="1">
      <c r="C1622" s="76">
        <v>2</v>
      </c>
      <c r="D1622" s="68" t="str">
        <f>CHOOSE(IF(C1622&gt;0,C1622,$F$5),0,"(야)","(지세별)","(지+소)","(누.불)","(야+소)","(원내역)")</f>
        <v>(야)</v>
      </c>
      <c r="E1622">
        <f t="shared" si="134"/>
        <v>0</v>
      </c>
      <c r="F1622" s="59"/>
      <c r="G1622" s="84" t="s">
        <v>405</v>
      </c>
      <c r="H1622" s="85" t="s">
        <v>398</v>
      </c>
      <c r="I1622" s="85" t="str">
        <f>CHOOSE(IF(C1622&gt;0,C1622,$F$5),0,"(야간)","(지세별)","(지+소)","(누.불)","(야+소)","")</f>
        <v>(야간)</v>
      </c>
      <c r="J1622" s="84"/>
      <c r="K1622" s="72" t="s">
        <v>74</v>
      </c>
      <c r="L1622" s="73">
        <f t="shared" si="129"/>
        <v>0</v>
      </c>
      <c r="M1622" s="71">
        <f t="shared" si="129"/>
        <v>0</v>
      </c>
      <c r="N1622" s="73">
        <f>IF(AND(J1621=0,J1622=0),0,INT(CHOOSE(IF(C1622&gt;0,C1622,$F$5),#REF!,#REF!,#REF!,#REF!,#REF!,#REF!,#REF!)))</f>
        <v>0</v>
      </c>
      <c r="O1622" s="74">
        <f t="shared" si="131"/>
        <v>0</v>
      </c>
      <c r="P1622" s="73">
        <f>IF(AND(J1621=0,J1622=0),0,INT(CHOOSE(IF(C1622&gt;0,C1622,$F$5),#REF!,#REF!,#REF!,#REF!,#REF!,#REF!,#REF!)))</f>
        <v>0</v>
      </c>
      <c r="Q1622" s="74">
        <f t="shared" si="132"/>
        <v>0</v>
      </c>
      <c r="R1622" s="73">
        <f>IF(AND(J1621=0,J1622=0),0,INT(CHOOSE(IF(C1622&gt;0,C1622,$F$5),#REF!,#REF!,#REF!,#REF!,#REF!,#REF!,#REF!)))</f>
        <v>0</v>
      </c>
      <c r="S1622" s="74">
        <f t="shared" si="133"/>
        <v>0</v>
      </c>
      <c r="T1622" s="74"/>
    </row>
    <row r="1623" spans="3:20" ht="20.25" hidden="1" customHeight="1">
      <c r="C1623" s="17"/>
      <c r="E1623" t="str">
        <f t="shared" si="130"/>
        <v/>
      </c>
      <c r="F1623" s="62"/>
      <c r="G1623" s="63"/>
      <c r="H1623" s="64"/>
      <c r="I1623" s="64"/>
      <c r="J1623" s="63">
        <v>0</v>
      </c>
      <c r="K1623" s="65"/>
      <c r="L1623" s="66">
        <f t="shared" si="129"/>
        <v>0</v>
      </c>
      <c r="M1623" s="64">
        <f t="shared" si="129"/>
        <v>0</v>
      </c>
      <c r="N1623" s="66">
        <f>IF(J1623=0,0,N1624*$E$3)</f>
        <v>0</v>
      </c>
      <c r="O1623" s="67">
        <f t="shared" si="131"/>
        <v>0</v>
      </c>
      <c r="P1623" s="66">
        <f>IF(J1623=0,0,P1624*$E$3)</f>
        <v>0</v>
      </c>
      <c r="Q1623" s="67">
        <f t="shared" si="132"/>
        <v>0</v>
      </c>
      <c r="R1623" s="66">
        <f>IF(J1623=0,0,R1624*$E$3)</f>
        <v>0</v>
      </c>
      <c r="S1623" s="67">
        <f t="shared" si="133"/>
        <v>0</v>
      </c>
      <c r="T1623" s="67"/>
    </row>
    <row r="1624" spans="3:20" ht="20.25" customHeight="1">
      <c r="C1624" s="76"/>
      <c r="D1624" s="68">
        <f>CHOOSE(IF(C1624&gt;0,C1624,$F$5),0,"(야)","(지세별)","(지+소)","(누.불)","(야+소)","(원내역)")</f>
        <v>0</v>
      </c>
      <c r="E1624">
        <f t="shared" si="134"/>
        <v>0</v>
      </c>
      <c r="F1624" s="59"/>
      <c r="G1624" s="70" t="s">
        <v>407</v>
      </c>
      <c r="H1624" s="71" t="s">
        <v>408</v>
      </c>
      <c r="I1624" s="71">
        <f>CHOOSE(IF(C1624&gt;0,C1624,$F$5),0,"(야간)","(지세별)","(소규모)","(누.불)","(야+소)","")</f>
        <v>0</v>
      </c>
      <c r="J1624" s="105">
        <v>2</v>
      </c>
      <c r="K1624" s="104" t="s">
        <v>346</v>
      </c>
      <c r="L1624" s="73"/>
      <c r="M1624" s="71"/>
      <c r="N1624" s="73"/>
      <c r="O1624" s="74"/>
      <c r="P1624" s="73"/>
      <c r="Q1624" s="74"/>
      <c r="R1624" s="73"/>
      <c r="S1624" s="74"/>
      <c r="T1624" s="74"/>
    </row>
    <row r="1625" spans="3:20" ht="20.25" hidden="1" customHeight="1">
      <c r="C1625" s="17"/>
      <c r="E1625" t="str">
        <f t="shared" si="130"/>
        <v/>
      </c>
      <c r="F1625" s="62"/>
      <c r="G1625" s="63"/>
      <c r="H1625" s="64"/>
      <c r="I1625" s="64"/>
      <c r="J1625" s="63">
        <v>0</v>
      </c>
      <c r="K1625" s="65"/>
      <c r="L1625" s="66">
        <f t="shared" si="129"/>
        <v>0</v>
      </c>
      <c r="M1625" s="64">
        <f t="shared" si="129"/>
        <v>0</v>
      </c>
      <c r="N1625" s="66">
        <f>IF(J1625=0,0,N1626*$E$3)</f>
        <v>0</v>
      </c>
      <c r="O1625" s="67">
        <f t="shared" si="131"/>
        <v>0</v>
      </c>
      <c r="P1625" s="66">
        <f>IF(J1625=0,0,P1626*$E$3)</f>
        <v>0</v>
      </c>
      <c r="Q1625" s="67">
        <f t="shared" si="132"/>
        <v>0</v>
      </c>
      <c r="R1625" s="66">
        <f>IF(J1625=0,0,R1626*$E$3)</f>
        <v>0</v>
      </c>
      <c r="S1625" s="67">
        <f t="shared" si="133"/>
        <v>0</v>
      </c>
      <c r="T1625" s="67"/>
    </row>
    <row r="1626" spans="3:20" ht="20.25" hidden="1" customHeight="1">
      <c r="C1626" s="76">
        <v>2</v>
      </c>
      <c r="D1626" s="68" t="str">
        <f>CHOOSE(IF(C1626&gt;0,C1626,$F$5),0,"(야)","(지세별)","(지+소)","(누.불)","(야+소)","(원내역)")</f>
        <v>(야)</v>
      </c>
      <c r="E1626">
        <f t="shared" si="134"/>
        <v>0</v>
      </c>
      <c r="F1626" s="59"/>
      <c r="G1626" s="70" t="s">
        <v>407</v>
      </c>
      <c r="H1626" s="71" t="s">
        <v>408</v>
      </c>
      <c r="I1626" s="71" t="str">
        <f>CHOOSE(IF(C1626&gt;0,C1626,$F$5),0,"(야간)","(지세별)","(지+소)","(누.불)","(야+소)","")</f>
        <v>(야간)</v>
      </c>
      <c r="J1626" s="70">
        <v>0</v>
      </c>
      <c r="K1626" s="72" t="s">
        <v>346</v>
      </c>
      <c r="L1626" s="73">
        <f t="shared" si="129"/>
        <v>0</v>
      </c>
      <c r="M1626" s="71">
        <f t="shared" si="129"/>
        <v>0</v>
      </c>
      <c r="N1626" s="73">
        <f>IF(AND(J1625=0,J1626=0),0,INT(CHOOSE(IF(C1626&gt;0,C1626,$F$5),#REF!,#REF!,#REF!,#REF!,#REF!,#REF!,#REF!)))</f>
        <v>0</v>
      </c>
      <c r="O1626" s="74">
        <f t="shared" si="131"/>
        <v>0</v>
      </c>
      <c r="P1626" s="73">
        <f>IF(AND(J1625=0,J1626=0),0,INT(CHOOSE(IF(C1626&gt;0,C1626,$F$5),#REF!,#REF!,#REF!,#REF!,#REF!,#REF!,#REF!)))</f>
        <v>0</v>
      </c>
      <c r="Q1626" s="74">
        <f t="shared" si="132"/>
        <v>0</v>
      </c>
      <c r="R1626" s="73">
        <f>IF(AND(J1625=0,J1626=0),0,INT(CHOOSE(IF(C1626&gt;0,C1626,$F$5),#REF!,#REF!,#REF!,#REF!,#REF!,#REF!,#REF!)))</f>
        <v>0</v>
      </c>
      <c r="S1626" s="74">
        <f t="shared" si="133"/>
        <v>0</v>
      </c>
      <c r="T1626" s="74"/>
    </row>
    <row r="1627" spans="3:20" ht="20.25" hidden="1" customHeight="1">
      <c r="C1627" s="17"/>
      <c r="E1627" t="str">
        <f t="shared" si="130"/>
        <v/>
      </c>
      <c r="F1627" s="62"/>
      <c r="G1627" s="63"/>
      <c r="H1627" s="64"/>
      <c r="I1627" s="64"/>
      <c r="J1627" s="63">
        <v>0</v>
      </c>
      <c r="K1627" s="65"/>
      <c r="L1627" s="66">
        <f t="shared" si="129"/>
        <v>0</v>
      </c>
      <c r="M1627" s="64">
        <f t="shared" si="129"/>
        <v>0</v>
      </c>
      <c r="N1627" s="66">
        <f>IF(J1627=0,0,N1628*$E$3)</f>
        <v>0</v>
      </c>
      <c r="O1627" s="67">
        <f t="shared" si="131"/>
        <v>0</v>
      </c>
      <c r="P1627" s="66">
        <f>IF(J1627=0,0,P1628*$E$3)</f>
        <v>0</v>
      </c>
      <c r="Q1627" s="67">
        <f t="shared" si="132"/>
        <v>0</v>
      </c>
      <c r="R1627" s="66">
        <f>IF(J1627=0,0,R1628*$E$3)</f>
        <v>0</v>
      </c>
      <c r="S1627" s="67">
        <f t="shared" si="133"/>
        <v>0</v>
      </c>
      <c r="T1627" s="67"/>
    </row>
    <row r="1628" spans="3:20" ht="20.25" hidden="1" customHeight="1">
      <c r="C1628" s="76"/>
      <c r="D1628" s="68">
        <f>CHOOSE(IF(C1628&gt;0,C1628,$F$5),0,"(야)","(지세별)","(지+소)","(누.불)","(야+소)","(원내역)")</f>
        <v>0</v>
      </c>
      <c r="E1628">
        <f t="shared" si="134"/>
        <v>0</v>
      </c>
      <c r="F1628" s="59"/>
      <c r="G1628" s="70" t="s">
        <v>407</v>
      </c>
      <c r="H1628" s="71" t="s">
        <v>397</v>
      </c>
      <c r="I1628" s="71">
        <f>CHOOSE(IF(C1628&gt;0,C1628,$F$5),0,"(야간)","(지세별)","(소규모)","(누.불)","(야+소)","")</f>
        <v>0</v>
      </c>
      <c r="J1628" s="105">
        <v>0</v>
      </c>
      <c r="K1628" s="72" t="s">
        <v>346</v>
      </c>
      <c r="L1628" s="73">
        <f t="shared" si="129"/>
        <v>0</v>
      </c>
      <c r="M1628" s="71">
        <f t="shared" si="129"/>
        <v>0</v>
      </c>
      <c r="N1628" s="73">
        <f>IF(AND(J1627=0,J1628=0),0,INT(CHOOSE(IF(C1628&gt;0,C1628,$F$5),#REF!,#REF!,#REF!,#REF!,#REF!,#REF!,#REF!)))</f>
        <v>0</v>
      </c>
      <c r="O1628" s="74">
        <f t="shared" si="131"/>
        <v>0</v>
      </c>
      <c r="P1628" s="73">
        <f>IF(AND(J1627=0,J1628=0),0,INT(CHOOSE(IF(C1628&gt;0,C1628,$F$5),#REF!,#REF!,#REF!,#REF!,#REF!,#REF!,#REF!)))</f>
        <v>0</v>
      </c>
      <c r="Q1628" s="74">
        <f t="shared" si="132"/>
        <v>0</v>
      </c>
      <c r="R1628" s="73">
        <f>IF(AND(J1627=0,J1628=0),0,INT(CHOOSE(IF(C1628&gt;0,C1628,$F$5),#REF!,#REF!,#REF!,#REF!,#REF!,#REF!,#REF!)))</f>
        <v>0</v>
      </c>
      <c r="S1628" s="74">
        <f t="shared" si="133"/>
        <v>0</v>
      </c>
      <c r="T1628" s="74"/>
    </row>
    <row r="1629" spans="3:20" ht="20.25" hidden="1" customHeight="1">
      <c r="C1629" s="17"/>
      <c r="E1629" t="str">
        <f t="shared" si="130"/>
        <v/>
      </c>
      <c r="F1629" s="62"/>
      <c r="G1629" s="63"/>
      <c r="H1629" s="64"/>
      <c r="I1629" s="64"/>
      <c r="J1629" s="63">
        <v>0</v>
      </c>
      <c r="K1629" s="65"/>
      <c r="L1629" s="66">
        <f t="shared" si="129"/>
        <v>0</v>
      </c>
      <c r="M1629" s="64">
        <f t="shared" si="129"/>
        <v>0</v>
      </c>
      <c r="N1629" s="66">
        <f>IF(J1629=0,0,N1630*$E$3)</f>
        <v>0</v>
      </c>
      <c r="O1629" s="67">
        <f t="shared" si="131"/>
        <v>0</v>
      </c>
      <c r="P1629" s="66">
        <f>IF(J1629=0,0,P1630*$E$3)</f>
        <v>0</v>
      </c>
      <c r="Q1629" s="67">
        <f t="shared" si="132"/>
        <v>0</v>
      </c>
      <c r="R1629" s="66">
        <f>IF(J1629=0,0,R1630*$E$3)</f>
        <v>0</v>
      </c>
      <c r="S1629" s="67">
        <f t="shared" si="133"/>
        <v>0</v>
      </c>
      <c r="T1629" s="67"/>
    </row>
    <row r="1630" spans="3:20" ht="20.25" hidden="1" customHeight="1">
      <c r="C1630" s="76">
        <v>2</v>
      </c>
      <c r="D1630" s="68" t="str">
        <f>CHOOSE(IF(C1630&gt;0,C1630,$F$5),0,"(야)","(지세별)","(지+소)","(누.불)","(야+소)","(원내역)")</f>
        <v>(야)</v>
      </c>
      <c r="E1630">
        <f t="shared" si="134"/>
        <v>0</v>
      </c>
      <c r="F1630" s="59"/>
      <c r="G1630" s="70" t="s">
        <v>407</v>
      </c>
      <c r="H1630" s="71" t="s">
        <v>397</v>
      </c>
      <c r="I1630" s="71" t="str">
        <f>CHOOSE(IF(C1630&gt;0,C1630,$F$5),0,"(야간)","(지세별)","(지+소)","(누.불)","(야+소)","")</f>
        <v>(야간)</v>
      </c>
      <c r="J1630" s="70">
        <v>0</v>
      </c>
      <c r="K1630" s="72" t="s">
        <v>346</v>
      </c>
      <c r="L1630" s="73">
        <f t="shared" si="129"/>
        <v>0</v>
      </c>
      <c r="M1630" s="71">
        <f t="shared" si="129"/>
        <v>0</v>
      </c>
      <c r="N1630" s="73">
        <f>IF(AND(J1629=0,J1630=0),0,INT(CHOOSE(IF(C1630&gt;0,C1630,$F$5),#REF!,#REF!,#REF!,#REF!,#REF!,#REF!,#REF!)))</f>
        <v>0</v>
      </c>
      <c r="O1630" s="74">
        <f t="shared" si="131"/>
        <v>0</v>
      </c>
      <c r="P1630" s="73">
        <f>IF(AND(J1629=0,J1630=0),0,INT(CHOOSE(IF(C1630&gt;0,C1630,$F$5),#REF!,#REF!,#REF!,#REF!,#REF!,#REF!,#REF!)))</f>
        <v>0</v>
      </c>
      <c r="Q1630" s="74">
        <f t="shared" si="132"/>
        <v>0</v>
      </c>
      <c r="R1630" s="73">
        <f>IF(AND(J1629=0,J1630=0),0,INT(CHOOSE(IF(C1630&gt;0,C1630,$F$5),#REF!,#REF!,#REF!,#REF!,#REF!,#REF!,#REF!)))</f>
        <v>0</v>
      </c>
      <c r="S1630" s="74">
        <f t="shared" si="133"/>
        <v>0</v>
      </c>
      <c r="T1630" s="74"/>
    </row>
    <row r="1631" spans="3:20" ht="20.25" hidden="1" customHeight="1">
      <c r="C1631" s="17"/>
      <c r="E1631" t="str">
        <f t="shared" si="130"/>
        <v/>
      </c>
      <c r="F1631" s="62"/>
      <c r="G1631" s="63"/>
      <c r="H1631" s="64"/>
      <c r="I1631" s="64"/>
      <c r="J1631" s="63">
        <v>0</v>
      </c>
      <c r="K1631" s="65"/>
      <c r="L1631" s="66">
        <f t="shared" si="129"/>
        <v>0</v>
      </c>
      <c r="M1631" s="64">
        <f t="shared" si="129"/>
        <v>0</v>
      </c>
      <c r="N1631" s="66">
        <f>IF(J1631=0,0,N1632*$E$3)</f>
        <v>0</v>
      </c>
      <c r="O1631" s="67">
        <f t="shared" si="131"/>
        <v>0</v>
      </c>
      <c r="P1631" s="66">
        <f>IF(J1631=0,0,P1632*$E$3)</f>
        <v>0</v>
      </c>
      <c r="Q1631" s="67">
        <f t="shared" si="132"/>
        <v>0</v>
      </c>
      <c r="R1631" s="66">
        <f>IF(J1631=0,0,R1632*$E$3)</f>
        <v>0</v>
      </c>
      <c r="S1631" s="67">
        <f t="shared" si="133"/>
        <v>0</v>
      </c>
      <c r="T1631" s="67"/>
    </row>
    <row r="1632" spans="3:20" ht="20.25" customHeight="1">
      <c r="C1632" s="76"/>
      <c r="D1632" s="68">
        <f>CHOOSE(IF(C1632&gt;0,C1632,$F$5),0,"(야)","(지세별)","(지+소)","(누.불)","(야+소)","(원내역)")</f>
        <v>0</v>
      </c>
      <c r="E1632">
        <f t="shared" si="134"/>
        <v>0</v>
      </c>
      <c r="F1632" s="59"/>
      <c r="G1632" s="70" t="s">
        <v>407</v>
      </c>
      <c r="H1632" s="71" t="s">
        <v>398</v>
      </c>
      <c r="I1632" s="71">
        <f>CHOOSE(IF(C1632&gt;0,C1632,$F$5),0,"(야간)","(지세별)","(소규모)","(누.불)","(야+소)","")</f>
        <v>0</v>
      </c>
      <c r="J1632" s="105">
        <v>5</v>
      </c>
      <c r="K1632" s="72" t="s">
        <v>346</v>
      </c>
      <c r="L1632" s="73"/>
      <c r="M1632" s="71"/>
      <c r="N1632" s="73"/>
      <c r="O1632" s="74"/>
      <c r="P1632" s="73"/>
      <c r="Q1632" s="74"/>
      <c r="R1632" s="73"/>
      <c r="S1632" s="74"/>
      <c r="T1632" s="74"/>
    </row>
    <row r="1633" spans="3:20" ht="20.25" hidden="1" customHeight="1">
      <c r="C1633" s="17"/>
      <c r="E1633" t="str">
        <f t="shared" si="130"/>
        <v/>
      </c>
      <c r="F1633" s="62"/>
      <c r="G1633" s="63"/>
      <c r="H1633" s="64"/>
      <c r="I1633" s="64"/>
      <c r="J1633" s="63">
        <v>0</v>
      </c>
      <c r="K1633" s="65"/>
      <c r="L1633" s="66">
        <f t="shared" ref="L1633:M1696" si="135">SUM(N1633,P1633,R1633)</f>
        <v>0</v>
      </c>
      <c r="M1633" s="64">
        <f t="shared" si="135"/>
        <v>0</v>
      </c>
      <c r="N1633" s="66">
        <f>IF(J1633=0,0,N1634*$E$3)</f>
        <v>0</v>
      </c>
      <c r="O1633" s="67">
        <f t="shared" si="131"/>
        <v>0</v>
      </c>
      <c r="P1633" s="66">
        <f>IF(J1633=0,0,P1634*$E$3)</f>
        <v>0</v>
      </c>
      <c r="Q1633" s="67">
        <f t="shared" si="132"/>
        <v>0</v>
      </c>
      <c r="R1633" s="66">
        <f>IF(J1633=0,0,R1634*$E$3)</f>
        <v>0</v>
      </c>
      <c r="S1633" s="67">
        <f t="shared" si="133"/>
        <v>0</v>
      </c>
      <c r="T1633" s="67"/>
    </row>
    <row r="1634" spans="3:20" ht="20.25" hidden="1" customHeight="1">
      <c r="C1634" s="76">
        <v>2</v>
      </c>
      <c r="D1634" s="68" t="str">
        <f>CHOOSE(IF(C1634&gt;0,C1634,$F$5),0,"(야)","(지세별)","(지+소)","(누.불)","(야+소)","(원내역)")</f>
        <v>(야)</v>
      </c>
      <c r="E1634">
        <f t="shared" si="134"/>
        <v>0</v>
      </c>
      <c r="F1634" s="59"/>
      <c r="G1634" s="70" t="s">
        <v>407</v>
      </c>
      <c r="H1634" s="71" t="s">
        <v>398</v>
      </c>
      <c r="I1634" s="71" t="str">
        <f>CHOOSE(IF(C1634&gt;0,C1634,$F$5),0,"(야간)","(지세별)","(지+소)","(누.불)","(야+소)","")</f>
        <v>(야간)</v>
      </c>
      <c r="J1634" s="70">
        <v>0</v>
      </c>
      <c r="K1634" s="72" t="s">
        <v>346</v>
      </c>
      <c r="L1634" s="73">
        <f t="shared" si="135"/>
        <v>0</v>
      </c>
      <c r="M1634" s="71">
        <f t="shared" si="135"/>
        <v>0</v>
      </c>
      <c r="N1634" s="73">
        <f>IF(AND(J1633=0,J1634=0),0,INT(CHOOSE(IF(C1634&gt;0,C1634,$F$5),#REF!,#REF!,#REF!,#REF!,#REF!,#REF!,#REF!)))</f>
        <v>0</v>
      </c>
      <c r="O1634" s="74">
        <f t="shared" si="131"/>
        <v>0</v>
      </c>
      <c r="P1634" s="73">
        <f>IF(AND(J1633=0,J1634=0),0,INT(CHOOSE(IF(C1634&gt;0,C1634,$F$5),#REF!,#REF!,#REF!,#REF!,#REF!,#REF!,#REF!)))</f>
        <v>0</v>
      </c>
      <c r="Q1634" s="74">
        <f t="shared" si="132"/>
        <v>0</v>
      </c>
      <c r="R1634" s="73">
        <f>IF(AND(J1633=0,J1634=0),0,INT(CHOOSE(IF(C1634&gt;0,C1634,$F$5),#REF!,#REF!,#REF!,#REF!,#REF!,#REF!,#REF!)))</f>
        <v>0</v>
      </c>
      <c r="S1634" s="74">
        <f t="shared" si="133"/>
        <v>0</v>
      </c>
      <c r="T1634" s="74"/>
    </row>
    <row r="1635" spans="3:20" ht="20.25" hidden="1" customHeight="1">
      <c r="C1635" s="17"/>
      <c r="E1635" t="str">
        <f t="shared" ref="E1635:E1697" si="136">IF(OR(M1635&gt;0,M1636&gt;0),2,"")</f>
        <v/>
      </c>
      <c r="F1635" s="62"/>
      <c r="G1635" s="63"/>
      <c r="H1635" s="64"/>
      <c r="I1635" s="64"/>
      <c r="J1635" s="63">
        <v>0</v>
      </c>
      <c r="K1635" s="65"/>
      <c r="L1635" s="66">
        <f t="shared" si="135"/>
        <v>0</v>
      </c>
      <c r="M1635" s="64">
        <f t="shared" si="135"/>
        <v>0</v>
      </c>
      <c r="N1635" s="66">
        <f>IF(J1635=0,0,N1636*$E$3)</f>
        <v>0</v>
      </c>
      <c r="O1635" s="67">
        <f t="shared" ref="O1635:O1698" si="137">INT($J1635*N1635)</f>
        <v>0</v>
      </c>
      <c r="P1635" s="66">
        <f>IF(J1635=0,0,P1636*$E$3)</f>
        <v>0</v>
      </c>
      <c r="Q1635" s="67">
        <f t="shared" ref="Q1635:Q1698" si="138">INT($J1635*P1635)</f>
        <v>0</v>
      </c>
      <c r="R1635" s="66">
        <f>IF(J1635=0,0,R1636*$E$3)</f>
        <v>0</v>
      </c>
      <c r="S1635" s="67">
        <f t="shared" ref="S1635:S1698" si="139">INT($J1635*R1635)</f>
        <v>0</v>
      </c>
      <c r="T1635" s="67"/>
    </row>
    <row r="1636" spans="3:20" ht="20.25" hidden="1" customHeight="1">
      <c r="C1636" s="76"/>
      <c r="D1636" s="68">
        <f>CHOOSE(IF(C1636&gt;0,C1636,$F$5),0,"(야)","(지세별)","(지+소)","(누.불)","(야+소)","(원내역)")</f>
        <v>0</v>
      </c>
      <c r="E1636">
        <f t="shared" ref="E1636:E1698" si="140">IF(OR(M1635&gt;0,M1636&gt;0),1,0)</f>
        <v>0</v>
      </c>
      <c r="F1636" s="59"/>
      <c r="G1636" s="70" t="s">
        <v>407</v>
      </c>
      <c r="H1636" s="71" t="s">
        <v>409</v>
      </c>
      <c r="I1636" s="71">
        <f>CHOOSE(IF(C1636&gt;0,C1636,$F$5),0,"(야간)","(지세별)","(지+소)","(누.불)","(야+소)","")</f>
        <v>0</v>
      </c>
      <c r="J1636" s="105">
        <v>0</v>
      </c>
      <c r="K1636" s="72" t="s">
        <v>346</v>
      </c>
      <c r="L1636" s="73">
        <f t="shared" si="135"/>
        <v>0</v>
      </c>
      <c r="M1636" s="71">
        <f t="shared" si="135"/>
        <v>0</v>
      </c>
      <c r="N1636" s="73">
        <f>IF(AND(J1635=0,J1636=0),0,INT(CHOOSE(IF(C1636&gt;0,C1636,$F$5),#REF!,#REF!,#REF!,#REF!,#REF!,#REF!,#REF!)))</f>
        <v>0</v>
      </c>
      <c r="O1636" s="74">
        <f t="shared" si="137"/>
        <v>0</v>
      </c>
      <c r="P1636" s="73">
        <f>IF(AND(J1635=0,J1636=0),0,INT(CHOOSE(IF(C1636&gt;0,C1636,$F$5),#REF!,#REF!,#REF!,#REF!,#REF!,#REF!,#REF!)))</f>
        <v>0</v>
      </c>
      <c r="Q1636" s="74">
        <f t="shared" si="138"/>
        <v>0</v>
      </c>
      <c r="R1636" s="73">
        <f>IF(AND(J1635=0,J1636=0),0,INT(CHOOSE(IF(C1636&gt;0,C1636,$F$5),#REF!,#REF!,#REF!,#REF!,#REF!,#REF!,#REF!)))</f>
        <v>0</v>
      </c>
      <c r="S1636" s="74">
        <f t="shared" si="139"/>
        <v>0</v>
      </c>
      <c r="T1636" s="74"/>
    </row>
    <row r="1637" spans="3:20" ht="20.25" hidden="1" customHeight="1">
      <c r="C1637" s="17"/>
      <c r="E1637" t="str">
        <f t="shared" si="136"/>
        <v/>
      </c>
      <c r="F1637" s="62"/>
      <c r="G1637" s="63"/>
      <c r="H1637" s="64"/>
      <c r="I1637" s="64"/>
      <c r="J1637" s="63">
        <v>0</v>
      </c>
      <c r="K1637" s="65"/>
      <c r="L1637" s="66">
        <f t="shared" si="135"/>
        <v>0</v>
      </c>
      <c r="M1637" s="64">
        <f t="shared" si="135"/>
        <v>0</v>
      </c>
      <c r="N1637" s="66">
        <f>IF(J1637=0,0,N1638*$E$3)</f>
        <v>0</v>
      </c>
      <c r="O1637" s="67">
        <f t="shared" si="137"/>
        <v>0</v>
      </c>
      <c r="P1637" s="66">
        <f>IF(J1637=0,0,P1638*$E$3)</f>
        <v>0</v>
      </c>
      <c r="Q1637" s="67">
        <f t="shared" si="138"/>
        <v>0</v>
      </c>
      <c r="R1637" s="66">
        <f>IF(J1637=0,0,R1638*$E$3)</f>
        <v>0</v>
      </c>
      <c r="S1637" s="67">
        <f t="shared" si="139"/>
        <v>0</v>
      </c>
      <c r="T1637" s="67"/>
    </row>
    <row r="1638" spans="3:20" ht="20.25" hidden="1" customHeight="1">
      <c r="C1638" s="76">
        <v>2</v>
      </c>
      <c r="D1638" s="68" t="str">
        <f>CHOOSE(IF(C1638&gt;0,C1638,$F$5),0,"(야)","(지세별)","(지+소)","(누.불)","(야+소)","(원내역)")</f>
        <v>(야)</v>
      </c>
      <c r="E1638">
        <f t="shared" si="140"/>
        <v>0</v>
      </c>
      <c r="F1638" s="59"/>
      <c r="G1638" s="70" t="s">
        <v>407</v>
      </c>
      <c r="H1638" s="71" t="s">
        <v>409</v>
      </c>
      <c r="I1638" s="71" t="str">
        <f>CHOOSE(IF(C1638&gt;0,C1638,$F$5),0,"(야간)","(지세별)","(지+소)","(누.불)","(야+소)","")</f>
        <v>(야간)</v>
      </c>
      <c r="J1638" s="70">
        <v>0</v>
      </c>
      <c r="K1638" s="72" t="s">
        <v>347</v>
      </c>
      <c r="L1638" s="73">
        <f t="shared" si="135"/>
        <v>0</v>
      </c>
      <c r="M1638" s="71">
        <f t="shared" si="135"/>
        <v>0</v>
      </c>
      <c r="N1638" s="73">
        <f>IF(AND(J1637=0,J1638=0),0,INT(CHOOSE(IF(C1638&gt;0,C1638,$F$5),#REF!,#REF!,#REF!,#REF!,#REF!,#REF!,#REF!)))</f>
        <v>0</v>
      </c>
      <c r="O1638" s="74">
        <f t="shared" si="137"/>
        <v>0</v>
      </c>
      <c r="P1638" s="73">
        <f>IF(AND(J1637=0,J1638=0),0,INT(CHOOSE(IF(C1638&gt;0,C1638,$F$5),#REF!,#REF!,#REF!,#REF!,#REF!,#REF!,#REF!)))</f>
        <v>0</v>
      </c>
      <c r="Q1638" s="74">
        <f t="shared" si="138"/>
        <v>0</v>
      </c>
      <c r="R1638" s="73">
        <f>IF(AND(J1637=0,J1638=0),0,INT(CHOOSE(IF(C1638&gt;0,C1638,$F$5),#REF!,#REF!,#REF!,#REF!,#REF!,#REF!,#REF!)))</f>
        <v>0</v>
      </c>
      <c r="S1638" s="74">
        <f t="shared" si="139"/>
        <v>0</v>
      </c>
      <c r="T1638" s="74"/>
    </row>
    <row r="1639" spans="3:20" ht="20.25" hidden="1" customHeight="1">
      <c r="C1639" s="17"/>
      <c r="E1639" t="str">
        <f t="shared" si="136"/>
        <v/>
      </c>
      <c r="F1639" s="62"/>
      <c r="G1639" s="63"/>
      <c r="H1639" s="64"/>
      <c r="I1639" s="64"/>
      <c r="J1639" s="63">
        <v>0</v>
      </c>
      <c r="K1639" s="65"/>
      <c r="L1639" s="66">
        <f t="shared" si="135"/>
        <v>0</v>
      </c>
      <c r="M1639" s="64">
        <f t="shared" si="135"/>
        <v>0</v>
      </c>
      <c r="N1639" s="66">
        <f>IF(J1639=0,0,N1640*$E$3)</f>
        <v>0</v>
      </c>
      <c r="O1639" s="67">
        <f t="shared" si="137"/>
        <v>0</v>
      </c>
      <c r="P1639" s="66">
        <f>IF(J1639=0,0,P1640*$E$3)</f>
        <v>0</v>
      </c>
      <c r="Q1639" s="67">
        <f t="shared" si="138"/>
        <v>0</v>
      </c>
      <c r="R1639" s="66">
        <f>IF(J1639=0,0,R1640*$E$3)</f>
        <v>0</v>
      </c>
      <c r="S1639" s="67">
        <f t="shared" si="139"/>
        <v>0</v>
      </c>
      <c r="T1639" s="67"/>
    </row>
    <row r="1640" spans="3:20" ht="20.25" customHeight="1">
      <c r="C1640" s="76"/>
      <c r="D1640" s="68">
        <f>CHOOSE(IF(C1640&gt;0,C1640,$F$5),0,"(야)","(지세별)","(지+소)","(누.불)","(야+소)","(원내역)")</f>
        <v>0</v>
      </c>
      <c r="E1640">
        <f t="shared" si="140"/>
        <v>0</v>
      </c>
      <c r="F1640" s="59"/>
      <c r="G1640" s="70" t="s">
        <v>407</v>
      </c>
      <c r="H1640" s="71" t="s">
        <v>401</v>
      </c>
      <c r="I1640" s="71">
        <f>CHOOSE(IF(C1640&gt;0,C1640,$F$5),0,"(야간)","(지세별)","(지+소)","(누.불)","(야+소)","")</f>
        <v>0</v>
      </c>
      <c r="J1640" s="105">
        <v>6</v>
      </c>
      <c r="K1640" s="72" t="s">
        <v>410</v>
      </c>
      <c r="L1640" s="73"/>
      <c r="M1640" s="71"/>
      <c r="N1640" s="73"/>
      <c r="O1640" s="74"/>
      <c r="P1640" s="73"/>
      <c r="Q1640" s="74"/>
      <c r="R1640" s="73"/>
      <c r="S1640" s="74"/>
      <c r="T1640" s="74"/>
    </row>
    <row r="1641" spans="3:20" ht="20.25" hidden="1" customHeight="1">
      <c r="C1641" s="17"/>
      <c r="E1641" t="str">
        <f t="shared" si="136"/>
        <v/>
      </c>
      <c r="F1641" s="62"/>
      <c r="G1641" s="63"/>
      <c r="H1641" s="64"/>
      <c r="I1641" s="64"/>
      <c r="J1641" s="63">
        <v>0</v>
      </c>
      <c r="K1641" s="65"/>
      <c r="L1641" s="66">
        <f t="shared" si="135"/>
        <v>0</v>
      </c>
      <c r="M1641" s="64">
        <f t="shared" si="135"/>
        <v>0</v>
      </c>
      <c r="N1641" s="66">
        <f>IF(J1641=0,0,N1642*$E$3)</f>
        <v>0</v>
      </c>
      <c r="O1641" s="67">
        <f t="shared" si="137"/>
        <v>0</v>
      </c>
      <c r="P1641" s="66">
        <f>IF(J1641=0,0,P1642*$E$3)</f>
        <v>0</v>
      </c>
      <c r="Q1641" s="67">
        <f t="shared" si="138"/>
        <v>0</v>
      </c>
      <c r="R1641" s="66">
        <f>IF(J1641=0,0,R1642*$E$3)</f>
        <v>0</v>
      </c>
      <c r="S1641" s="67">
        <f t="shared" si="139"/>
        <v>0</v>
      </c>
      <c r="T1641" s="67"/>
    </row>
    <row r="1642" spans="3:20" ht="20.25" hidden="1" customHeight="1">
      <c r="C1642" s="76">
        <v>2</v>
      </c>
      <c r="D1642" s="68" t="str">
        <f>CHOOSE(IF(C1642&gt;0,C1642,$F$5),0,"(야)","(지세별)","(지+소)","(누.불)","(야+소)","(원내역)")</f>
        <v>(야)</v>
      </c>
      <c r="E1642">
        <f t="shared" si="140"/>
        <v>0</v>
      </c>
      <c r="F1642" s="59"/>
      <c r="G1642" s="70" t="s">
        <v>407</v>
      </c>
      <c r="H1642" s="71" t="s">
        <v>401</v>
      </c>
      <c r="I1642" s="71" t="str">
        <f>CHOOSE(IF(C1642&gt;0,C1642,$F$5),0,"(야간)","(지세별)","(지+소)","(누.불)","(야+소)","")</f>
        <v>(야간)</v>
      </c>
      <c r="J1642" s="70">
        <v>0</v>
      </c>
      <c r="K1642" s="72" t="s">
        <v>410</v>
      </c>
      <c r="L1642" s="73">
        <f t="shared" si="135"/>
        <v>0</v>
      </c>
      <c r="M1642" s="71">
        <f t="shared" si="135"/>
        <v>0</v>
      </c>
      <c r="N1642" s="73">
        <f>IF(AND(J1641=0,J1642=0),0,INT(CHOOSE(IF(C1642&gt;0,C1642,$F$5),#REF!,#REF!,#REF!,#REF!,#REF!,#REF!,#REF!)))</f>
        <v>0</v>
      </c>
      <c r="O1642" s="74">
        <f t="shared" si="137"/>
        <v>0</v>
      </c>
      <c r="P1642" s="73">
        <f>IF(AND(J1641=0,J1642=0),0,INT(CHOOSE(IF(C1642&gt;0,C1642,$F$5),#REF!,#REF!,#REF!,#REF!,#REF!,#REF!,#REF!)))</f>
        <v>0</v>
      </c>
      <c r="Q1642" s="74">
        <f t="shared" si="138"/>
        <v>0</v>
      </c>
      <c r="R1642" s="73">
        <f>IF(AND(J1641=0,J1642=0),0,INT(CHOOSE(IF(C1642&gt;0,C1642,$F$5),#REF!,#REF!,#REF!,#REF!,#REF!,#REF!,#REF!)))</f>
        <v>0</v>
      </c>
      <c r="S1642" s="74">
        <f t="shared" si="139"/>
        <v>0</v>
      </c>
      <c r="T1642" s="74"/>
    </row>
    <row r="1643" spans="3:20" ht="20.25" hidden="1" customHeight="1">
      <c r="C1643" s="17"/>
      <c r="E1643" t="str">
        <f t="shared" si="136"/>
        <v/>
      </c>
      <c r="F1643" s="62"/>
      <c r="G1643" s="63"/>
      <c r="H1643" s="64"/>
      <c r="I1643" s="64"/>
      <c r="J1643" s="63">
        <v>0</v>
      </c>
      <c r="K1643" s="65"/>
      <c r="L1643" s="66">
        <f t="shared" si="135"/>
        <v>0</v>
      </c>
      <c r="M1643" s="64">
        <f t="shared" si="135"/>
        <v>0</v>
      </c>
      <c r="N1643" s="66">
        <f>IF(J1643=0,0,N1644*$E$3)</f>
        <v>0</v>
      </c>
      <c r="O1643" s="67">
        <f t="shared" si="137"/>
        <v>0</v>
      </c>
      <c r="P1643" s="66">
        <f>IF(J1643=0,0,P1644*$E$3)</f>
        <v>0</v>
      </c>
      <c r="Q1643" s="67">
        <f t="shared" si="138"/>
        <v>0</v>
      </c>
      <c r="R1643" s="66">
        <f>IF(J1643=0,0,R1644*$E$3)</f>
        <v>0</v>
      </c>
      <c r="S1643" s="67">
        <f t="shared" si="139"/>
        <v>0</v>
      </c>
      <c r="T1643" s="67"/>
    </row>
    <row r="1644" spans="3:20" ht="20.25" hidden="1" customHeight="1">
      <c r="C1644" s="76"/>
      <c r="D1644" s="68">
        <f>CHOOSE(IF(C1644&gt;0,C1644,$F$5),0,"(야)","(지세별)","(지+소)","(누.불)","(야+소)","(원내역)")</f>
        <v>0</v>
      </c>
      <c r="E1644">
        <f t="shared" si="140"/>
        <v>0</v>
      </c>
      <c r="F1644" s="59"/>
      <c r="G1644" s="70" t="s">
        <v>407</v>
      </c>
      <c r="H1644" s="71" t="s">
        <v>403</v>
      </c>
      <c r="I1644" s="71">
        <f>CHOOSE(IF(C1644&gt;0,C1644,$F$5),0,"(야간)","(지세별)","(지+소)","(누.불)","(야+소)","")</f>
        <v>0</v>
      </c>
      <c r="J1644" s="106">
        <v>0</v>
      </c>
      <c r="K1644" s="72" t="s">
        <v>410</v>
      </c>
      <c r="L1644" s="73">
        <f t="shared" si="135"/>
        <v>0</v>
      </c>
      <c r="M1644" s="71">
        <f t="shared" si="135"/>
        <v>0</v>
      </c>
      <c r="N1644" s="73">
        <f>IF(AND(J1643=0,J1644=0),0,INT(CHOOSE(IF(C1644&gt;0,C1644,$F$5),#REF!,#REF!,#REF!,#REF!,#REF!,#REF!,#REF!)))</f>
        <v>0</v>
      </c>
      <c r="O1644" s="74">
        <f t="shared" si="137"/>
        <v>0</v>
      </c>
      <c r="P1644" s="73">
        <f>IF(AND(J1643=0,J1644=0),0,INT(CHOOSE(IF(C1644&gt;0,C1644,$F$5),#REF!,#REF!,#REF!,#REF!,#REF!,#REF!,#REF!)))</f>
        <v>0</v>
      </c>
      <c r="Q1644" s="74">
        <f t="shared" si="138"/>
        <v>0</v>
      </c>
      <c r="R1644" s="73">
        <f>IF(AND(J1643=0,J1644=0),0,INT(CHOOSE(IF(C1644&gt;0,C1644,$F$5),#REF!,#REF!,#REF!,#REF!,#REF!,#REF!,#REF!)))</f>
        <v>0</v>
      </c>
      <c r="S1644" s="74">
        <f t="shared" si="139"/>
        <v>0</v>
      </c>
      <c r="T1644" s="74"/>
    </row>
    <row r="1645" spans="3:20" ht="20.25" hidden="1" customHeight="1">
      <c r="C1645" s="17"/>
      <c r="E1645" t="str">
        <f t="shared" si="136"/>
        <v/>
      </c>
      <c r="F1645" s="62"/>
      <c r="G1645" s="63"/>
      <c r="H1645" s="64"/>
      <c r="I1645" s="64"/>
      <c r="J1645" s="63">
        <v>0</v>
      </c>
      <c r="K1645" s="65"/>
      <c r="L1645" s="66">
        <f t="shared" si="135"/>
        <v>0</v>
      </c>
      <c r="M1645" s="64">
        <f t="shared" si="135"/>
        <v>0</v>
      </c>
      <c r="N1645" s="66">
        <f>IF(J1645=0,0,N1646*$E$3)</f>
        <v>0</v>
      </c>
      <c r="O1645" s="67">
        <f t="shared" si="137"/>
        <v>0</v>
      </c>
      <c r="P1645" s="66">
        <f>IF(J1645=0,0,P1646*$E$3)</f>
        <v>0</v>
      </c>
      <c r="Q1645" s="67">
        <f t="shared" si="138"/>
        <v>0</v>
      </c>
      <c r="R1645" s="66">
        <f>IF(J1645=0,0,R1646*$E$3)</f>
        <v>0</v>
      </c>
      <c r="S1645" s="67">
        <f t="shared" si="139"/>
        <v>0</v>
      </c>
      <c r="T1645" s="67"/>
    </row>
    <row r="1646" spans="3:20" ht="20.25" hidden="1" customHeight="1">
      <c r="C1646" s="76">
        <v>2</v>
      </c>
      <c r="D1646" s="68" t="str">
        <f>CHOOSE(IF(C1646&gt;0,C1646,$F$5),0,"(야)","(지세별)","(지+소)","(누.불)","(야+소)","(원내역)")</f>
        <v>(야)</v>
      </c>
      <c r="E1646">
        <f t="shared" si="140"/>
        <v>0</v>
      </c>
      <c r="F1646" s="59"/>
      <c r="G1646" s="70" t="s">
        <v>407</v>
      </c>
      <c r="H1646" s="71" t="s">
        <v>403</v>
      </c>
      <c r="I1646" s="71" t="str">
        <f>CHOOSE(IF(C1646&gt;0,C1646,$F$5),0,"(야간)","(지세별)","(지+소)","(누.불)","(야+소)","")</f>
        <v>(야간)</v>
      </c>
      <c r="J1646" s="70">
        <v>0</v>
      </c>
      <c r="K1646" s="72" t="s">
        <v>346</v>
      </c>
      <c r="L1646" s="73">
        <f t="shared" si="135"/>
        <v>0</v>
      </c>
      <c r="M1646" s="71">
        <f t="shared" si="135"/>
        <v>0</v>
      </c>
      <c r="N1646" s="73">
        <f>IF(AND(J1645=0,J1646=0),0,INT(CHOOSE(IF(C1646&gt;0,C1646,$F$5),#REF!,#REF!,#REF!,#REF!,#REF!,#REF!,#REF!)))</f>
        <v>0</v>
      </c>
      <c r="O1646" s="74">
        <f t="shared" si="137"/>
        <v>0</v>
      </c>
      <c r="P1646" s="73">
        <f>IF(AND(J1645=0,J1646=0),0,INT(CHOOSE(IF(C1646&gt;0,C1646,$F$5),#REF!,#REF!,#REF!,#REF!,#REF!,#REF!,#REF!)))</f>
        <v>0</v>
      </c>
      <c r="Q1646" s="74">
        <f t="shared" si="138"/>
        <v>0</v>
      </c>
      <c r="R1646" s="73">
        <f>IF(AND(J1645=0,J1646=0),0,INT(CHOOSE(IF(C1646&gt;0,C1646,$F$5),#REF!,#REF!,#REF!,#REF!,#REF!,#REF!,#REF!)))</f>
        <v>0</v>
      </c>
      <c r="S1646" s="74">
        <f t="shared" si="139"/>
        <v>0</v>
      </c>
      <c r="T1646" s="74"/>
    </row>
    <row r="1647" spans="3:20" ht="20.25" hidden="1" customHeight="1">
      <c r="C1647" s="17"/>
      <c r="E1647" t="str">
        <f t="shared" si="136"/>
        <v/>
      </c>
      <c r="F1647" s="62"/>
      <c r="G1647" s="63"/>
      <c r="H1647" s="64"/>
      <c r="I1647" s="64"/>
      <c r="J1647" s="63">
        <v>0</v>
      </c>
      <c r="K1647" s="65"/>
      <c r="L1647" s="66">
        <f t="shared" si="135"/>
        <v>0</v>
      </c>
      <c r="M1647" s="64">
        <f t="shared" si="135"/>
        <v>0</v>
      </c>
      <c r="N1647" s="66">
        <f>IF(J1647=0,0,N1648*$E$3)</f>
        <v>0</v>
      </c>
      <c r="O1647" s="67">
        <f t="shared" si="137"/>
        <v>0</v>
      </c>
      <c r="P1647" s="66">
        <f>IF(J1647=0,0,P1648*$E$3)</f>
        <v>0</v>
      </c>
      <c r="Q1647" s="67">
        <f t="shared" si="138"/>
        <v>0</v>
      </c>
      <c r="R1647" s="66">
        <f>IF(J1647=0,0,R1648*$E$3)</f>
        <v>0</v>
      </c>
      <c r="S1647" s="67">
        <f t="shared" si="139"/>
        <v>0</v>
      </c>
      <c r="T1647" s="67"/>
    </row>
    <row r="1648" spans="3:20" ht="20.25" customHeight="1">
      <c r="C1648" s="76"/>
      <c r="D1648" s="68">
        <f>CHOOSE(IF(C1648&gt;0,C1648,$F$5),0,"(야)","(지세별)","(지+소)","(누.불)","(야+소)","(원내역)")</f>
        <v>0</v>
      </c>
      <c r="E1648">
        <f t="shared" si="140"/>
        <v>0</v>
      </c>
      <c r="F1648" s="59"/>
      <c r="G1648" s="70" t="s">
        <v>407</v>
      </c>
      <c r="H1648" s="71" t="s">
        <v>411</v>
      </c>
      <c r="I1648" s="71">
        <f>CHOOSE(IF(C1648&gt;0,C1648,$F$5),0,"(야간)","(지세별)","(지+소)","(누.불)","(야+소)","")</f>
        <v>0</v>
      </c>
      <c r="J1648" s="105">
        <v>1</v>
      </c>
      <c r="K1648" s="72" t="s">
        <v>412</v>
      </c>
      <c r="L1648" s="73"/>
      <c r="M1648" s="71"/>
      <c r="N1648" s="73"/>
      <c r="O1648" s="74"/>
      <c r="P1648" s="73"/>
      <c r="Q1648" s="74"/>
      <c r="R1648" s="73"/>
      <c r="S1648" s="74"/>
      <c r="T1648" s="74"/>
    </row>
    <row r="1649" spans="3:20" ht="20.25" hidden="1" customHeight="1">
      <c r="C1649" s="17"/>
      <c r="E1649" t="str">
        <f t="shared" si="136"/>
        <v/>
      </c>
      <c r="F1649" s="62"/>
      <c r="G1649" s="63"/>
      <c r="H1649" s="64"/>
      <c r="I1649" s="64"/>
      <c r="J1649" s="63">
        <v>0</v>
      </c>
      <c r="K1649" s="65"/>
      <c r="L1649" s="66">
        <f t="shared" si="135"/>
        <v>0</v>
      </c>
      <c r="M1649" s="64">
        <f t="shared" si="135"/>
        <v>0</v>
      </c>
      <c r="N1649" s="66">
        <f>IF(J1649=0,0,N1650*$E$3)</f>
        <v>0</v>
      </c>
      <c r="O1649" s="67">
        <f t="shared" si="137"/>
        <v>0</v>
      </c>
      <c r="P1649" s="66">
        <f>IF(J1649=0,0,P1650*$E$3)</f>
        <v>0</v>
      </c>
      <c r="Q1649" s="67">
        <f t="shared" si="138"/>
        <v>0</v>
      </c>
      <c r="R1649" s="66">
        <f>IF(J1649=0,0,R1650*$E$3)</f>
        <v>0</v>
      </c>
      <c r="S1649" s="67">
        <f t="shared" si="139"/>
        <v>0</v>
      </c>
      <c r="T1649" s="67"/>
    </row>
    <row r="1650" spans="3:20" ht="20.25" hidden="1" customHeight="1">
      <c r="C1650" s="76">
        <v>2</v>
      </c>
      <c r="D1650" s="68" t="str">
        <f>CHOOSE(IF(C1650&gt;0,C1650,$F$5),0,"(야)","(지세별)","(지+소)","(누.불)","(야+소)","(원내역)")</f>
        <v>(야)</v>
      </c>
      <c r="E1650">
        <f t="shared" si="140"/>
        <v>0</v>
      </c>
      <c r="F1650" s="59"/>
      <c r="G1650" s="70" t="s">
        <v>407</v>
      </c>
      <c r="H1650" s="71" t="s">
        <v>411</v>
      </c>
      <c r="I1650" s="71" t="str">
        <f>CHOOSE(IF(C1650&gt;0,C1650,$F$5),0,"(야간)","(지세별)","(지+소)","(누.불)","(야+소)","")</f>
        <v>(야간)</v>
      </c>
      <c r="J1650" s="70">
        <v>0</v>
      </c>
      <c r="K1650" s="72" t="s">
        <v>413</v>
      </c>
      <c r="L1650" s="73">
        <f t="shared" si="135"/>
        <v>0</v>
      </c>
      <c r="M1650" s="71">
        <f t="shared" si="135"/>
        <v>0</v>
      </c>
      <c r="N1650" s="73">
        <f>IF(AND(J1649=0,J1650=0),0,INT(CHOOSE(IF(C1650&gt;0,C1650,$F$5),#REF!,#REF!,#REF!,#REF!,#REF!,#REF!,#REF!)))</f>
        <v>0</v>
      </c>
      <c r="O1650" s="74">
        <f t="shared" si="137"/>
        <v>0</v>
      </c>
      <c r="P1650" s="73">
        <f>IF(AND(J1649=0,J1650=0),0,INT(CHOOSE(IF(C1650&gt;0,C1650,$F$5),#REF!,#REF!,#REF!,#REF!,#REF!,#REF!,#REF!)))</f>
        <v>0</v>
      </c>
      <c r="Q1650" s="74">
        <f t="shared" si="138"/>
        <v>0</v>
      </c>
      <c r="R1650" s="73">
        <f>IF(AND(J1649=0,J1650=0),0,INT(CHOOSE(IF(C1650&gt;0,C1650,$F$5),#REF!,#REF!,#REF!,#REF!,#REF!,#REF!,#REF!)))</f>
        <v>0</v>
      </c>
      <c r="S1650" s="74">
        <f t="shared" si="139"/>
        <v>0</v>
      </c>
      <c r="T1650" s="74"/>
    </row>
    <row r="1651" spans="3:20" ht="20.25" hidden="1" customHeight="1">
      <c r="C1651" s="17"/>
      <c r="E1651" t="str">
        <f t="shared" si="136"/>
        <v/>
      </c>
      <c r="F1651" s="62"/>
      <c r="G1651" s="63"/>
      <c r="H1651" s="64"/>
      <c r="I1651" s="64"/>
      <c r="J1651" s="63">
        <v>0</v>
      </c>
      <c r="K1651" s="65"/>
      <c r="L1651" s="66">
        <f t="shared" si="135"/>
        <v>0</v>
      </c>
      <c r="M1651" s="64">
        <f t="shared" si="135"/>
        <v>0</v>
      </c>
      <c r="N1651" s="66">
        <f>IF(J1651=0,0,N1652*$E$3)</f>
        <v>0</v>
      </c>
      <c r="O1651" s="67">
        <f t="shared" si="137"/>
        <v>0</v>
      </c>
      <c r="P1651" s="66">
        <f>IF(J1651=0,0,P1652*$E$3)</f>
        <v>0</v>
      </c>
      <c r="Q1651" s="67">
        <f t="shared" si="138"/>
        <v>0</v>
      </c>
      <c r="R1651" s="66">
        <f>IF(J1651=0,0,R1652*$E$3)</f>
        <v>0</v>
      </c>
      <c r="S1651" s="67">
        <f t="shared" si="139"/>
        <v>0</v>
      </c>
      <c r="T1651" s="67"/>
    </row>
    <row r="1652" spans="3:20" ht="20.25" hidden="1" customHeight="1">
      <c r="C1652" s="76"/>
      <c r="D1652" s="68">
        <f>CHOOSE(IF(C1652&gt;0,C1652,$F$5),0,"(야)","(지세별)","(지+소)","(누.불)","(야+소)","(원내역)")</f>
        <v>0</v>
      </c>
      <c r="E1652">
        <f t="shared" si="140"/>
        <v>0</v>
      </c>
      <c r="F1652" s="59"/>
      <c r="G1652" s="70" t="s">
        <v>414</v>
      </c>
      <c r="H1652" s="71" t="s">
        <v>408</v>
      </c>
      <c r="I1652" s="71">
        <f>CHOOSE(IF(C1652&gt;0,C1652,$F$5),0,"(야간)","(지세별)","(지+소)","(누.불)","(야+소)","")</f>
        <v>0</v>
      </c>
      <c r="J1652" s="70">
        <v>0</v>
      </c>
      <c r="K1652" s="72" t="s">
        <v>346</v>
      </c>
      <c r="L1652" s="73">
        <f t="shared" si="135"/>
        <v>0</v>
      </c>
      <c r="M1652" s="71">
        <f t="shared" si="135"/>
        <v>0</v>
      </c>
      <c r="N1652" s="73">
        <f>IF(AND(J1651=0,J1652=0),0,INT(CHOOSE(IF(C1652&gt;0,C1652,$F$5),#REF!,#REF!,#REF!,#REF!,#REF!,#REF!,#REF!)))</f>
        <v>0</v>
      </c>
      <c r="O1652" s="74">
        <f t="shared" si="137"/>
        <v>0</v>
      </c>
      <c r="P1652" s="73">
        <f>IF(AND(J1651=0,J1652=0),0,INT(CHOOSE(IF(C1652&gt;0,C1652,$F$5),#REF!,#REF!,#REF!,#REF!,#REF!,#REF!,#REF!)))</f>
        <v>0</v>
      </c>
      <c r="Q1652" s="74">
        <f t="shared" si="138"/>
        <v>0</v>
      </c>
      <c r="R1652" s="73">
        <f>IF(AND(J1651=0,J1652=0),0,INT(CHOOSE(IF(C1652&gt;0,C1652,$F$5),#REF!,#REF!,#REF!,#REF!,#REF!,#REF!,#REF!)))</f>
        <v>0</v>
      </c>
      <c r="S1652" s="74">
        <f t="shared" si="139"/>
        <v>0</v>
      </c>
      <c r="T1652" s="74"/>
    </row>
    <row r="1653" spans="3:20" ht="20.25" hidden="1" customHeight="1">
      <c r="C1653" s="17"/>
      <c r="E1653" t="str">
        <f t="shared" si="136"/>
        <v/>
      </c>
      <c r="F1653" s="62"/>
      <c r="G1653" s="63"/>
      <c r="H1653" s="64"/>
      <c r="I1653" s="64"/>
      <c r="J1653" s="63">
        <v>0</v>
      </c>
      <c r="K1653" s="65"/>
      <c r="L1653" s="66">
        <f t="shared" si="135"/>
        <v>0</v>
      </c>
      <c r="M1653" s="64">
        <f t="shared" si="135"/>
        <v>0</v>
      </c>
      <c r="N1653" s="66">
        <f>IF(J1653=0,0,N1654*$E$3)</f>
        <v>0</v>
      </c>
      <c r="O1653" s="67">
        <f t="shared" si="137"/>
        <v>0</v>
      </c>
      <c r="P1653" s="66">
        <f>IF(J1653=0,0,P1654*$E$3)</f>
        <v>0</v>
      </c>
      <c r="Q1653" s="67">
        <f t="shared" si="138"/>
        <v>0</v>
      </c>
      <c r="R1653" s="66">
        <f>IF(J1653=0,0,R1654*$E$3)</f>
        <v>0</v>
      </c>
      <c r="S1653" s="67">
        <f t="shared" si="139"/>
        <v>0</v>
      </c>
      <c r="T1653" s="67"/>
    </row>
    <row r="1654" spans="3:20" ht="20.25" hidden="1" customHeight="1">
      <c r="C1654" s="76">
        <v>2</v>
      </c>
      <c r="D1654" s="68" t="str">
        <f>CHOOSE(IF(C1654&gt;0,C1654,$F$5),0,"(야)","(지세별)","(지+소)","(누.불)","(야+소)","(원내역)")</f>
        <v>(야)</v>
      </c>
      <c r="E1654">
        <f t="shared" si="140"/>
        <v>0</v>
      </c>
      <c r="F1654" s="59"/>
      <c r="G1654" s="70" t="s">
        <v>415</v>
      </c>
      <c r="H1654" s="71" t="s">
        <v>408</v>
      </c>
      <c r="I1654" s="71" t="str">
        <f>CHOOSE(IF(C1654&gt;0,C1654,$F$5),0,"(야간)","(지세별)","(지+소)","(누.불)","(야+소)","")</f>
        <v>(야간)</v>
      </c>
      <c r="J1654" s="70">
        <v>0</v>
      </c>
      <c r="K1654" s="72" t="s">
        <v>346</v>
      </c>
      <c r="L1654" s="73">
        <f t="shared" si="135"/>
        <v>0</v>
      </c>
      <c r="M1654" s="71">
        <f t="shared" si="135"/>
        <v>0</v>
      </c>
      <c r="N1654" s="73">
        <f>IF(AND(J1653=0,J1654=0),0,INT(CHOOSE(IF(C1654&gt;0,C1654,$F$5),#REF!,#REF!,#REF!,#REF!,#REF!,#REF!,#REF!)))</f>
        <v>0</v>
      </c>
      <c r="O1654" s="74">
        <f t="shared" si="137"/>
        <v>0</v>
      </c>
      <c r="P1654" s="73">
        <f>IF(AND(J1653=0,J1654=0),0,INT(CHOOSE(IF(C1654&gt;0,C1654,$F$5),#REF!,#REF!,#REF!,#REF!,#REF!,#REF!,#REF!)))</f>
        <v>0</v>
      </c>
      <c r="Q1654" s="74">
        <f t="shared" si="138"/>
        <v>0</v>
      </c>
      <c r="R1654" s="73">
        <f>IF(AND(J1653=0,J1654=0),0,INT(CHOOSE(IF(C1654&gt;0,C1654,$F$5),#REF!,#REF!,#REF!,#REF!,#REF!,#REF!,#REF!)))</f>
        <v>0</v>
      </c>
      <c r="S1654" s="74">
        <f t="shared" si="139"/>
        <v>0</v>
      </c>
      <c r="T1654" s="74"/>
    </row>
    <row r="1655" spans="3:20" ht="20.25" hidden="1" customHeight="1">
      <c r="C1655" s="17"/>
      <c r="E1655" t="str">
        <f t="shared" si="136"/>
        <v/>
      </c>
      <c r="F1655" s="62"/>
      <c r="G1655" s="63"/>
      <c r="H1655" s="64"/>
      <c r="I1655" s="64"/>
      <c r="J1655" s="63">
        <v>0</v>
      </c>
      <c r="K1655" s="65"/>
      <c r="L1655" s="66">
        <f t="shared" si="135"/>
        <v>0</v>
      </c>
      <c r="M1655" s="64">
        <f t="shared" si="135"/>
        <v>0</v>
      </c>
      <c r="N1655" s="66">
        <f>IF(J1655=0,0,N1656*$E$3)</f>
        <v>0</v>
      </c>
      <c r="O1655" s="67">
        <f t="shared" si="137"/>
        <v>0</v>
      </c>
      <c r="P1655" s="66">
        <f>IF(J1655=0,0,P1656*$E$3)</f>
        <v>0</v>
      </c>
      <c r="Q1655" s="67">
        <f t="shared" si="138"/>
        <v>0</v>
      </c>
      <c r="R1655" s="66">
        <f>IF(J1655=0,0,R1656*$E$3)</f>
        <v>0</v>
      </c>
      <c r="S1655" s="67">
        <f t="shared" si="139"/>
        <v>0</v>
      </c>
      <c r="T1655" s="67"/>
    </row>
    <row r="1656" spans="3:20" ht="20.25" hidden="1" customHeight="1">
      <c r="C1656" s="76"/>
      <c r="D1656" s="68">
        <f>CHOOSE(IF(C1656&gt;0,C1656,$F$5),0,"(야)","(지세별)","(지+소)","(누.불)","(야+소)","(원내역)")</f>
        <v>0</v>
      </c>
      <c r="E1656">
        <f t="shared" si="140"/>
        <v>0</v>
      </c>
      <c r="F1656" s="59"/>
      <c r="G1656" s="70" t="s">
        <v>415</v>
      </c>
      <c r="H1656" s="71" t="s">
        <v>397</v>
      </c>
      <c r="I1656" s="71">
        <f>CHOOSE(IF(C1656&gt;0,C1656,$F$5),0,"(야간)","(지세별)","(지+소)","(누.불)","(야+소)","")</f>
        <v>0</v>
      </c>
      <c r="J1656" s="70">
        <v>0</v>
      </c>
      <c r="K1656" s="72" t="s">
        <v>346</v>
      </c>
      <c r="L1656" s="73">
        <f t="shared" si="135"/>
        <v>0</v>
      </c>
      <c r="M1656" s="71">
        <f t="shared" si="135"/>
        <v>0</v>
      </c>
      <c r="N1656" s="73">
        <f>IF(AND(J1655=0,J1656=0),0,INT(CHOOSE(IF(C1656&gt;0,C1656,$F$5),#REF!,#REF!,#REF!,#REF!,#REF!,#REF!,#REF!)))</f>
        <v>0</v>
      </c>
      <c r="O1656" s="74">
        <f t="shared" si="137"/>
        <v>0</v>
      </c>
      <c r="P1656" s="73">
        <f>IF(AND(J1655=0,J1656=0),0,INT(CHOOSE(IF(C1656&gt;0,C1656,$F$5),#REF!,#REF!,#REF!,#REF!,#REF!,#REF!,#REF!)))</f>
        <v>0</v>
      </c>
      <c r="Q1656" s="74">
        <f t="shared" si="138"/>
        <v>0</v>
      </c>
      <c r="R1656" s="73">
        <f>IF(AND(J1655=0,J1656=0),0,INT(CHOOSE(IF(C1656&gt;0,C1656,$F$5),#REF!,#REF!,#REF!,#REF!,#REF!,#REF!,#REF!)))</f>
        <v>0</v>
      </c>
      <c r="S1656" s="74">
        <f t="shared" si="139"/>
        <v>0</v>
      </c>
      <c r="T1656" s="74"/>
    </row>
    <row r="1657" spans="3:20" ht="20.25" hidden="1" customHeight="1">
      <c r="C1657" s="17"/>
      <c r="E1657" t="str">
        <f t="shared" si="136"/>
        <v/>
      </c>
      <c r="F1657" s="62"/>
      <c r="G1657" s="63"/>
      <c r="H1657" s="64"/>
      <c r="I1657" s="64"/>
      <c r="J1657" s="63">
        <v>0</v>
      </c>
      <c r="K1657" s="65"/>
      <c r="L1657" s="66">
        <f t="shared" si="135"/>
        <v>0</v>
      </c>
      <c r="M1657" s="64">
        <f t="shared" si="135"/>
        <v>0</v>
      </c>
      <c r="N1657" s="66">
        <f>IF(J1657=0,0,N1658*$E$3)</f>
        <v>0</v>
      </c>
      <c r="O1657" s="67">
        <f t="shared" si="137"/>
        <v>0</v>
      </c>
      <c r="P1657" s="66">
        <f>IF(J1657=0,0,P1658*$E$3)</f>
        <v>0</v>
      </c>
      <c r="Q1657" s="67">
        <f t="shared" si="138"/>
        <v>0</v>
      </c>
      <c r="R1657" s="66">
        <f>IF(J1657=0,0,R1658*$E$3)</f>
        <v>0</v>
      </c>
      <c r="S1657" s="67">
        <f t="shared" si="139"/>
        <v>0</v>
      </c>
      <c r="T1657" s="67"/>
    </row>
    <row r="1658" spans="3:20" ht="20.25" hidden="1" customHeight="1">
      <c r="C1658" s="76">
        <v>2</v>
      </c>
      <c r="D1658" s="68" t="str">
        <f>CHOOSE(IF(C1658&gt;0,C1658,$F$5),0,"(야)","(지세별)","(지+소)","(누.불)","(야+소)","(원내역)")</f>
        <v>(야)</v>
      </c>
      <c r="E1658">
        <f t="shared" si="140"/>
        <v>0</v>
      </c>
      <c r="F1658" s="59"/>
      <c r="G1658" s="70" t="s">
        <v>415</v>
      </c>
      <c r="H1658" s="71" t="s">
        <v>397</v>
      </c>
      <c r="I1658" s="71" t="str">
        <f>CHOOSE(IF(C1658&gt;0,C1658,$F$5),0,"(야간)","(지세별)","(지+소)","(누.불)","(야+소)","")</f>
        <v>(야간)</v>
      </c>
      <c r="J1658" s="70">
        <v>0</v>
      </c>
      <c r="K1658" s="72" t="s">
        <v>346</v>
      </c>
      <c r="L1658" s="73">
        <f t="shared" si="135"/>
        <v>0</v>
      </c>
      <c r="M1658" s="71">
        <f t="shared" si="135"/>
        <v>0</v>
      </c>
      <c r="N1658" s="73">
        <f>IF(AND(J1657=0,J1658=0),0,INT(CHOOSE(IF(C1658&gt;0,C1658,$F$5),#REF!,#REF!,#REF!,#REF!,#REF!,#REF!,#REF!)))</f>
        <v>0</v>
      </c>
      <c r="O1658" s="74">
        <f t="shared" si="137"/>
        <v>0</v>
      </c>
      <c r="P1658" s="73">
        <f>IF(AND(J1657=0,J1658=0),0,INT(CHOOSE(IF(C1658&gt;0,C1658,$F$5),#REF!,#REF!,#REF!,#REF!,#REF!,#REF!,#REF!)))</f>
        <v>0</v>
      </c>
      <c r="Q1658" s="74">
        <f t="shared" si="138"/>
        <v>0</v>
      </c>
      <c r="R1658" s="73">
        <f>IF(AND(J1657=0,J1658=0),0,INT(CHOOSE(IF(C1658&gt;0,C1658,$F$5),#REF!,#REF!,#REF!,#REF!,#REF!,#REF!,#REF!)))</f>
        <v>0</v>
      </c>
      <c r="S1658" s="74">
        <f t="shared" si="139"/>
        <v>0</v>
      </c>
      <c r="T1658" s="74"/>
    </row>
    <row r="1659" spans="3:20" ht="20.25" hidden="1" customHeight="1">
      <c r="C1659" s="17"/>
      <c r="E1659" t="str">
        <f t="shared" si="136"/>
        <v/>
      </c>
      <c r="F1659" s="62"/>
      <c r="G1659" s="63"/>
      <c r="H1659" s="64"/>
      <c r="I1659" s="64"/>
      <c r="J1659" s="63">
        <v>0</v>
      </c>
      <c r="K1659" s="65"/>
      <c r="L1659" s="66">
        <f t="shared" si="135"/>
        <v>0</v>
      </c>
      <c r="M1659" s="64">
        <f t="shared" si="135"/>
        <v>0</v>
      </c>
      <c r="N1659" s="66">
        <f>IF(J1659=0,0,N1660*$E$3)</f>
        <v>0</v>
      </c>
      <c r="O1659" s="67">
        <f t="shared" si="137"/>
        <v>0</v>
      </c>
      <c r="P1659" s="66">
        <f>IF(J1659=0,0,P1660*$E$3)</f>
        <v>0</v>
      </c>
      <c r="Q1659" s="67">
        <f t="shared" si="138"/>
        <v>0</v>
      </c>
      <c r="R1659" s="66">
        <f>IF(J1659=0,0,R1660*$E$3)</f>
        <v>0</v>
      </c>
      <c r="S1659" s="67">
        <f t="shared" si="139"/>
        <v>0</v>
      </c>
      <c r="T1659" s="67"/>
    </row>
    <row r="1660" spans="3:20" ht="20.25" hidden="1" customHeight="1">
      <c r="C1660" s="76"/>
      <c r="D1660" s="68">
        <f>CHOOSE(IF(C1660&gt;0,C1660,$F$5),0,"(야)","(지세별)","(지+소)","(누.불)","(야+소)","(원내역)")</f>
        <v>0</v>
      </c>
      <c r="E1660">
        <f t="shared" si="140"/>
        <v>0</v>
      </c>
      <c r="F1660" s="59"/>
      <c r="G1660" s="70" t="s">
        <v>415</v>
      </c>
      <c r="H1660" s="71" t="s">
        <v>398</v>
      </c>
      <c r="I1660" s="71">
        <f>CHOOSE(IF(C1660&gt;0,C1660,$F$5),0,"(야간)","(지세별)","(지+소)","(누.불)","(야+소)","")</f>
        <v>0</v>
      </c>
      <c r="J1660" s="70">
        <v>0</v>
      </c>
      <c r="K1660" s="72" t="s">
        <v>346</v>
      </c>
      <c r="L1660" s="73">
        <f t="shared" si="135"/>
        <v>0</v>
      </c>
      <c r="M1660" s="71">
        <f t="shared" si="135"/>
        <v>0</v>
      </c>
      <c r="N1660" s="73">
        <f>IF(AND(J1659=0,J1660=0),0,INT(CHOOSE(IF(C1660&gt;0,C1660,$F$5),#REF!,#REF!,#REF!,#REF!,#REF!,#REF!,#REF!)))</f>
        <v>0</v>
      </c>
      <c r="O1660" s="74">
        <f t="shared" si="137"/>
        <v>0</v>
      </c>
      <c r="P1660" s="73">
        <f>IF(AND(J1659=0,J1660=0),0,INT(CHOOSE(IF(C1660&gt;0,C1660,$F$5),#REF!,#REF!,#REF!,#REF!,#REF!,#REF!,#REF!)))</f>
        <v>0</v>
      </c>
      <c r="Q1660" s="74">
        <f t="shared" si="138"/>
        <v>0</v>
      </c>
      <c r="R1660" s="73">
        <f>IF(AND(J1659=0,J1660=0),0,INT(CHOOSE(IF(C1660&gt;0,C1660,$F$5),#REF!,#REF!,#REF!,#REF!,#REF!,#REF!,#REF!)))</f>
        <v>0</v>
      </c>
      <c r="S1660" s="74">
        <f t="shared" si="139"/>
        <v>0</v>
      </c>
      <c r="T1660" s="74"/>
    </row>
    <row r="1661" spans="3:20" ht="20.25" hidden="1" customHeight="1">
      <c r="C1661" s="17"/>
      <c r="E1661" t="str">
        <f t="shared" si="136"/>
        <v/>
      </c>
      <c r="F1661" s="62"/>
      <c r="G1661" s="63"/>
      <c r="H1661" s="64"/>
      <c r="I1661" s="64"/>
      <c r="J1661" s="63">
        <v>0</v>
      </c>
      <c r="K1661" s="65"/>
      <c r="L1661" s="66">
        <f t="shared" si="135"/>
        <v>0</v>
      </c>
      <c r="M1661" s="64">
        <f t="shared" si="135"/>
        <v>0</v>
      </c>
      <c r="N1661" s="66">
        <f>IF(J1661=0,0,N1662*$E$3)</f>
        <v>0</v>
      </c>
      <c r="O1661" s="67">
        <f t="shared" si="137"/>
        <v>0</v>
      </c>
      <c r="P1661" s="66">
        <f>IF(J1661=0,0,P1662*$E$3)</f>
        <v>0</v>
      </c>
      <c r="Q1661" s="67">
        <f t="shared" si="138"/>
        <v>0</v>
      </c>
      <c r="R1661" s="66">
        <f>IF(J1661=0,0,R1662*$E$3)</f>
        <v>0</v>
      </c>
      <c r="S1661" s="67">
        <f t="shared" si="139"/>
        <v>0</v>
      </c>
      <c r="T1661" s="67"/>
    </row>
    <row r="1662" spans="3:20" ht="20.25" hidden="1" customHeight="1">
      <c r="C1662" s="76">
        <v>2</v>
      </c>
      <c r="D1662" s="68" t="str">
        <f>CHOOSE(IF(C1662&gt;0,C1662,$F$5),0,"(야)","(지세별)","(지+소)","(누.불)","(야+소)","(원내역)")</f>
        <v>(야)</v>
      </c>
      <c r="E1662">
        <f t="shared" si="140"/>
        <v>0</v>
      </c>
      <c r="F1662" s="59"/>
      <c r="G1662" s="70" t="s">
        <v>415</v>
      </c>
      <c r="H1662" s="71" t="s">
        <v>398</v>
      </c>
      <c r="I1662" s="71" t="str">
        <f>CHOOSE(IF(C1662&gt;0,C1662,$F$5),0,"(야간)","(지세별)","(지+소)","(누.불)","(야+소)","")</f>
        <v>(야간)</v>
      </c>
      <c r="J1662" s="70">
        <v>0</v>
      </c>
      <c r="K1662" s="72" t="s">
        <v>347</v>
      </c>
      <c r="L1662" s="73">
        <f t="shared" si="135"/>
        <v>0</v>
      </c>
      <c r="M1662" s="71">
        <f t="shared" si="135"/>
        <v>0</v>
      </c>
      <c r="N1662" s="73">
        <f>IF(AND(J1661=0,J1662=0),0,INT(CHOOSE(IF(C1662&gt;0,C1662,$F$5),#REF!,#REF!,#REF!,#REF!,#REF!,#REF!,#REF!)))</f>
        <v>0</v>
      </c>
      <c r="O1662" s="74">
        <f t="shared" si="137"/>
        <v>0</v>
      </c>
      <c r="P1662" s="73">
        <f>IF(AND(J1661=0,J1662=0),0,INT(CHOOSE(IF(C1662&gt;0,C1662,$F$5),#REF!,#REF!,#REF!,#REF!,#REF!,#REF!,#REF!)))</f>
        <v>0</v>
      </c>
      <c r="Q1662" s="74">
        <f t="shared" si="138"/>
        <v>0</v>
      </c>
      <c r="R1662" s="73">
        <f>IF(AND(J1661=0,J1662=0),0,INT(CHOOSE(IF(C1662&gt;0,C1662,$F$5),#REF!,#REF!,#REF!,#REF!,#REF!,#REF!,#REF!)))</f>
        <v>0</v>
      </c>
      <c r="S1662" s="74">
        <f t="shared" si="139"/>
        <v>0</v>
      </c>
      <c r="T1662" s="74"/>
    </row>
    <row r="1663" spans="3:20" ht="20.25" hidden="1" customHeight="1">
      <c r="C1663" s="17"/>
      <c r="E1663" t="str">
        <f t="shared" si="136"/>
        <v/>
      </c>
      <c r="F1663" s="62"/>
      <c r="G1663" s="63"/>
      <c r="H1663" s="64"/>
      <c r="I1663" s="64"/>
      <c r="J1663" s="63">
        <v>0</v>
      </c>
      <c r="K1663" s="65"/>
      <c r="L1663" s="66">
        <f t="shared" si="135"/>
        <v>0</v>
      </c>
      <c r="M1663" s="64">
        <f t="shared" si="135"/>
        <v>0</v>
      </c>
      <c r="N1663" s="66">
        <f>IF(J1663=0,0,N1664*$E$3)</f>
        <v>0</v>
      </c>
      <c r="O1663" s="67">
        <f t="shared" si="137"/>
        <v>0</v>
      </c>
      <c r="P1663" s="66">
        <f>IF(J1663=0,0,P1664*$E$3)</f>
        <v>0</v>
      </c>
      <c r="Q1663" s="67">
        <f t="shared" si="138"/>
        <v>0</v>
      </c>
      <c r="R1663" s="66">
        <f>IF(J1663=0,0,R1664*$E$3)</f>
        <v>0</v>
      </c>
      <c r="S1663" s="67">
        <f t="shared" si="139"/>
        <v>0</v>
      </c>
      <c r="T1663" s="67"/>
    </row>
    <row r="1664" spans="3:20" ht="20.25" hidden="1" customHeight="1">
      <c r="C1664" s="76"/>
      <c r="D1664" s="68">
        <f>CHOOSE(IF(C1664&gt;0,C1664,$F$5),0,"(야)","(지세별)","(지+소)","(누.불)","(야+소)","(원내역)")</f>
        <v>0</v>
      </c>
      <c r="E1664">
        <f t="shared" si="140"/>
        <v>0</v>
      </c>
      <c r="F1664" s="59"/>
      <c r="G1664" s="70" t="s">
        <v>415</v>
      </c>
      <c r="H1664" s="71" t="s">
        <v>409</v>
      </c>
      <c r="I1664" s="71">
        <f>CHOOSE(IF(C1664&gt;0,C1664,$F$5),0,"(야간)","(지세별)","(지+소)","(누.불)","(야+소)","")</f>
        <v>0</v>
      </c>
      <c r="J1664" s="70">
        <v>0</v>
      </c>
      <c r="K1664" s="72" t="s">
        <v>410</v>
      </c>
      <c r="L1664" s="73">
        <f t="shared" si="135"/>
        <v>0</v>
      </c>
      <c r="M1664" s="71">
        <f t="shared" si="135"/>
        <v>0</v>
      </c>
      <c r="N1664" s="73">
        <f>IF(AND(J1663=0,J1664=0),0,INT(CHOOSE(IF(C1664&gt;0,C1664,$F$5),#REF!,#REF!,#REF!,#REF!,#REF!,#REF!,#REF!)))</f>
        <v>0</v>
      </c>
      <c r="O1664" s="74">
        <f t="shared" si="137"/>
        <v>0</v>
      </c>
      <c r="P1664" s="73">
        <f>IF(AND(J1663=0,J1664=0),0,INT(CHOOSE(IF(C1664&gt;0,C1664,$F$5),#REF!,#REF!,#REF!,#REF!,#REF!,#REF!,#REF!)))</f>
        <v>0</v>
      </c>
      <c r="Q1664" s="74">
        <f t="shared" si="138"/>
        <v>0</v>
      </c>
      <c r="R1664" s="73">
        <f>IF(AND(J1663=0,J1664=0),0,INT(CHOOSE(IF(C1664&gt;0,C1664,$F$5),#REF!,#REF!,#REF!,#REF!,#REF!,#REF!,#REF!)))</f>
        <v>0</v>
      </c>
      <c r="S1664" s="74">
        <f t="shared" si="139"/>
        <v>0</v>
      </c>
      <c r="T1664" s="74"/>
    </row>
    <row r="1665" spans="3:20" ht="20.25" hidden="1" customHeight="1">
      <c r="C1665" s="17"/>
      <c r="E1665" t="str">
        <f t="shared" si="136"/>
        <v/>
      </c>
      <c r="F1665" s="62"/>
      <c r="G1665" s="63"/>
      <c r="H1665" s="64"/>
      <c r="I1665" s="64"/>
      <c r="J1665" s="63">
        <v>0</v>
      </c>
      <c r="K1665" s="65"/>
      <c r="L1665" s="66">
        <f t="shared" si="135"/>
        <v>0</v>
      </c>
      <c r="M1665" s="64">
        <f t="shared" si="135"/>
        <v>0</v>
      </c>
      <c r="N1665" s="66">
        <f>IF(J1665=0,0,N1666*$E$3)</f>
        <v>0</v>
      </c>
      <c r="O1665" s="67">
        <f t="shared" si="137"/>
        <v>0</v>
      </c>
      <c r="P1665" s="66">
        <f>IF(J1665=0,0,P1666*$E$3)</f>
        <v>0</v>
      </c>
      <c r="Q1665" s="67">
        <f t="shared" si="138"/>
        <v>0</v>
      </c>
      <c r="R1665" s="66">
        <f>IF(J1665=0,0,R1666*$E$3)</f>
        <v>0</v>
      </c>
      <c r="S1665" s="67">
        <f t="shared" si="139"/>
        <v>0</v>
      </c>
      <c r="T1665" s="67"/>
    </row>
    <row r="1666" spans="3:20" ht="20.25" hidden="1" customHeight="1">
      <c r="C1666" s="76">
        <v>2</v>
      </c>
      <c r="D1666" s="68" t="str">
        <f>CHOOSE(IF(C1666&gt;0,C1666,$F$5),0,"(야)","(지세별)","(지+소)","(누.불)","(야+소)","(원내역)")</f>
        <v>(야)</v>
      </c>
      <c r="E1666">
        <f t="shared" si="140"/>
        <v>0</v>
      </c>
      <c r="F1666" s="59"/>
      <c r="G1666" s="70" t="s">
        <v>415</v>
      </c>
      <c r="H1666" s="71" t="s">
        <v>409</v>
      </c>
      <c r="I1666" s="71" t="str">
        <f>CHOOSE(IF(C1666&gt;0,C1666,$F$5),0,"(야간)","(지세별)","(지+소)","(누.불)","(야+소)","")</f>
        <v>(야간)</v>
      </c>
      <c r="J1666" s="70">
        <v>0</v>
      </c>
      <c r="K1666" s="72" t="s">
        <v>410</v>
      </c>
      <c r="L1666" s="73">
        <f t="shared" si="135"/>
        <v>0</v>
      </c>
      <c r="M1666" s="71">
        <f t="shared" si="135"/>
        <v>0</v>
      </c>
      <c r="N1666" s="73">
        <f>IF(AND(J1665=0,J1666=0),0,INT(CHOOSE(IF(C1666&gt;0,C1666,$F$5),#REF!,#REF!,#REF!,#REF!,#REF!,#REF!,#REF!)))</f>
        <v>0</v>
      </c>
      <c r="O1666" s="74">
        <f t="shared" si="137"/>
        <v>0</v>
      </c>
      <c r="P1666" s="73">
        <f>IF(AND(J1665=0,J1666=0),0,INT(CHOOSE(IF(C1666&gt;0,C1666,$F$5),#REF!,#REF!,#REF!,#REF!,#REF!,#REF!,#REF!)))</f>
        <v>0</v>
      </c>
      <c r="Q1666" s="74">
        <f t="shared" si="138"/>
        <v>0</v>
      </c>
      <c r="R1666" s="73">
        <f>IF(AND(J1665=0,J1666=0),0,INT(CHOOSE(IF(C1666&gt;0,C1666,$F$5),#REF!,#REF!,#REF!,#REF!,#REF!,#REF!,#REF!)))</f>
        <v>0</v>
      </c>
      <c r="S1666" s="74">
        <f t="shared" si="139"/>
        <v>0</v>
      </c>
      <c r="T1666" s="74"/>
    </row>
    <row r="1667" spans="3:20" ht="20.25" hidden="1" customHeight="1">
      <c r="C1667" s="17"/>
      <c r="E1667" t="str">
        <f t="shared" si="136"/>
        <v/>
      </c>
      <c r="F1667" s="62"/>
      <c r="G1667" s="63"/>
      <c r="H1667" s="64"/>
      <c r="I1667" s="64"/>
      <c r="J1667" s="63">
        <v>0</v>
      </c>
      <c r="K1667" s="65"/>
      <c r="L1667" s="66">
        <f t="shared" si="135"/>
        <v>0</v>
      </c>
      <c r="M1667" s="64">
        <f t="shared" si="135"/>
        <v>0</v>
      </c>
      <c r="N1667" s="66">
        <f>IF(J1667=0,0,N1668*$E$3)</f>
        <v>0</v>
      </c>
      <c r="O1667" s="67">
        <f t="shared" si="137"/>
        <v>0</v>
      </c>
      <c r="P1667" s="66">
        <f>IF(J1667=0,0,P1668*$E$3)</f>
        <v>0</v>
      </c>
      <c r="Q1667" s="67">
        <f t="shared" si="138"/>
        <v>0</v>
      </c>
      <c r="R1667" s="66">
        <f>IF(J1667=0,0,R1668*$E$3)</f>
        <v>0</v>
      </c>
      <c r="S1667" s="67">
        <f t="shared" si="139"/>
        <v>0</v>
      </c>
      <c r="T1667" s="67"/>
    </row>
    <row r="1668" spans="3:20" ht="20.25" hidden="1" customHeight="1">
      <c r="C1668" s="76"/>
      <c r="D1668" s="68">
        <f>CHOOSE(IF(C1668&gt;0,C1668,$F$5),0,"(야)","(지세별)","(지+소)","(누.불)","(야+소)","(원내역)")</f>
        <v>0</v>
      </c>
      <c r="E1668">
        <f t="shared" si="140"/>
        <v>0</v>
      </c>
      <c r="F1668" s="59"/>
      <c r="G1668" s="70" t="s">
        <v>415</v>
      </c>
      <c r="H1668" s="71" t="s">
        <v>401</v>
      </c>
      <c r="I1668" s="71">
        <f>CHOOSE(IF(C1668&gt;0,C1668,$F$5),0,"(야간)","(지세별)","(지+소)","(누.불)","(야+소)","")</f>
        <v>0</v>
      </c>
      <c r="J1668" s="70">
        <v>0</v>
      </c>
      <c r="K1668" s="72" t="s">
        <v>410</v>
      </c>
      <c r="L1668" s="73">
        <f t="shared" si="135"/>
        <v>0</v>
      </c>
      <c r="M1668" s="71">
        <f t="shared" si="135"/>
        <v>0</v>
      </c>
      <c r="N1668" s="73">
        <f>IF(AND(J1667=0,J1668=0),0,INT(CHOOSE(IF(C1668&gt;0,C1668,$F$5),#REF!,#REF!,#REF!,#REF!,#REF!,#REF!,#REF!)))</f>
        <v>0</v>
      </c>
      <c r="O1668" s="74">
        <f t="shared" si="137"/>
        <v>0</v>
      </c>
      <c r="P1668" s="73">
        <f>IF(AND(J1667=0,J1668=0),0,INT(CHOOSE(IF(C1668&gt;0,C1668,$F$5),#REF!,#REF!,#REF!,#REF!,#REF!,#REF!,#REF!)))</f>
        <v>0</v>
      </c>
      <c r="Q1668" s="74">
        <f t="shared" si="138"/>
        <v>0</v>
      </c>
      <c r="R1668" s="73">
        <f>IF(AND(J1667=0,J1668=0),0,INT(CHOOSE(IF(C1668&gt;0,C1668,$F$5),#REF!,#REF!,#REF!,#REF!,#REF!,#REF!,#REF!)))</f>
        <v>0</v>
      </c>
      <c r="S1668" s="74">
        <f t="shared" si="139"/>
        <v>0</v>
      </c>
      <c r="T1668" s="74"/>
    </row>
    <row r="1669" spans="3:20" ht="20.25" hidden="1" customHeight="1">
      <c r="C1669" s="17"/>
      <c r="E1669" t="str">
        <f t="shared" si="136"/>
        <v/>
      </c>
      <c r="F1669" s="62"/>
      <c r="G1669" s="63"/>
      <c r="H1669" s="64"/>
      <c r="I1669" s="64"/>
      <c r="J1669" s="63">
        <v>0</v>
      </c>
      <c r="K1669" s="65"/>
      <c r="L1669" s="66">
        <f t="shared" si="135"/>
        <v>0</v>
      </c>
      <c r="M1669" s="64">
        <f t="shared" si="135"/>
        <v>0</v>
      </c>
      <c r="N1669" s="66">
        <f>IF(J1669=0,0,N1670*$E$3)</f>
        <v>0</v>
      </c>
      <c r="O1669" s="67">
        <f t="shared" si="137"/>
        <v>0</v>
      </c>
      <c r="P1669" s="66">
        <f>IF(J1669=0,0,P1670*$E$3)</f>
        <v>0</v>
      </c>
      <c r="Q1669" s="67">
        <f t="shared" si="138"/>
        <v>0</v>
      </c>
      <c r="R1669" s="66">
        <f>IF(J1669=0,0,R1670*$E$3)</f>
        <v>0</v>
      </c>
      <c r="S1669" s="67">
        <f t="shared" si="139"/>
        <v>0</v>
      </c>
      <c r="T1669" s="67"/>
    </row>
    <row r="1670" spans="3:20" ht="20.25" hidden="1" customHeight="1">
      <c r="C1670" s="76">
        <v>2</v>
      </c>
      <c r="D1670" s="68" t="str">
        <f>CHOOSE(IF(C1670&gt;0,C1670,$F$5),0,"(야)","(지세별)","(지+소)","(누.불)","(야+소)","(원내역)")</f>
        <v>(야)</v>
      </c>
      <c r="E1670">
        <f t="shared" si="140"/>
        <v>0</v>
      </c>
      <c r="F1670" s="59"/>
      <c r="G1670" s="70" t="s">
        <v>415</v>
      </c>
      <c r="H1670" s="71" t="s">
        <v>401</v>
      </c>
      <c r="I1670" s="71" t="str">
        <f>CHOOSE(IF(C1670&gt;0,C1670,$F$5),0,"(야간)","(지세별)","(지+소)","(누.불)","(야+소)","")</f>
        <v>(야간)</v>
      </c>
      <c r="J1670" s="70">
        <v>0</v>
      </c>
      <c r="K1670" s="72" t="s">
        <v>346</v>
      </c>
      <c r="L1670" s="73">
        <f t="shared" si="135"/>
        <v>0</v>
      </c>
      <c r="M1670" s="71">
        <f t="shared" si="135"/>
        <v>0</v>
      </c>
      <c r="N1670" s="73">
        <f>IF(AND(J1669=0,J1670=0),0,INT(CHOOSE(IF(C1670&gt;0,C1670,$F$5),#REF!,#REF!,#REF!,#REF!,#REF!,#REF!,#REF!)))</f>
        <v>0</v>
      </c>
      <c r="O1670" s="74">
        <f t="shared" si="137"/>
        <v>0</v>
      </c>
      <c r="P1670" s="73">
        <f>IF(AND(J1669=0,J1670=0),0,INT(CHOOSE(IF(C1670&gt;0,C1670,$F$5),#REF!,#REF!,#REF!,#REF!,#REF!,#REF!,#REF!)))</f>
        <v>0</v>
      </c>
      <c r="Q1670" s="74">
        <f t="shared" si="138"/>
        <v>0</v>
      </c>
      <c r="R1670" s="73">
        <f>IF(AND(J1669=0,J1670=0),0,INT(CHOOSE(IF(C1670&gt;0,C1670,$F$5),#REF!,#REF!,#REF!,#REF!,#REF!,#REF!,#REF!)))</f>
        <v>0</v>
      </c>
      <c r="S1670" s="74">
        <f t="shared" si="139"/>
        <v>0</v>
      </c>
      <c r="T1670" s="74"/>
    </row>
    <row r="1671" spans="3:20" ht="20.25" hidden="1" customHeight="1">
      <c r="C1671" s="17"/>
      <c r="E1671" t="str">
        <f t="shared" si="136"/>
        <v/>
      </c>
      <c r="F1671" s="62"/>
      <c r="G1671" s="63"/>
      <c r="H1671" s="64"/>
      <c r="I1671" s="64"/>
      <c r="J1671" s="63">
        <v>0</v>
      </c>
      <c r="K1671" s="65"/>
      <c r="L1671" s="66">
        <f t="shared" si="135"/>
        <v>0</v>
      </c>
      <c r="M1671" s="64">
        <f t="shared" si="135"/>
        <v>0</v>
      </c>
      <c r="N1671" s="66">
        <f>IF(J1671=0,0,N1672*$E$3)</f>
        <v>0</v>
      </c>
      <c r="O1671" s="67">
        <f t="shared" si="137"/>
        <v>0</v>
      </c>
      <c r="P1671" s="66">
        <f>IF(J1671=0,0,P1672*$E$3)</f>
        <v>0</v>
      </c>
      <c r="Q1671" s="67">
        <f t="shared" si="138"/>
        <v>0</v>
      </c>
      <c r="R1671" s="66">
        <f>IF(J1671=0,0,R1672*$E$3)</f>
        <v>0</v>
      </c>
      <c r="S1671" s="67">
        <f t="shared" si="139"/>
        <v>0</v>
      </c>
      <c r="T1671" s="67"/>
    </row>
    <row r="1672" spans="3:20" ht="20.25" hidden="1" customHeight="1">
      <c r="C1672" s="76"/>
      <c r="D1672" s="68">
        <f>CHOOSE(IF(C1672&gt;0,C1672,$F$5),0,"(야)","(지세별)","(지+소)","(누.불)","(야+소)","(원내역)")</f>
        <v>0</v>
      </c>
      <c r="E1672">
        <f t="shared" si="140"/>
        <v>0</v>
      </c>
      <c r="F1672" s="59"/>
      <c r="G1672" s="70" t="s">
        <v>415</v>
      </c>
      <c r="H1672" s="71" t="s">
        <v>403</v>
      </c>
      <c r="I1672" s="71">
        <f>CHOOSE(IF(C1672&gt;0,C1672,$F$5),0,"(야간)","(지세별)","(지+소)","(누.불)","(야+소)","")</f>
        <v>0</v>
      </c>
      <c r="J1672" s="70">
        <v>0</v>
      </c>
      <c r="K1672" s="72" t="s">
        <v>346</v>
      </c>
      <c r="L1672" s="73">
        <f t="shared" si="135"/>
        <v>0</v>
      </c>
      <c r="M1672" s="71">
        <f t="shared" si="135"/>
        <v>0</v>
      </c>
      <c r="N1672" s="73">
        <f>IF(AND(J1671=0,J1672=0),0,INT(CHOOSE(IF(C1672&gt;0,C1672,$F$5),#REF!,#REF!,#REF!,#REF!,#REF!,#REF!,#REF!)))</f>
        <v>0</v>
      </c>
      <c r="O1672" s="74">
        <f t="shared" si="137"/>
        <v>0</v>
      </c>
      <c r="P1672" s="73">
        <f>IF(AND(J1671=0,J1672=0),0,INT(CHOOSE(IF(C1672&gt;0,C1672,$F$5),#REF!,#REF!,#REF!,#REF!,#REF!,#REF!,#REF!)))</f>
        <v>0</v>
      </c>
      <c r="Q1672" s="74">
        <f t="shared" si="138"/>
        <v>0</v>
      </c>
      <c r="R1672" s="73">
        <f>IF(AND(J1671=0,J1672=0),0,INT(CHOOSE(IF(C1672&gt;0,C1672,$F$5),#REF!,#REF!,#REF!,#REF!,#REF!,#REF!,#REF!)))</f>
        <v>0</v>
      </c>
      <c r="S1672" s="74">
        <f t="shared" si="139"/>
        <v>0</v>
      </c>
      <c r="T1672" s="74"/>
    </row>
    <row r="1673" spans="3:20" ht="20.25" hidden="1" customHeight="1">
      <c r="C1673" s="17"/>
      <c r="E1673" t="str">
        <f t="shared" si="136"/>
        <v/>
      </c>
      <c r="F1673" s="62"/>
      <c r="G1673" s="63"/>
      <c r="H1673" s="64"/>
      <c r="I1673" s="64"/>
      <c r="J1673" s="63">
        <v>0</v>
      </c>
      <c r="K1673" s="65"/>
      <c r="L1673" s="66">
        <f t="shared" si="135"/>
        <v>0</v>
      </c>
      <c r="M1673" s="64">
        <f t="shared" si="135"/>
        <v>0</v>
      </c>
      <c r="N1673" s="66">
        <f>IF(J1673=0,0,N1674*$E$3)</f>
        <v>0</v>
      </c>
      <c r="O1673" s="67">
        <f t="shared" si="137"/>
        <v>0</v>
      </c>
      <c r="P1673" s="66">
        <f>IF(J1673=0,0,P1674*$E$3)</f>
        <v>0</v>
      </c>
      <c r="Q1673" s="67">
        <f t="shared" si="138"/>
        <v>0</v>
      </c>
      <c r="R1673" s="66">
        <f>IF(J1673=0,0,R1674*$E$3)</f>
        <v>0</v>
      </c>
      <c r="S1673" s="67">
        <f t="shared" si="139"/>
        <v>0</v>
      </c>
      <c r="T1673" s="67"/>
    </row>
    <row r="1674" spans="3:20" ht="20.25" hidden="1" customHeight="1">
      <c r="C1674" s="76">
        <v>2</v>
      </c>
      <c r="D1674" s="68" t="str">
        <f>CHOOSE(IF(C1674&gt;0,C1674,$F$5),0,"(야)","(지세별)","(지+소)","(누.불)","(야+소)","(원내역)")</f>
        <v>(야)</v>
      </c>
      <c r="E1674">
        <f t="shared" si="140"/>
        <v>0</v>
      </c>
      <c r="F1674" s="59"/>
      <c r="G1674" s="70" t="s">
        <v>415</v>
      </c>
      <c r="H1674" s="71" t="s">
        <v>403</v>
      </c>
      <c r="I1674" s="71" t="str">
        <f>CHOOSE(IF(C1674&gt;0,C1674,$F$5),0,"(야간)","(지세별)","(지+소)","(누.불)","(야+소)","")</f>
        <v>(야간)</v>
      </c>
      <c r="J1674" s="70">
        <v>0</v>
      </c>
      <c r="K1674" s="72" t="s">
        <v>346</v>
      </c>
      <c r="L1674" s="73">
        <f t="shared" si="135"/>
        <v>0</v>
      </c>
      <c r="M1674" s="71">
        <f t="shared" si="135"/>
        <v>0</v>
      </c>
      <c r="N1674" s="73">
        <f>IF(AND(J1673=0,J1674=0),0,INT(CHOOSE(IF(C1674&gt;0,C1674,$F$5),#REF!,#REF!,#REF!,#REF!,#REF!,#REF!,#REF!)))</f>
        <v>0</v>
      </c>
      <c r="O1674" s="74">
        <f t="shared" si="137"/>
        <v>0</v>
      </c>
      <c r="P1674" s="73">
        <f>IF(AND(J1673=0,J1674=0),0,INT(CHOOSE(IF(C1674&gt;0,C1674,$F$5),#REF!,#REF!,#REF!,#REF!,#REF!,#REF!,#REF!)))</f>
        <v>0</v>
      </c>
      <c r="Q1674" s="74">
        <f t="shared" si="138"/>
        <v>0</v>
      </c>
      <c r="R1674" s="73">
        <f>IF(AND(J1673=0,J1674=0),0,INT(CHOOSE(IF(C1674&gt;0,C1674,$F$5),#REF!,#REF!,#REF!,#REF!,#REF!,#REF!,#REF!)))</f>
        <v>0</v>
      </c>
      <c r="S1674" s="74">
        <f t="shared" si="139"/>
        <v>0</v>
      </c>
      <c r="T1674" s="74"/>
    </row>
    <row r="1675" spans="3:20" ht="20.25" hidden="1" customHeight="1">
      <c r="C1675" s="17"/>
      <c r="E1675" t="str">
        <f t="shared" si="136"/>
        <v/>
      </c>
      <c r="F1675" s="62"/>
      <c r="G1675" s="63"/>
      <c r="H1675" s="64"/>
      <c r="I1675" s="64"/>
      <c r="J1675" s="63">
        <v>0</v>
      </c>
      <c r="K1675" s="65"/>
      <c r="L1675" s="66">
        <f t="shared" si="135"/>
        <v>0</v>
      </c>
      <c r="M1675" s="64">
        <f t="shared" si="135"/>
        <v>0</v>
      </c>
      <c r="N1675" s="66">
        <f>IF(J1675=0,0,N1676*$E$3)</f>
        <v>0</v>
      </c>
      <c r="O1675" s="67">
        <f t="shared" si="137"/>
        <v>0</v>
      </c>
      <c r="P1675" s="66">
        <f>IF(J1675=0,0,P1676*$E$3)</f>
        <v>0</v>
      </c>
      <c r="Q1675" s="67">
        <f t="shared" si="138"/>
        <v>0</v>
      </c>
      <c r="R1675" s="66">
        <f>IF(J1675=0,0,R1676*$E$3)</f>
        <v>0</v>
      </c>
      <c r="S1675" s="67">
        <f t="shared" si="139"/>
        <v>0</v>
      </c>
      <c r="T1675" s="67"/>
    </row>
    <row r="1676" spans="3:20" ht="20.25" hidden="1" customHeight="1">
      <c r="C1676" s="76"/>
      <c r="D1676" s="68">
        <f>CHOOSE(IF(C1676&gt;0,C1676,$F$5),0,"(야)","(지세별)","(지+소)","(누.불)","(야+소)","(원내역)")</f>
        <v>0</v>
      </c>
      <c r="E1676">
        <f t="shared" si="140"/>
        <v>0</v>
      </c>
      <c r="F1676" s="59"/>
      <c r="G1676" s="70" t="s">
        <v>415</v>
      </c>
      <c r="H1676" s="71" t="s">
        <v>416</v>
      </c>
      <c r="I1676" s="71">
        <f>CHOOSE(IF(C1676&gt;0,C1676,$F$5),0,"(야간)","(지세별)","(지+소)","(누.불)","(야+소)","")</f>
        <v>0</v>
      </c>
      <c r="J1676" s="70">
        <v>0</v>
      </c>
      <c r="K1676" s="72" t="s">
        <v>412</v>
      </c>
      <c r="L1676" s="73">
        <f t="shared" si="135"/>
        <v>0</v>
      </c>
      <c r="M1676" s="71">
        <f t="shared" si="135"/>
        <v>0</v>
      </c>
      <c r="N1676" s="73">
        <f>IF(AND(J1675=0,J1676=0),0,INT(CHOOSE(IF(C1676&gt;0,C1676,$F$5),#REF!,#REF!,#REF!,#REF!,#REF!,#REF!,#REF!)))</f>
        <v>0</v>
      </c>
      <c r="O1676" s="74">
        <f t="shared" si="137"/>
        <v>0</v>
      </c>
      <c r="P1676" s="73">
        <f>IF(AND(J1675=0,J1676=0),0,INT(CHOOSE(IF(C1676&gt;0,C1676,$F$5),#REF!,#REF!,#REF!,#REF!,#REF!,#REF!,#REF!)))</f>
        <v>0</v>
      </c>
      <c r="Q1676" s="74">
        <f t="shared" si="138"/>
        <v>0</v>
      </c>
      <c r="R1676" s="73">
        <f>IF(AND(J1675=0,J1676=0),0,INT(CHOOSE(IF(C1676&gt;0,C1676,$F$5),#REF!,#REF!,#REF!,#REF!,#REF!,#REF!,#REF!)))</f>
        <v>0</v>
      </c>
      <c r="S1676" s="74">
        <f t="shared" si="139"/>
        <v>0</v>
      </c>
      <c r="T1676" s="74"/>
    </row>
    <row r="1677" spans="3:20" ht="20.25" hidden="1" customHeight="1">
      <c r="C1677" s="17"/>
      <c r="E1677" t="str">
        <f t="shared" si="136"/>
        <v/>
      </c>
      <c r="F1677" s="62"/>
      <c r="G1677" s="63"/>
      <c r="H1677" s="64"/>
      <c r="I1677" s="64"/>
      <c r="J1677" s="63">
        <v>0</v>
      </c>
      <c r="K1677" s="65"/>
      <c r="L1677" s="66">
        <f t="shared" si="135"/>
        <v>0</v>
      </c>
      <c r="M1677" s="64">
        <f t="shared" si="135"/>
        <v>0</v>
      </c>
      <c r="N1677" s="66">
        <f>IF(J1677=0,0,N1678*$E$3)</f>
        <v>0</v>
      </c>
      <c r="O1677" s="67">
        <f t="shared" si="137"/>
        <v>0</v>
      </c>
      <c r="P1677" s="66">
        <f>IF(J1677=0,0,P1678*$E$3)</f>
        <v>0</v>
      </c>
      <c r="Q1677" s="67">
        <f t="shared" si="138"/>
        <v>0</v>
      </c>
      <c r="R1677" s="66">
        <f>IF(J1677=0,0,R1678*$E$3)</f>
        <v>0</v>
      </c>
      <c r="S1677" s="67">
        <f t="shared" si="139"/>
        <v>0</v>
      </c>
      <c r="T1677" s="67"/>
    </row>
    <row r="1678" spans="3:20" ht="20.25" hidden="1" customHeight="1">
      <c r="C1678" s="76">
        <v>2</v>
      </c>
      <c r="D1678" s="68" t="str">
        <f>CHOOSE(IF(C1678&gt;0,C1678,$F$5),0,"(야)","(지세별)","(지+소)","(누.불)","(야+소)","(원내역)")</f>
        <v>(야)</v>
      </c>
      <c r="E1678">
        <f t="shared" si="140"/>
        <v>0</v>
      </c>
      <c r="F1678" s="59"/>
      <c r="G1678" s="70" t="s">
        <v>415</v>
      </c>
      <c r="H1678" s="71" t="s">
        <v>416</v>
      </c>
      <c r="I1678" s="71" t="str">
        <f>CHOOSE(IF(C1678&gt;0,C1678,$F$5),0,"(야간)","(지세별)","(지+소)","(누.불)","(야+소)","")</f>
        <v>(야간)</v>
      </c>
      <c r="J1678" s="70">
        <v>0</v>
      </c>
      <c r="K1678" s="72" t="s">
        <v>346</v>
      </c>
      <c r="L1678" s="73">
        <f t="shared" si="135"/>
        <v>0</v>
      </c>
      <c r="M1678" s="71">
        <f t="shared" si="135"/>
        <v>0</v>
      </c>
      <c r="N1678" s="73">
        <f>IF(AND(J1677=0,J1678=0),0,INT(CHOOSE(IF(C1678&gt;0,C1678,$F$5),#REF!,#REF!,#REF!,#REF!,#REF!,#REF!,#REF!)))</f>
        <v>0</v>
      </c>
      <c r="O1678" s="74">
        <f t="shared" si="137"/>
        <v>0</v>
      </c>
      <c r="P1678" s="73">
        <f>IF(AND(J1677=0,J1678=0),0,INT(CHOOSE(IF(C1678&gt;0,C1678,$F$5),#REF!,#REF!,#REF!,#REF!,#REF!,#REF!,#REF!)))</f>
        <v>0</v>
      </c>
      <c r="Q1678" s="74">
        <f t="shared" si="138"/>
        <v>0</v>
      </c>
      <c r="R1678" s="73">
        <f>IF(AND(J1677=0,J1678=0),0,INT(CHOOSE(IF(C1678&gt;0,C1678,$F$5),#REF!,#REF!,#REF!,#REF!,#REF!,#REF!,#REF!)))</f>
        <v>0</v>
      </c>
      <c r="S1678" s="74">
        <f t="shared" si="139"/>
        <v>0</v>
      </c>
      <c r="T1678" s="74"/>
    </row>
    <row r="1679" spans="3:20" ht="20.25" hidden="1" customHeight="1">
      <c r="C1679" s="17"/>
      <c r="E1679" t="str">
        <f t="shared" si="136"/>
        <v/>
      </c>
      <c r="F1679" s="62"/>
      <c r="G1679" s="63"/>
      <c r="H1679" s="64"/>
      <c r="I1679" s="64"/>
      <c r="J1679" s="63"/>
      <c r="K1679" s="65"/>
      <c r="L1679" s="66">
        <f t="shared" si="135"/>
        <v>0</v>
      </c>
      <c r="M1679" s="64">
        <f t="shared" si="135"/>
        <v>0</v>
      </c>
      <c r="N1679" s="66">
        <f>IF(J1679=0,0,N1680*$E$3)</f>
        <v>0</v>
      </c>
      <c r="O1679" s="67">
        <f t="shared" si="137"/>
        <v>0</v>
      </c>
      <c r="P1679" s="66">
        <f>IF(J1679=0,0,P1680*$E$3)</f>
        <v>0</v>
      </c>
      <c r="Q1679" s="67">
        <f t="shared" si="138"/>
        <v>0</v>
      </c>
      <c r="R1679" s="66">
        <f>IF(J1679=0,0,R1680*$E$3)</f>
        <v>0</v>
      </c>
      <c r="S1679" s="67">
        <f t="shared" si="139"/>
        <v>0</v>
      </c>
      <c r="T1679" s="67"/>
    </row>
    <row r="1680" spans="3:20" ht="20.25" hidden="1" customHeight="1">
      <c r="C1680" s="76"/>
      <c r="D1680" s="68">
        <f>CHOOSE(IF(C1680&gt;0,C1680,$F$5),0,"(야)","(지세별)","(지+소)","(누.불)","(야+소)","(원내역)")</f>
        <v>0</v>
      </c>
      <c r="E1680">
        <f t="shared" si="140"/>
        <v>0</v>
      </c>
      <c r="F1680" s="59"/>
      <c r="G1680" s="70" t="s">
        <v>417</v>
      </c>
      <c r="H1680" s="71" t="s">
        <v>408</v>
      </c>
      <c r="I1680" s="71">
        <f>CHOOSE(IF(C1680&gt;0,C1680,$F$5),0,"(야간)","(지세별)","(지+소)","(누.불)","(야+소)","")</f>
        <v>0</v>
      </c>
      <c r="J1680" s="70">
        <v>0</v>
      </c>
      <c r="K1680" s="72" t="s">
        <v>227</v>
      </c>
      <c r="L1680" s="73">
        <f t="shared" si="135"/>
        <v>0</v>
      </c>
      <c r="M1680" s="71">
        <f t="shared" si="135"/>
        <v>0</v>
      </c>
      <c r="N1680" s="73">
        <f>IF(AND(J1679=0,J1680=0),0,INT(CHOOSE(IF(C1680&gt;0,C1680,$F$5),#REF!,#REF!,#REF!,#REF!,#REF!,#REF!,#REF!)))</f>
        <v>0</v>
      </c>
      <c r="O1680" s="74">
        <f t="shared" si="137"/>
        <v>0</v>
      </c>
      <c r="P1680" s="73">
        <f>IF(AND(J1679=0,J1680=0),0,INT(CHOOSE(IF(C1680&gt;0,C1680,$F$5),#REF!,#REF!,#REF!,#REF!,#REF!,#REF!,#REF!)))</f>
        <v>0</v>
      </c>
      <c r="Q1680" s="74">
        <f t="shared" si="138"/>
        <v>0</v>
      </c>
      <c r="R1680" s="73">
        <f>IF(AND(J1679=0,J1680=0),0,INT(CHOOSE(IF(C1680&gt;0,C1680,$F$5),#REF!,#REF!,#REF!,#REF!,#REF!,#REF!,#REF!)))</f>
        <v>0</v>
      </c>
      <c r="S1680" s="74">
        <f t="shared" si="139"/>
        <v>0</v>
      </c>
      <c r="T1680" s="74"/>
    </row>
    <row r="1681" spans="3:20" ht="20.25" hidden="1" customHeight="1">
      <c r="C1681" s="17"/>
      <c r="E1681" t="str">
        <f t="shared" si="136"/>
        <v/>
      </c>
      <c r="F1681" s="62"/>
      <c r="G1681" s="63"/>
      <c r="H1681" s="64"/>
      <c r="I1681" s="64"/>
      <c r="J1681" s="63"/>
      <c r="K1681" s="65"/>
      <c r="L1681" s="66">
        <f t="shared" si="135"/>
        <v>0</v>
      </c>
      <c r="M1681" s="64">
        <f t="shared" si="135"/>
        <v>0</v>
      </c>
      <c r="N1681" s="66">
        <f>IF(J1681=0,0,N1682*$E$3)</f>
        <v>0</v>
      </c>
      <c r="O1681" s="67">
        <f t="shared" si="137"/>
        <v>0</v>
      </c>
      <c r="P1681" s="66">
        <f>IF(J1681=0,0,P1682*$E$3)</f>
        <v>0</v>
      </c>
      <c r="Q1681" s="67">
        <f t="shared" si="138"/>
        <v>0</v>
      </c>
      <c r="R1681" s="66">
        <f>IF(J1681=0,0,R1682*$E$3)</f>
        <v>0</v>
      </c>
      <c r="S1681" s="67">
        <f t="shared" si="139"/>
        <v>0</v>
      </c>
      <c r="T1681" s="67"/>
    </row>
    <row r="1682" spans="3:20" ht="20.25" hidden="1" customHeight="1">
      <c r="C1682" s="76">
        <v>2</v>
      </c>
      <c r="D1682" s="68" t="str">
        <f>CHOOSE(IF(C1682&gt;0,C1682,$F$5),0,"(야)","(지세별)","(지+소)","(누.불)","(야+소)","(원내역)")</f>
        <v>(야)</v>
      </c>
      <c r="E1682">
        <f t="shared" si="140"/>
        <v>0</v>
      </c>
      <c r="F1682" s="59"/>
      <c r="G1682" s="70" t="s">
        <v>417</v>
      </c>
      <c r="H1682" s="71" t="s">
        <v>408</v>
      </c>
      <c r="I1682" s="71" t="str">
        <f>CHOOSE(IF(C1682&gt;0,C1682,$F$5),0,"(야간)","(지세별)","(지+소)","(누.불)","(야+소)","")</f>
        <v>(야간)</v>
      </c>
      <c r="J1682" s="70"/>
      <c r="K1682" s="72" t="s">
        <v>227</v>
      </c>
      <c r="L1682" s="73">
        <f t="shared" si="135"/>
        <v>0</v>
      </c>
      <c r="M1682" s="71">
        <f t="shared" si="135"/>
        <v>0</v>
      </c>
      <c r="N1682" s="73">
        <f>IF(AND(J1681=0,J1682=0),0,INT(CHOOSE(IF(C1682&gt;0,C1682,$F$5),#REF!,#REF!,#REF!,#REF!,#REF!,#REF!,#REF!)))</f>
        <v>0</v>
      </c>
      <c r="O1682" s="74">
        <f t="shared" si="137"/>
        <v>0</v>
      </c>
      <c r="P1682" s="73">
        <f>IF(AND(J1681=0,J1682=0),0,INT(CHOOSE(IF(C1682&gt;0,C1682,$F$5),#REF!,#REF!,#REF!,#REF!,#REF!,#REF!,#REF!)))</f>
        <v>0</v>
      </c>
      <c r="Q1682" s="74">
        <f t="shared" si="138"/>
        <v>0</v>
      </c>
      <c r="R1682" s="73">
        <f>IF(AND(J1681=0,J1682=0),0,INT(CHOOSE(IF(C1682&gt;0,C1682,$F$5),#REF!,#REF!,#REF!,#REF!,#REF!,#REF!,#REF!)))</f>
        <v>0</v>
      </c>
      <c r="S1682" s="74">
        <f t="shared" si="139"/>
        <v>0</v>
      </c>
      <c r="T1682" s="74"/>
    </row>
    <row r="1683" spans="3:20" ht="20.25" hidden="1" customHeight="1">
      <c r="C1683" s="17"/>
      <c r="E1683" t="str">
        <f t="shared" si="136"/>
        <v/>
      </c>
      <c r="F1683" s="62"/>
      <c r="G1683" s="63"/>
      <c r="H1683" s="64"/>
      <c r="I1683" s="64"/>
      <c r="J1683" s="63"/>
      <c r="K1683" s="65"/>
      <c r="L1683" s="66">
        <f t="shared" si="135"/>
        <v>0</v>
      </c>
      <c r="M1683" s="64">
        <f t="shared" si="135"/>
        <v>0</v>
      </c>
      <c r="N1683" s="66">
        <f>IF(J1683=0,0,N1684*$E$3)</f>
        <v>0</v>
      </c>
      <c r="O1683" s="67">
        <f t="shared" si="137"/>
        <v>0</v>
      </c>
      <c r="P1683" s="66">
        <f>IF(J1683=0,0,P1684*$E$3)</f>
        <v>0</v>
      </c>
      <c r="Q1683" s="67">
        <f t="shared" si="138"/>
        <v>0</v>
      </c>
      <c r="R1683" s="66">
        <f>IF(J1683=0,0,R1684*$E$3)</f>
        <v>0</v>
      </c>
      <c r="S1683" s="67">
        <f t="shared" si="139"/>
        <v>0</v>
      </c>
      <c r="T1683" s="67"/>
    </row>
    <row r="1684" spans="3:20" ht="20.25" hidden="1" customHeight="1">
      <c r="C1684" s="76"/>
      <c r="D1684" s="68">
        <f>CHOOSE(IF(C1684&gt;0,C1684,$F$5),0,"(야)","(지세별)","(지+소)","(누.불)","(야+소)","(원내역)")</f>
        <v>0</v>
      </c>
      <c r="E1684">
        <f t="shared" si="140"/>
        <v>0</v>
      </c>
      <c r="F1684" s="59"/>
      <c r="G1684" s="70" t="str">
        <f>G1682</f>
        <v>P·M 접 합 및 부 설(직관)</v>
      </c>
      <c r="H1684" s="71" t="s">
        <v>397</v>
      </c>
      <c r="I1684" s="71">
        <f>CHOOSE(IF(C1684&gt;0,C1684,$F$5),0,"(야간)","(지세별)","(지+소)","(누.불)","(야+소)","")</f>
        <v>0</v>
      </c>
      <c r="J1684" s="70">
        <v>0</v>
      </c>
      <c r="K1684" s="72" t="s">
        <v>418</v>
      </c>
      <c r="L1684" s="73">
        <f t="shared" si="135"/>
        <v>0</v>
      </c>
      <c r="M1684" s="71">
        <f t="shared" si="135"/>
        <v>0</v>
      </c>
      <c r="N1684" s="73">
        <f>IF(AND(J1683=0,J1684=0),0,INT(CHOOSE(IF(C1684&gt;0,C1684,$F$5),#REF!,#REF!,#REF!,#REF!,#REF!,#REF!,#REF!)))</f>
        <v>0</v>
      </c>
      <c r="O1684" s="74">
        <f t="shared" si="137"/>
        <v>0</v>
      </c>
      <c r="P1684" s="73">
        <f>IF(AND(J1683=0,J1684=0),0,INT(CHOOSE(IF(C1684&gt;0,C1684,$F$5),#REF!,#REF!,#REF!,#REF!,#REF!,#REF!,#REF!)))</f>
        <v>0</v>
      </c>
      <c r="Q1684" s="74">
        <f t="shared" si="138"/>
        <v>0</v>
      </c>
      <c r="R1684" s="73">
        <f>IF(AND(J1683=0,J1684=0),0,INT(CHOOSE(IF(C1684&gt;0,C1684,$F$5),#REF!,#REF!,#REF!,#REF!,#REF!,#REF!,#REF!)))</f>
        <v>0</v>
      </c>
      <c r="S1684" s="74">
        <f t="shared" si="139"/>
        <v>0</v>
      </c>
      <c r="T1684" s="74"/>
    </row>
    <row r="1685" spans="3:20" ht="20.25" hidden="1" customHeight="1">
      <c r="C1685" s="17"/>
      <c r="E1685" t="str">
        <f t="shared" si="136"/>
        <v/>
      </c>
      <c r="F1685" s="62"/>
      <c r="G1685" s="63"/>
      <c r="H1685" s="64"/>
      <c r="I1685" s="64"/>
      <c r="J1685" s="63"/>
      <c r="K1685" s="65"/>
      <c r="L1685" s="66">
        <f t="shared" si="135"/>
        <v>0</v>
      </c>
      <c r="M1685" s="64">
        <f t="shared" si="135"/>
        <v>0</v>
      </c>
      <c r="N1685" s="66">
        <f>IF(J1685=0,0,N1686*$E$3)</f>
        <v>0</v>
      </c>
      <c r="O1685" s="67">
        <f t="shared" si="137"/>
        <v>0</v>
      </c>
      <c r="P1685" s="66">
        <f>IF(J1685=0,0,P1686*$E$3)</f>
        <v>0</v>
      </c>
      <c r="Q1685" s="67">
        <f t="shared" si="138"/>
        <v>0</v>
      </c>
      <c r="R1685" s="66">
        <f>IF(J1685=0,0,R1686*$E$3)</f>
        <v>0</v>
      </c>
      <c r="S1685" s="67">
        <f t="shared" si="139"/>
        <v>0</v>
      </c>
      <c r="T1685" s="67"/>
    </row>
    <row r="1686" spans="3:20" ht="20.25" hidden="1" customHeight="1">
      <c r="C1686" s="76">
        <v>2</v>
      </c>
      <c r="D1686" s="68" t="str">
        <f>CHOOSE(IF(C1686&gt;0,C1686,$F$5),0,"(야)","(지세별)","(지+소)","(누.불)","(야+소)","(원내역)")</f>
        <v>(야)</v>
      </c>
      <c r="E1686">
        <f t="shared" si="140"/>
        <v>0</v>
      </c>
      <c r="F1686" s="59"/>
      <c r="G1686" s="70" t="str">
        <f>G1684</f>
        <v>P·M 접 합 및 부 설(직관)</v>
      </c>
      <c r="H1686" s="71" t="s">
        <v>397</v>
      </c>
      <c r="I1686" s="71" t="str">
        <f>CHOOSE(IF(C1686&gt;0,C1686,$F$5),0,"(야간)","(지세별)","(지+소)","(누.불)","(야+소)","")</f>
        <v>(야간)</v>
      </c>
      <c r="J1686" s="70"/>
      <c r="K1686" s="72" t="s">
        <v>418</v>
      </c>
      <c r="L1686" s="73">
        <f t="shared" si="135"/>
        <v>0</v>
      </c>
      <c r="M1686" s="71">
        <f t="shared" si="135"/>
        <v>0</v>
      </c>
      <c r="N1686" s="73">
        <f>IF(AND(J1685=0,J1686=0),0,INT(CHOOSE(IF(C1686&gt;0,C1686,$F$5),#REF!,#REF!,#REF!,#REF!,#REF!,#REF!,#REF!)))</f>
        <v>0</v>
      </c>
      <c r="O1686" s="74">
        <f t="shared" si="137"/>
        <v>0</v>
      </c>
      <c r="P1686" s="73">
        <f>IF(AND(J1685=0,J1686=0),0,INT(CHOOSE(IF(C1686&gt;0,C1686,$F$5),#REF!,#REF!,#REF!,#REF!,#REF!,#REF!,#REF!)))</f>
        <v>0</v>
      </c>
      <c r="Q1686" s="74">
        <f t="shared" si="138"/>
        <v>0</v>
      </c>
      <c r="R1686" s="73">
        <f>IF(AND(J1685=0,J1686=0),0,INT(CHOOSE(IF(C1686&gt;0,C1686,$F$5),#REF!,#REF!,#REF!,#REF!,#REF!,#REF!,#REF!)))</f>
        <v>0</v>
      </c>
      <c r="S1686" s="74">
        <f t="shared" si="139"/>
        <v>0</v>
      </c>
      <c r="T1686" s="74"/>
    </row>
    <row r="1687" spans="3:20" ht="20.25" hidden="1" customHeight="1">
      <c r="C1687" s="17"/>
      <c r="E1687" t="str">
        <f t="shared" si="136"/>
        <v/>
      </c>
      <c r="F1687" s="62"/>
      <c r="G1687" s="63"/>
      <c r="H1687" s="64"/>
      <c r="I1687" s="64"/>
      <c r="J1687" s="63"/>
      <c r="K1687" s="65"/>
      <c r="L1687" s="66">
        <f t="shared" si="135"/>
        <v>0</v>
      </c>
      <c r="M1687" s="64">
        <f t="shared" si="135"/>
        <v>0</v>
      </c>
      <c r="N1687" s="66">
        <f>IF(J1687=0,0,N1688*$E$3)</f>
        <v>0</v>
      </c>
      <c r="O1687" s="67">
        <f t="shared" si="137"/>
        <v>0</v>
      </c>
      <c r="P1687" s="66">
        <f>IF(J1687=0,0,P1688*$E$3)</f>
        <v>0</v>
      </c>
      <c r="Q1687" s="67">
        <f t="shared" si="138"/>
        <v>0</v>
      </c>
      <c r="R1687" s="66">
        <f>IF(J1687=0,0,R1688*$E$3)</f>
        <v>0</v>
      </c>
      <c r="S1687" s="67">
        <f t="shared" si="139"/>
        <v>0</v>
      </c>
      <c r="T1687" s="67"/>
    </row>
    <row r="1688" spans="3:20" ht="20.25" hidden="1" customHeight="1">
      <c r="C1688" s="76"/>
      <c r="D1688" s="68">
        <f>CHOOSE(IF(C1688&gt;0,C1688,$F$5),0,"(야)","(지세별)","(지+소)","(누.불)","(야+소)","(원내역)")</f>
        <v>0</v>
      </c>
      <c r="E1688">
        <f t="shared" si="140"/>
        <v>0</v>
      </c>
      <c r="F1688" s="59"/>
      <c r="G1688" s="70" t="str">
        <f>G1686</f>
        <v>P·M 접 합 및 부 설(직관)</v>
      </c>
      <c r="H1688" s="71" t="s">
        <v>398</v>
      </c>
      <c r="I1688" s="71">
        <f>CHOOSE(IF(C1688&gt;0,C1688,$F$5),0,"(야간)","(지세별)","(지+소)","(누.불)","(야+소)","")</f>
        <v>0</v>
      </c>
      <c r="J1688" s="70">
        <v>0</v>
      </c>
      <c r="K1688" s="72" t="s">
        <v>227</v>
      </c>
      <c r="L1688" s="73">
        <f t="shared" si="135"/>
        <v>0</v>
      </c>
      <c r="M1688" s="71">
        <f t="shared" si="135"/>
        <v>0</v>
      </c>
      <c r="N1688" s="73">
        <f>IF(AND(J1687=0,J1688=0),0,INT(CHOOSE(IF(C1688&gt;0,C1688,$F$5),#REF!,#REF!,#REF!,#REF!,#REF!,#REF!,#REF!)))</f>
        <v>0</v>
      </c>
      <c r="O1688" s="74">
        <f t="shared" si="137"/>
        <v>0</v>
      </c>
      <c r="P1688" s="73">
        <f>IF(AND(J1687=0,J1688=0),0,INT(CHOOSE(IF(C1688&gt;0,C1688,$F$5),#REF!,#REF!,#REF!,#REF!,#REF!,#REF!,#REF!)))</f>
        <v>0</v>
      </c>
      <c r="Q1688" s="74">
        <f t="shared" si="138"/>
        <v>0</v>
      </c>
      <c r="R1688" s="73">
        <f>IF(AND(J1687=0,J1688=0),0,INT(CHOOSE(IF(C1688&gt;0,C1688,$F$5),#REF!,#REF!,#REF!,#REF!,#REF!,#REF!,#REF!)))</f>
        <v>0</v>
      </c>
      <c r="S1688" s="74">
        <f t="shared" si="139"/>
        <v>0</v>
      </c>
      <c r="T1688" s="74"/>
    </row>
    <row r="1689" spans="3:20" ht="20.25" hidden="1" customHeight="1">
      <c r="C1689" s="17"/>
      <c r="E1689" t="str">
        <f t="shared" si="136"/>
        <v/>
      </c>
      <c r="F1689" s="62"/>
      <c r="G1689" s="63"/>
      <c r="H1689" s="64"/>
      <c r="I1689" s="64"/>
      <c r="J1689" s="63"/>
      <c r="K1689" s="65"/>
      <c r="L1689" s="66">
        <f t="shared" si="135"/>
        <v>0</v>
      </c>
      <c r="M1689" s="64">
        <f t="shared" si="135"/>
        <v>0</v>
      </c>
      <c r="N1689" s="66">
        <f>IF(J1689=0,0,N1690*$E$3)</f>
        <v>0</v>
      </c>
      <c r="O1689" s="67">
        <f t="shared" si="137"/>
        <v>0</v>
      </c>
      <c r="P1689" s="66">
        <f>IF(J1689=0,0,P1690*$E$3)</f>
        <v>0</v>
      </c>
      <c r="Q1689" s="67">
        <f t="shared" si="138"/>
        <v>0</v>
      </c>
      <c r="R1689" s="66">
        <f>IF(J1689=0,0,R1690*$E$3)</f>
        <v>0</v>
      </c>
      <c r="S1689" s="67">
        <f t="shared" si="139"/>
        <v>0</v>
      </c>
      <c r="T1689" s="67"/>
    </row>
    <row r="1690" spans="3:20" ht="20.25" hidden="1" customHeight="1">
      <c r="C1690" s="76">
        <v>2</v>
      </c>
      <c r="D1690" s="68" t="str">
        <f>CHOOSE(IF(C1690&gt;0,C1690,$F$5),0,"(야)","(지세별)","(지+소)","(누.불)","(야+소)","(원내역)")</f>
        <v>(야)</v>
      </c>
      <c r="E1690">
        <f t="shared" si="140"/>
        <v>0</v>
      </c>
      <c r="F1690" s="59"/>
      <c r="G1690" s="70" t="str">
        <f>G1688</f>
        <v>P·M 접 합 및 부 설(직관)</v>
      </c>
      <c r="H1690" s="71" t="s">
        <v>398</v>
      </c>
      <c r="I1690" s="71" t="str">
        <f>CHOOSE(IF(C1690&gt;0,C1690,$F$5),0,"(야간)","(지세별)","(지+소)","(누.불)","(야+소)","")</f>
        <v>(야간)</v>
      </c>
      <c r="J1690" s="70"/>
      <c r="K1690" s="72" t="s">
        <v>334</v>
      </c>
      <c r="L1690" s="73">
        <f t="shared" si="135"/>
        <v>0</v>
      </c>
      <c r="M1690" s="71">
        <f t="shared" si="135"/>
        <v>0</v>
      </c>
      <c r="N1690" s="73">
        <f>IF(AND(J1689=0,J1690=0),0,INT(CHOOSE(IF(C1690&gt;0,C1690,$F$5),#REF!,#REF!,#REF!,#REF!,#REF!,#REF!,#REF!)))</f>
        <v>0</v>
      </c>
      <c r="O1690" s="74">
        <f t="shared" si="137"/>
        <v>0</v>
      </c>
      <c r="P1690" s="73">
        <f>IF(AND(J1689=0,J1690=0),0,INT(CHOOSE(IF(C1690&gt;0,C1690,$F$5),#REF!,#REF!,#REF!,#REF!,#REF!,#REF!,#REF!)))</f>
        <v>0</v>
      </c>
      <c r="Q1690" s="74">
        <f t="shared" si="138"/>
        <v>0</v>
      </c>
      <c r="R1690" s="73">
        <f>IF(AND(J1689=0,J1690=0),0,INT(CHOOSE(IF(C1690&gt;0,C1690,$F$5),#REF!,#REF!,#REF!,#REF!,#REF!,#REF!,#REF!)))</f>
        <v>0</v>
      </c>
      <c r="S1690" s="74">
        <f t="shared" si="139"/>
        <v>0</v>
      </c>
      <c r="T1690" s="74"/>
    </row>
    <row r="1691" spans="3:20" ht="20.25" hidden="1" customHeight="1">
      <c r="C1691" s="17"/>
      <c r="E1691" t="str">
        <f t="shared" si="136"/>
        <v/>
      </c>
      <c r="F1691" s="62"/>
      <c r="G1691" s="63"/>
      <c r="H1691" s="64"/>
      <c r="I1691" s="64"/>
      <c r="J1691" s="63"/>
      <c r="K1691" s="65"/>
      <c r="L1691" s="66">
        <f t="shared" si="135"/>
        <v>0</v>
      </c>
      <c r="M1691" s="64">
        <f t="shared" si="135"/>
        <v>0</v>
      </c>
      <c r="N1691" s="66">
        <f>IF(J1691=0,0,N1692*$E$3)</f>
        <v>0</v>
      </c>
      <c r="O1691" s="67">
        <f t="shared" si="137"/>
        <v>0</v>
      </c>
      <c r="P1691" s="66">
        <f>IF(J1691=0,0,P1692*$E$3)</f>
        <v>0</v>
      </c>
      <c r="Q1691" s="67">
        <f t="shared" si="138"/>
        <v>0</v>
      </c>
      <c r="R1691" s="66">
        <f>IF(J1691=0,0,R1692*$E$3)</f>
        <v>0</v>
      </c>
      <c r="S1691" s="67">
        <f t="shared" si="139"/>
        <v>0</v>
      </c>
      <c r="T1691" s="67"/>
    </row>
    <row r="1692" spans="3:20" ht="20.25" hidden="1" customHeight="1">
      <c r="C1692" s="76"/>
      <c r="D1692" s="68">
        <f>CHOOSE(IF(C1692&gt;0,C1692,$F$5),0,"(야)","(지세별)","(지+소)","(누.불)","(야+소)","(원내역)")</f>
        <v>0</v>
      </c>
      <c r="E1692">
        <f t="shared" si="140"/>
        <v>0</v>
      </c>
      <c r="F1692" s="59"/>
      <c r="G1692" s="70" t="str">
        <f>G1690</f>
        <v>P·M 접 합 및 부 설(직관)</v>
      </c>
      <c r="H1692" s="71" t="s">
        <v>409</v>
      </c>
      <c r="I1692" s="71">
        <f>CHOOSE(IF(C1692&gt;0,C1692,$F$5),0,"(야간)","(지세별)","(지+소)","(누.불)","(야+소)","")</f>
        <v>0</v>
      </c>
      <c r="J1692" s="70">
        <v>0</v>
      </c>
      <c r="K1692" s="72" t="s">
        <v>227</v>
      </c>
      <c r="L1692" s="73">
        <f t="shared" si="135"/>
        <v>0</v>
      </c>
      <c r="M1692" s="71">
        <f t="shared" si="135"/>
        <v>0</v>
      </c>
      <c r="N1692" s="73">
        <f>IF(AND(J1691=0,J1692=0),0,INT(CHOOSE(IF(C1692&gt;0,C1692,$F$5),#REF!,#REF!,#REF!,#REF!,#REF!,#REF!,#REF!)))</f>
        <v>0</v>
      </c>
      <c r="O1692" s="74">
        <f t="shared" si="137"/>
        <v>0</v>
      </c>
      <c r="P1692" s="73">
        <f>IF(AND(J1691=0,J1692=0),0,INT(CHOOSE(IF(C1692&gt;0,C1692,$F$5),#REF!,#REF!,#REF!,#REF!,#REF!,#REF!,#REF!)))</f>
        <v>0</v>
      </c>
      <c r="Q1692" s="74">
        <f t="shared" si="138"/>
        <v>0</v>
      </c>
      <c r="R1692" s="73">
        <f>IF(AND(J1691=0,J1692=0),0,INT(CHOOSE(IF(C1692&gt;0,C1692,$F$5),#REF!,#REF!,#REF!,#REF!,#REF!,#REF!,#REF!)))</f>
        <v>0</v>
      </c>
      <c r="S1692" s="74">
        <f t="shared" si="139"/>
        <v>0</v>
      </c>
      <c r="T1692" s="74"/>
    </row>
    <row r="1693" spans="3:20" ht="20.25" hidden="1" customHeight="1">
      <c r="C1693" s="17"/>
      <c r="E1693" t="str">
        <f t="shared" si="136"/>
        <v/>
      </c>
      <c r="F1693" s="62"/>
      <c r="G1693" s="63"/>
      <c r="H1693" s="64"/>
      <c r="I1693" s="64"/>
      <c r="J1693" s="63"/>
      <c r="K1693" s="65"/>
      <c r="L1693" s="66">
        <f t="shared" si="135"/>
        <v>0</v>
      </c>
      <c r="M1693" s="64">
        <f t="shared" si="135"/>
        <v>0</v>
      </c>
      <c r="N1693" s="66">
        <f>IF(J1693=0,0,N1694*$E$3)</f>
        <v>0</v>
      </c>
      <c r="O1693" s="67">
        <f t="shared" si="137"/>
        <v>0</v>
      </c>
      <c r="P1693" s="66">
        <f>IF(J1693=0,0,P1694*$E$3)</f>
        <v>0</v>
      </c>
      <c r="Q1693" s="67">
        <f t="shared" si="138"/>
        <v>0</v>
      </c>
      <c r="R1693" s="66">
        <f>IF(J1693=0,0,R1694*$E$3)</f>
        <v>0</v>
      </c>
      <c r="S1693" s="67">
        <f t="shared" si="139"/>
        <v>0</v>
      </c>
      <c r="T1693" s="67"/>
    </row>
    <row r="1694" spans="3:20" ht="20.25" hidden="1" customHeight="1">
      <c r="C1694" s="76">
        <v>2</v>
      </c>
      <c r="D1694" s="68" t="str">
        <f>CHOOSE(IF(C1694&gt;0,C1694,$F$5),0,"(야)","(지세별)","(지+소)","(누.불)","(야+소)","(원내역)")</f>
        <v>(야)</v>
      </c>
      <c r="E1694">
        <f t="shared" si="140"/>
        <v>0</v>
      </c>
      <c r="F1694" s="59"/>
      <c r="G1694" s="70" t="str">
        <f>G1692</f>
        <v>P·M 접 합 및 부 설(직관)</v>
      </c>
      <c r="H1694" s="71" t="s">
        <v>409</v>
      </c>
      <c r="I1694" s="71" t="str">
        <f>CHOOSE(IF(C1694&gt;0,C1694,$F$5),0,"(야간)","(지세별)","(지+소)","(누.불)","(야+소)","")</f>
        <v>(야간)</v>
      </c>
      <c r="J1694" s="70"/>
      <c r="K1694" s="72" t="s">
        <v>227</v>
      </c>
      <c r="L1694" s="73">
        <f t="shared" si="135"/>
        <v>0</v>
      </c>
      <c r="M1694" s="71">
        <f t="shared" si="135"/>
        <v>0</v>
      </c>
      <c r="N1694" s="73">
        <f>IF(AND(J1693=0,J1694=0),0,INT(CHOOSE(IF(C1694&gt;0,C1694,$F$5),#REF!,#REF!,#REF!,#REF!,#REF!,#REF!,#REF!)))</f>
        <v>0</v>
      </c>
      <c r="O1694" s="74">
        <f t="shared" si="137"/>
        <v>0</v>
      </c>
      <c r="P1694" s="73">
        <f>IF(AND(J1693=0,J1694=0),0,INT(CHOOSE(IF(C1694&gt;0,C1694,$F$5),#REF!,#REF!,#REF!,#REF!,#REF!,#REF!,#REF!)))</f>
        <v>0</v>
      </c>
      <c r="Q1694" s="74">
        <f t="shared" si="138"/>
        <v>0</v>
      </c>
      <c r="R1694" s="73">
        <f>IF(AND(J1693=0,J1694=0),0,INT(CHOOSE(IF(C1694&gt;0,C1694,$F$5),#REF!,#REF!,#REF!,#REF!,#REF!,#REF!,#REF!)))</f>
        <v>0</v>
      </c>
      <c r="S1694" s="74">
        <f t="shared" si="139"/>
        <v>0</v>
      </c>
      <c r="T1694" s="74"/>
    </row>
    <row r="1695" spans="3:20" ht="20.25" hidden="1" customHeight="1">
      <c r="C1695" s="17"/>
      <c r="E1695" t="str">
        <f t="shared" si="136"/>
        <v/>
      </c>
      <c r="F1695" s="62"/>
      <c r="G1695" s="63"/>
      <c r="H1695" s="64"/>
      <c r="I1695" s="64"/>
      <c r="J1695" s="63"/>
      <c r="K1695" s="65"/>
      <c r="L1695" s="66">
        <f t="shared" si="135"/>
        <v>0</v>
      </c>
      <c r="M1695" s="64">
        <f t="shared" si="135"/>
        <v>0</v>
      </c>
      <c r="N1695" s="66">
        <f>IF(J1695=0,0,N1696*$E$3)</f>
        <v>0</v>
      </c>
      <c r="O1695" s="67">
        <f t="shared" si="137"/>
        <v>0</v>
      </c>
      <c r="P1695" s="66">
        <f>IF(J1695=0,0,P1696*$E$3)</f>
        <v>0</v>
      </c>
      <c r="Q1695" s="67">
        <f t="shared" si="138"/>
        <v>0</v>
      </c>
      <c r="R1695" s="66">
        <f>IF(J1695=0,0,R1696*$E$3)</f>
        <v>0</v>
      </c>
      <c r="S1695" s="67">
        <f t="shared" si="139"/>
        <v>0</v>
      </c>
      <c r="T1695" s="67"/>
    </row>
    <row r="1696" spans="3:20" ht="20.25" hidden="1" customHeight="1">
      <c r="C1696" s="76"/>
      <c r="D1696" s="68">
        <f>CHOOSE(IF(C1696&gt;0,C1696,$F$5),0,"(야)","(지세별)","(지+소)","(누.불)","(야+소)","(원내역)")</f>
        <v>0</v>
      </c>
      <c r="E1696">
        <f t="shared" si="140"/>
        <v>0</v>
      </c>
      <c r="F1696" s="59"/>
      <c r="G1696" s="70" t="str">
        <f>G1694</f>
        <v>P·M 접 합 및 부 설(직관)</v>
      </c>
      <c r="H1696" s="71" t="s">
        <v>401</v>
      </c>
      <c r="I1696" s="71">
        <f>CHOOSE(IF(C1696&gt;0,C1696,$F$5),0,"(야간)","(지세별)","(지+소)","(누.불)","(야+소)","")</f>
        <v>0</v>
      </c>
      <c r="J1696" s="70">
        <v>0</v>
      </c>
      <c r="K1696" s="72" t="s">
        <v>227</v>
      </c>
      <c r="L1696" s="73">
        <f t="shared" si="135"/>
        <v>0</v>
      </c>
      <c r="M1696" s="71">
        <f t="shared" si="135"/>
        <v>0</v>
      </c>
      <c r="N1696" s="73">
        <f>IF(AND(J1695=0,J1696=0),0,INT(CHOOSE(IF(C1696&gt;0,C1696,$F$5),#REF!,#REF!,#REF!,#REF!,#REF!,#REF!,#REF!)))</f>
        <v>0</v>
      </c>
      <c r="O1696" s="74">
        <f t="shared" si="137"/>
        <v>0</v>
      </c>
      <c r="P1696" s="73">
        <f>IF(AND(J1695=0,J1696=0),0,INT(CHOOSE(IF(C1696&gt;0,C1696,$F$5),#REF!,#REF!,#REF!,#REF!,#REF!,#REF!,#REF!)))</f>
        <v>0</v>
      </c>
      <c r="Q1696" s="74">
        <f t="shared" si="138"/>
        <v>0</v>
      </c>
      <c r="R1696" s="73">
        <f>IF(AND(J1695=0,J1696=0),0,INT(CHOOSE(IF(C1696&gt;0,C1696,$F$5),#REF!,#REF!,#REF!,#REF!,#REF!,#REF!,#REF!)))</f>
        <v>0</v>
      </c>
      <c r="S1696" s="74">
        <f t="shared" si="139"/>
        <v>0</v>
      </c>
      <c r="T1696" s="74"/>
    </row>
    <row r="1697" spans="3:20" ht="20.25" hidden="1" customHeight="1">
      <c r="C1697" s="17"/>
      <c r="E1697" t="str">
        <f t="shared" si="136"/>
        <v/>
      </c>
      <c r="F1697" s="62"/>
      <c r="G1697" s="63"/>
      <c r="H1697" s="64"/>
      <c r="I1697" s="64"/>
      <c r="J1697" s="63"/>
      <c r="K1697" s="65"/>
      <c r="L1697" s="66">
        <f t="shared" ref="L1697:M1760" si="141">SUM(N1697,P1697,R1697)</f>
        <v>0</v>
      </c>
      <c r="M1697" s="64">
        <f t="shared" si="141"/>
        <v>0</v>
      </c>
      <c r="N1697" s="66">
        <f>IF(J1697=0,0,N1698*$E$3)</f>
        <v>0</v>
      </c>
      <c r="O1697" s="67">
        <f t="shared" si="137"/>
        <v>0</v>
      </c>
      <c r="P1697" s="66">
        <f>IF(J1697=0,0,P1698*$E$3)</f>
        <v>0</v>
      </c>
      <c r="Q1697" s="67">
        <f t="shared" si="138"/>
        <v>0</v>
      </c>
      <c r="R1697" s="66">
        <f>IF(J1697=0,0,R1698*$E$3)</f>
        <v>0</v>
      </c>
      <c r="S1697" s="67">
        <f t="shared" si="139"/>
        <v>0</v>
      </c>
      <c r="T1697" s="67"/>
    </row>
    <row r="1698" spans="3:20" ht="20.25" hidden="1" customHeight="1">
      <c r="C1698" s="76">
        <v>2</v>
      </c>
      <c r="D1698" s="68" t="str">
        <f>CHOOSE(IF(C1698&gt;0,C1698,$F$5),0,"(야)","(지세별)","(지+소)","(누.불)","(야+소)","(원내역)")</f>
        <v>(야)</v>
      </c>
      <c r="E1698">
        <f t="shared" si="140"/>
        <v>0</v>
      </c>
      <c r="F1698" s="59"/>
      <c r="G1698" s="70" t="str">
        <f>G1696</f>
        <v>P·M 접 합 및 부 설(직관)</v>
      </c>
      <c r="H1698" s="71" t="s">
        <v>401</v>
      </c>
      <c r="I1698" s="71" t="str">
        <f>CHOOSE(IF(C1698&gt;0,C1698,$F$5),0,"(야간)","(지세별)","(지+소)","(누.불)","(야+소)","")</f>
        <v>(야간)</v>
      </c>
      <c r="J1698" s="70"/>
      <c r="K1698" s="72" t="s">
        <v>418</v>
      </c>
      <c r="L1698" s="73">
        <f t="shared" si="141"/>
        <v>0</v>
      </c>
      <c r="M1698" s="71">
        <f t="shared" si="141"/>
        <v>0</v>
      </c>
      <c r="N1698" s="73">
        <f>IF(AND(J1697=0,J1698=0),0,INT(CHOOSE(IF(C1698&gt;0,C1698,$F$5),#REF!,#REF!,#REF!,#REF!,#REF!,#REF!,#REF!)))</f>
        <v>0</v>
      </c>
      <c r="O1698" s="74">
        <f t="shared" si="137"/>
        <v>0</v>
      </c>
      <c r="P1698" s="73">
        <f>IF(AND(J1697=0,J1698=0),0,INT(CHOOSE(IF(C1698&gt;0,C1698,$F$5),#REF!,#REF!,#REF!,#REF!,#REF!,#REF!,#REF!)))</f>
        <v>0</v>
      </c>
      <c r="Q1698" s="74">
        <f t="shared" si="138"/>
        <v>0</v>
      </c>
      <c r="R1698" s="73">
        <f>IF(AND(J1697=0,J1698=0),0,INT(CHOOSE(IF(C1698&gt;0,C1698,$F$5),#REF!,#REF!,#REF!,#REF!,#REF!,#REF!,#REF!)))</f>
        <v>0</v>
      </c>
      <c r="S1698" s="74">
        <f t="shared" si="139"/>
        <v>0</v>
      </c>
      <c r="T1698" s="74"/>
    </row>
    <row r="1699" spans="3:20" ht="20.25" hidden="1" customHeight="1">
      <c r="C1699" s="17"/>
      <c r="E1699" t="str">
        <f t="shared" ref="E1699:E1761" si="142">IF(OR(M1699&gt;0,M1700&gt;0),2,"")</f>
        <v/>
      </c>
      <c r="F1699" s="62"/>
      <c r="G1699" s="63"/>
      <c r="H1699" s="64"/>
      <c r="I1699" s="64"/>
      <c r="J1699" s="63"/>
      <c r="K1699" s="65"/>
      <c r="L1699" s="66">
        <f t="shared" si="141"/>
        <v>0</v>
      </c>
      <c r="M1699" s="64">
        <f t="shared" si="141"/>
        <v>0</v>
      </c>
      <c r="N1699" s="66">
        <f>IF(J1699=0,0,N1700*$E$3)</f>
        <v>0</v>
      </c>
      <c r="O1699" s="67">
        <f t="shared" ref="O1699:O1762" si="143">INT($J1699*N1699)</f>
        <v>0</v>
      </c>
      <c r="P1699" s="66">
        <f>IF(J1699=0,0,P1700*$E$3)</f>
        <v>0</v>
      </c>
      <c r="Q1699" s="67">
        <f t="shared" ref="Q1699:Q1762" si="144">INT($J1699*P1699)</f>
        <v>0</v>
      </c>
      <c r="R1699" s="66">
        <f>IF(J1699=0,0,R1700*$E$3)</f>
        <v>0</v>
      </c>
      <c r="S1699" s="67">
        <f t="shared" ref="S1699:S1762" si="145">INT($J1699*R1699)</f>
        <v>0</v>
      </c>
      <c r="T1699" s="67"/>
    </row>
    <row r="1700" spans="3:20" ht="20.25" hidden="1" customHeight="1">
      <c r="C1700" s="76"/>
      <c r="D1700" s="68">
        <f>CHOOSE(IF(C1700&gt;0,C1700,$F$5),0,"(야)","(지세별)","(지+소)","(누.불)","(야+소)","(원내역)")</f>
        <v>0</v>
      </c>
      <c r="E1700">
        <f t="shared" ref="E1700:E1762" si="146">IF(OR(M1699&gt;0,M1700&gt;0),1,0)</f>
        <v>0</v>
      </c>
      <c r="F1700" s="59"/>
      <c r="G1700" s="70" t="str">
        <f>G1698</f>
        <v>P·M 접 합 및 부 설(직관)</v>
      </c>
      <c r="H1700" s="71" t="s">
        <v>403</v>
      </c>
      <c r="I1700" s="71">
        <f>CHOOSE(IF(C1700&gt;0,C1700,$F$5),0,"(야간)","(지세별)","(지+소)","(누.불)","(야+소)","")</f>
        <v>0</v>
      </c>
      <c r="J1700" s="70">
        <v>0</v>
      </c>
      <c r="K1700" s="72" t="s">
        <v>227</v>
      </c>
      <c r="L1700" s="73">
        <f t="shared" si="141"/>
        <v>0</v>
      </c>
      <c r="M1700" s="71">
        <f t="shared" si="141"/>
        <v>0</v>
      </c>
      <c r="N1700" s="73">
        <f>IF(AND(J1699=0,J1700=0),0,INT(CHOOSE(IF(C1700&gt;0,C1700,$F$5),#REF!,#REF!,#REF!,#REF!,#REF!,#REF!,#REF!)))</f>
        <v>0</v>
      </c>
      <c r="O1700" s="74">
        <f t="shared" si="143"/>
        <v>0</v>
      </c>
      <c r="P1700" s="73">
        <f>IF(AND(J1699=0,J1700=0),0,INT(CHOOSE(IF(C1700&gt;0,C1700,$F$5),#REF!,#REF!,#REF!,#REF!,#REF!,#REF!,#REF!)))</f>
        <v>0</v>
      </c>
      <c r="Q1700" s="74">
        <f t="shared" si="144"/>
        <v>0</v>
      </c>
      <c r="R1700" s="73">
        <f>IF(AND(J1699=0,J1700=0),0,INT(CHOOSE(IF(C1700&gt;0,C1700,$F$5),#REF!,#REF!,#REF!,#REF!,#REF!,#REF!,#REF!)))</f>
        <v>0</v>
      </c>
      <c r="S1700" s="74">
        <f t="shared" si="145"/>
        <v>0</v>
      </c>
      <c r="T1700" s="74"/>
    </row>
    <row r="1701" spans="3:20" ht="20.25" hidden="1" customHeight="1">
      <c r="C1701" s="17"/>
      <c r="E1701" t="str">
        <f t="shared" si="142"/>
        <v/>
      </c>
      <c r="F1701" s="62"/>
      <c r="G1701" s="63"/>
      <c r="H1701" s="64"/>
      <c r="I1701" s="64"/>
      <c r="J1701" s="63"/>
      <c r="K1701" s="65"/>
      <c r="L1701" s="66">
        <f t="shared" si="141"/>
        <v>0</v>
      </c>
      <c r="M1701" s="64">
        <f t="shared" si="141"/>
        <v>0</v>
      </c>
      <c r="N1701" s="66">
        <f>IF(J1701=0,0,N1702*$E$3)</f>
        <v>0</v>
      </c>
      <c r="O1701" s="67">
        <f t="shared" si="143"/>
        <v>0</v>
      </c>
      <c r="P1701" s="66">
        <f>IF(J1701=0,0,P1702*$E$3)</f>
        <v>0</v>
      </c>
      <c r="Q1701" s="67">
        <f t="shared" si="144"/>
        <v>0</v>
      </c>
      <c r="R1701" s="66">
        <f>IF(J1701=0,0,R1702*$E$3)</f>
        <v>0</v>
      </c>
      <c r="S1701" s="67">
        <f t="shared" si="145"/>
        <v>0</v>
      </c>
      <c r="T1701" s="67"/>
    </row>
    <row r="1702" spans="3:20" ht="20.25" hidden="1" customHeight="1">
      <c r="C1702" s="76">
        <v>2</v>
      </c>
      <c r="D1702" s="68" t="str">
        <f>CHOOSE(IF(C1702&gt;0,C1702,$F$5),0,"(야)","(지세별)","(지+소)","(누.불)","(야+소)","(원내역)")</f>
        <v>(야)</v>
      </c>
      <c r="E1702">
        <f t="shared" si="146"/>
        <v>0</v>
      </c>
      <c r="F1702" s="59"/>
      <c r="G1702" s="70" t="str">
        <f>G1700</f>
        <v>P·M 접 합 및 부 설(직관)</v>
      </c>
      <c r="H1702" s="71" t="s">
        <v>403</v>
      </c>
      <c r="I1702" s="71" t="str">
        <f>CHOOSE(IF(C1702&gt;0,C1702,$F$5),0,"(야간)","(지세별)","(지+소)","(누.불)","(야+소)","")</f>
        <v>(야간)</v>
      </c>
      <c r="J1702" s="70"/>
      <c r="K1702" s="72" t="s">
        <v>334</v>
      </c>
      <c r="L1702" s="73">
        <f t="shared" si="141"/>
        <v>0</v>
      </c>
      <c r="M1702" s="71">
        <f t="shared" si="141"/>
        <v>0</v>
      </c>
      <c r="N1702" s="73">
        <f>IF(AND(J1701=0,J1702=0),0,INT(CHOOSE(IF(C1702&gt;0,C1702,$F$5),#REF!,#REF!,#REF!,#REF!,#REF!,#REF!,#REF!)))</f>
        <v>0</v>
      </c>
      <c r="O1702" s="74">
        <f t="shared" si="143"/>
        <v>0</v>
      </c>
      <c r="P1702" s="73">
        <f>IF(AND(J1701=0,J1702=0),0,INT(CHOOSE(IF(C1702&gt;0,C1702,$F$5),#REF!,#REF!,#REF!,#REF!,#REF!,#REF!,#REF!)))</f>
        <v>0</v>
      </c>
      <c r="Q1702" s="74">
        <f t="shared" si="144"/>
        <v>0</v>
      </c>
      <c r="R1702" s="73">
        <f>IF(AND(J1701=0,J1702=0),0,INT(CHOOSE(IF(C1702&gt;0,C1702,$F$5),#REF!,#REF!,#REF!,#REF!,#REF!,#REF!,#REF!)))</f>
        <v>0</v>
      </c>
      <c r="S1702" s="74">
        <f t="shared" si="145"/>
        <v>0</v>
      </c>
      <c r="T1702" s="74"/>
    </row>
    <row r="1703" spans="3:20" ht="20.25" hidden="1" customHeight="1">
      <c r="C1703" s="17"/>
      <c r="E1703" t="str">
        <f t="shared" si="142"/>
        <v/>
      </c>
      <c r="F1703" s="62"/>
      <c r="G1703" s="63"/>
      <c r="H1703" s="64"/>
      <c r="I1703" s="64"/>
      <c r="J1703" s="63"/>
      <c r="K1703" s="65"/>
      <c r="L1703" s="66">
        <f t="shared" si="141"/>
        <v>0</v>
      </c>
      <c r="M1703" s="64">
        <f t="shared" si="141"/>
        <v>0</v>
      </c>
      <c r="N1703" s="66">
        <f>IF(J1703=0,0,N1704*$E$3)</f>
        <v>0</v>
      </c>
      <c r="O1703" s="67">
        <f t="shared" si="143"/>
        <v>0</v>
      </c>
      <c r="P1703" s="66">
        <f>IF(J1703=0,0,P1704*$E$3)</f>
        <v>0</v>
      </c>
      <c r="Q1703" s="67">
        <f t="shared" si="144"/>
        <v>0</v>
      </c>
      <c r="R1703" s="66">
        <f>IF(J1703=0,0,R1704*$E$3)</f>
        <v>0</v>
      </c>
      <c r="S1703" s="67">
        <f t="shared" si="145"/>
        <v>0</v>
      </c>
      <c r="T1703" s="67"/>
    </row>
    <row r="1704" spans="3:20" ht="20.25" customHeight="1">
      <c r="C1704" s="76"/>
      <c r="D1704" s="68">
        <f>CHOOSE(IF(C1704&gt;0,C1704,$F$5),0,"(야)","(지세별)","(지+소)","(누.불)","(야+소)","(원내역)")</f>
        <v>0</v>
      </c>
      <c r="E1704">
        <f t="shared" si="146"/>
        <v>0</v>
      </c>
      <c r="F1704" s="59"/>
      <c r="G1704" s="70" t="s">
        <v>417</v>
      </c>
      <c r="H1704" s="107" t="s">
        <v>419</v>
      </c>
      <c r="I1704" s="71">
        <f>CHOOSE(IF(C1704&gt;0,C1704,$F$5),0,"(야간)","(지세별)","(지+소)","(누.불)","(야+소)","")</f>
        <v>0</v>
      </c>
      <c r="J1704" s="70">
        <v>3</v>
      </c>
      <c r="K1704" s="72" t="s">
        <v>227</v>
      </c>
      <c r="L1704" s="73"/>
      <c r="M1704" s="71"/>
      <c r="N1704" s="73"/>
      <c r="O1704" s="74"/>
      <c r="P1704" s="73"/>
      <c r="Q1704" s="74"/>
      <c r="R1704" s="73"/>
      <c r="S1704" s="74"/>
      <c r="T1704" s="74"/>
    </row>
    <row r="1705" spans="3:20" ht="20.25" hidden="1" customHeight="1">
      <c r="C1705" s="17"/>
      <c r="E1705" t="str">
        <f t="shared" si="142"/>
        <v/>
      </c>
      <c r="F1705" s="62"/>
      <c r="G1705" s="63"/>
      <c r="H1705" s="64"/>
      <c r="I1705" s="64"/>
      <c r="J1705" s="63"/>
      <c r="K1705" s="65"/>
      <c r="L1705" s="66">
        <f t="shared" si="141"/>
        <v>0</v>
      </c>
      <c r="M1705" s="64">
        <f t="shared" si="141"/>
        <v>0</v>
      </c>
      <c r="N1705" s="66">
        <f>IF(J1705=0,0,N1706*$E$3)</f>
        <v>0</v>
      </c>
      <c r="O1705" s="67">
        <f t="shared" si="143"/>
        <v>0</v>
      </c>
      <c r="P1705" s="66">
        <f>IF(J1705=0,0,P1706*$E$3)</f>
        <v>0</v>
      </c>
      <c r="Q1705" s="67">
        <f t="shared" si="144"/>
        <v>0</v>
      </c>
      <c r="R1705" s="66">
        <f>IF(J1705=0,0,R1706*$E$3)</f>
        <v>0</v>
      </c>
      <c r="S1705" s="67">
        <f t="shared" si="145"/>
        <v>0</v>
      </c>
      <c r="T1705" s="67"/>
    </row>
    <row r="1706" spans="3:20" ht="20.25" hidden="1" customHeight="1">
      <c r="C1706" s="76">
        <v>2</v>
      </c>
      <c r="D1706" s="68" t="str">
        <f>CHOOSE(IF(C1706&gt;0,C1706,$F$5),0,"(야)","(지세별)","(지+소)","(누.불)","(야+소)","(원내역)")</f>
        <v>(야)</v>
      </c>
      <c r="E1706">
        <f t="shared" si="146"/>
        <v>0</v>
      </c>
      <c r="F1706" s="59"/>
      <c r="G1706" s="70" t="str">
        <f>G1704</f>
        <v>P·M 접 합 및 부 설(직관)</v>
      </c>
      <c r="H1706" s="71" t="s">
        <v>419</v>
      </c>
      <c r="I1706" s="71" t="str">
        <f>CHOOSE(IF(C1706&gt;0,C1706,$F$5),0,"(야간)","(지세별)","(지+소)","(누.불)","(야+소)","")</f>
        <v>(야간)</v>
      </c>
      <c r="J1706" s="70"/>
      <c r="K1706" s="72" t="s">
        <v>227</v>
      </c>
      <c r="L1706" s="73">
        <f t="shared" si="141"/>
        <v>0</v>
      </c>
      <c r="M1706" s="71">
        <f t="shared" si="141"/>
        <v>0</v>
      </c>
      <c r="N1706" s="73">
        <f>IF(AND(J1705=0,J1706=0),0,INT(CHOOSE(IF(C1706&gt;0,C1706,$F$5),#REF!,#REF!,#REF!,#REF!,#REF!,#REF!,#REF!)))</f>
        <v>0</v>
      </c>
      <c r="O1706" s="74">
        <f t="shared" si="143"/>
        <v>0</v>
      </c>
      <c r="P1706" s="73">
        <f>IF(AND(J1705=0,J1706=0),0,INT(CHOOSE(IF(C1706&gt;0,C1706,$F$5),#REF!,#REF!,#REF!,#REF!,#REF!,#REF!,#REF!)))</f>
        <v>0</v>
      </c>
      <c r="Q1706" s="74">
        <f t="shared" si="144"/>
        <v>0</v>
      </c>
      <c r="R1706" s="73">
        <f>IF(AND(J1705=0,J1706=0),0,INT(CHOOSE(IF(C1706&gt;0,C1706,$F$5),#REF!,#REF!,#REF!,#REF!,#REF!,#REF!,#REF!)))</f>
        <v>0</v>
      </c>
      <c r="S1706" s="74">
        <f t="shared" si="145"/>
        <v>0</v>
      </c>
      <c r="T1706" s="74"/>
    </row>
    <row r="1707" spans="3:20" ht="20.25" hidden="1" customHeight="1">
      <c r="C1707" s="17"/>
      <c r="E1707" t="str">
        <f t="shared" si="142"/>
        <v/>
      </c>
      <c r="F1707" s="62"/>
      <c r="G1707" s="63"/>
      <c r="H1707" s="64"/>
      <c r="I1707" s="64"/>
      <c r="J1707" s="63">
        <v>0</v>
      </c>
      <c r="K1707" s="65"/>
      <c r="L1707" s="66">
        <f t="shared" si="141"/>
        <v>0</v>
      </c>
      <c r="M1707" s="64">
        <f t="shared" si="141"/>
        <v>0</v>
      </c>
      <c r="N1707" s="66">
        <f>IF(J1707=0,0,N1708*$E$3)</f>
        <v>0</v>
      </c>
      <c r="O1707" s="67">
        <f t="shared" si="143"/>
        <v>0</v>
      </c>
      <c r="P1707" s="66">
        <f>IF(J1707=0,0,P1708*$E$3)</f>
        <v>0</v>
      </c>
      <c r="Q1707" s="67">
        <f t="shared" si="144"/>
        <v>0</v>
      </c>
      <c r="R1707" s="66">
        <f>IF(J1707=0,0,R1708*$E$3)</f>
        <v>0</v>
      </c>
      <c r="S1707" s="67">
        <f t="shared" si="145"/>
        <v>0</v>
      </c>
      <c r="T1707" s="67"/>
    </row>
    <row r="1708" spans="3:20" ht="20.25" hidden="1" customHeight="1">
      <c r="C1708" s="76"/>
      <c r="D1708" s="68">
        <f>CHOOSE(IF(C1708&gt;0,C1708,$F$5),0,"(야)","(지세별)","(지+소)","(누.불)","(야+소)","(원내역)")</f>
        <v>0</v>
      </c>
      <c r="E1708">
        <f t="shared" si="146"/>
        <v>0</v>
      </c>
      <c r="F1708" s="59"/>
      <c r="G1708" s="70" t="s">
        <v>420</v>
      </c>
      <c r="H1708" s="71" t="s">
        <v>408</v>
      </c>
      <c r="I1708" s="71">
        <f>CHOOSE(IF(C1708&gt;0,C1708,$F$5),0,"(야간)","(지세별)","(지+소)","(누.불)","(야+소)","")</f>
        <v>0</v>
      </c>
      <c r="J1708" s="108">
        <v>0</v>
      </c>
      <c r="K1708" s="72" t="s">
        <v>227</v>
      </c>
      <c r="L1708" s="73">
        <f t="shared" si="141"/>
        <v>0</v>
      </c>
      <c r="M1708" s="71">
        <f t="shared" si="141"/>
        <v>0</v>
      </c>
      <c r="N1708" s="73">
        <f>IF(AND(J1707=0,J1708=0),0,INT(CHOOSE(IF(C1708&gt;0,C1708,$F$5),#REF!,#REF!,#REF!,#REF!,#REF!,#REF!,#REF!)))</f>
        <v>0</v>
      </c>
      <c r="O1708" s="74">
        <f t="shared" si="143"/>
        <v>0</v>
      </c>
      <c r="P1708" s="73">
        <f>IF(AND(J1707=0,J1708=0),0,INT(CHOOSE(IF(C1708&gt;0,C1708,$F$5),#REF!,#REF!,#REF!,#REF!,#REF!,#REF!,#REF!)))</f>
        <v>0</v>
      </c>
      <c r="Q1708" s="74">
        <f t="shared" si="144"/>
        <v>0</v>
      </c>
      <c r="R1708" s="73">
        <f>IF(AND(J1707=0,J1708=0),0,INT(CHOOSE(IF(C1708&gt;0,C1708,$F$5),#REF!,#REF!,#REF!,#REF!,#REF!,#REF!,#REF!)))</f>
        <v>0</v>
      </c>
      <c r="S1708" s="74">
        <f t="shared" si="145"/>
        <v>0</v>
      </c>
      <c r="T1708" s="74"/>
    </row>
    <row r="1709" spans="3:20" ht="20.25" hidden="1" customHeight="1">
      <c r="C1709" s="17"/>
      <c r="E1709" t="str">
        <f t="shared" si="142"/>
        <v/>
      </c>
      <c r="F1709" s="62"/>
      <c r="G1709" s="63"/>
      <c r="H1709" s="64"/>
      <c r="I1709" s="64"/>
      <c r="J1709" s="63">
        <v>0</v>
      </c>
      <c r="K1709" s="65"/>
      <c r="L1709" s="66">
        <f t="shared" si="141"/>
        <v>0</v>
      </c>
      <c r="M1709" s="64">
        <f t="shared" si="141"/>
        <v>0</v>
      </c>
      <c r="N1709" s="66">
        <f>IF(J1709=0,0,N1710*$E$3)</f>
        <v>0</v>
      </c>
      <c r="O1709" s="67">
        <f t="shared" si="143"/>
        <v>0</v>
      </c>
      <c r="P1709" s="66">
        <f>IF(J1709=0,0,P1710*$E$3)</f>
        <v>0</v>
      </c>
      <c r="Q1709" s="67">
        <f t="shared" si="144"/>
        <v>0</v>
      </c>
      <c r="R1709" s="66">
        <f>IF(J1709=0,0,R1710*$E$3)</f>
        <v>0</v>
      </c>
      <c r="S1709" s="67">
        <f t="shared" si="145"/>
        <v>0</v>
      </c>
      <c r="T1709" s="67"/>
    </row>
    <row r="1710" spans="3:20" ht="20.25" hidden="1" customHeight="1">
      <c r="C1710" s="76">
        <v>2</v>
      </c>
      <c r="D1710" s="68" t="str">
        <f>CHOOSE(IF(C1710&gt;0,C1710,$F$5),0,"(야)","(지세별)","(지+소)","(누.불)","(야+소)","(원내역)")</f>
        <v>(야)</v>
      </c>
      <c r="E1710">
        <f t="shared" si="146"/>
        <v>0</v>
      </c>
      <c r="F1710" s="59"/>
      <c r="G1710" s="70" t="s">
        <v>420</v>
      </c>
      <c r="H1710" s="71" t="s">
        <v>408</v>
      </c>
      <c r="I1710" s="71" t="str">
        <f>CHOOSE(IF(C1710&gt;0,C1710,$F$5),0,"(야간)","(지세별)","(지+소)","(누.불)","(야+소)","")</f>
        <v>(야간)</v>
      </c>
      <c r="J1710" s="105">
        <v>0</v>
      </c>
      <c r="K1710" s="72" t="s">
        <v>271</v>
      </c>
      <c r="L1710" s="73">
        <f t="shared" si="141"/>
        <v>0</v>
      </c>
      <c r="M1710" s="71">
        <f t="shared" si="141"/>
        <v>0</v>
      </c>
      <c r="N1710" s="73">
        <f>IF(AND(J1709=0,J1710=0),0,INT(CHOOSE(IF(C1710&gt;0,C1710,$F$5),#REF!,#REF!,#REF!,#REF!,#REF!,#REF!,#REF!)))</f>
        <v>0</v>
      </c>
      <c r="O1710" s="74">
        <f t="shared" si="143"/>
        <v>0</v>
      </c>
      <c r="P1710" s="73">
        <f>IF(AND(J1709=0,J1710=0),0,INT(CHOOSE(IF(C1710&gt;0,C1710,$F$5),#REF!,#REF!,#REF!,#REF!,#REF!,#REF!,#REF!)))</f>
        <v>0</v>
      </c>
      <c r="Q1710" s="74">
        <f t="shared" si="144"/>
        <v>0</v>
      </c>
      <c r="R1710" s="73">
        <f>IF(AND(J1709=0,J1710=0),0,INT(CHOOSE(IF(C1710&gt;0,C1710,$F$5),#REF!,#REF!,#REF!,#REF!,#REF!,#REF!,#REF!)))</f>
        <v>0</v>
      </c>
      <c r="S1710" s="74">
        <f t="shared" si="145"/>
        <v>0</v>
      </c>
      <c r="T1710" s="74"/>
    </row>
    <row r="1711" spans="3:20" ht="20.25" hidden="1" customHeight="1">
      <c r="C1711" s="17"/>
      <c r="E1711" t="str">
        <f t="shared" si="142"/>
        <v/>
      </c>
      <c r="F1711" s="62"/>
      <c r="G1711" s="63"/>
      <c r="H1711" s="64"/>
      <c r="I1711" s="64"/>
      <c r="J1711" s="63">
        <v>0</v>
      </c>
      <c r="K1711" s="65"/>
      <c r="L1711" s="66">
        <f t="shared" si="141"/>
        <v>0</v>
      </c>
      <c r="M1711" s="64">
        <f t="shared" si="141"/>
        <v>0</v>
      </c>
      <c r="N1711" s="66">
        <f>IF(J1711=0,0,N1712*$E$3)</f>
        <v>0</v>
      </c>
      <c r="O1711" s="67">
        <f t="shared" si="143"/>
        <v>0</v>
      </c>
      <c r="P1711" s="66">
        <f>IF(J1711=0,0,P1712*$E$3)</f>
        <v>0</v>
      </c>
      <c r="Q1711" s="67">
        <f t="shared" si="144"/>
        <v>0</v>
      </c>
      <c r="R1711" s="66">
        <f>IF(J1711=0,0,R1712*$E$3)</f>
        <v>0</v>
      </c>
      <c r="S1711" s="67">
        <f t="shared" si="145"/>
        <v>0</v>
      </c>
      <c r="T1711" s="67"/>
    </row>
    <row r="1712" spans="3:20" s="54" customFormat="1" ht="20.25" hidden="1" customHeight="1">
      <c r="C1712" s="100"/>
      <c r="D1712" s="69">
        <f>CHOOSE(IF(C1712&gt;0,C1712,$F$5),0,"(야)","(지세별)","(지+소)","(누.불)","(야+소)","(원내역)")</f>
        <v>0</v>
      </c>
      <c r="E1712" s="54">
        <f t="shared" si="146"/>
        <v>0</v>
      </c>
      <c r="F1712" s="101"/>
      <c r="G1712" s="70" t="s">
        <v>421</v>
      </c>
      <c r="H1712" s="88" t="s">
        <v>397</v>
      </c>
      <c r="I1712" s="88">
        <f>CHOOSE(IF(C1712&gt;0,C1712,$F$5),0,"(야간)","(지세별)","(지+소)","(누.불)","(야+소)","")</f>
        <v>0</v>
      </c>
      <c r="J1712" s="109">
        <v>0</v>
      </c>
      <c r="K1712" s="72" t="s">
        <v>418</v>
      </c>
      <c r="L1712" s="97">
        <f t="shared" si="141"/>
        <v>0</v>
      </c>
      <c r="M1712" s="88">
        <f t="shared" si="141"/>
        <v>0</v>
      </c>
      <c r="N1712" s="97">
        <f>IF(AND(J1711=0,J1712=0),0,INT(CHOOSE(IF(C1712&gt;0,C1712,$F$5),#REF!,#REF!,#REF!,#REF!,#REF!,#REF!,#REF!)))</f>
        <v>0</v>
      </c>
      <c r="O1712" s="98">
        <f t="shared" si="143"/>
        <v>0</v>
      </c>
      <c r="P1712" s="97">
        <f>IF(AND(J1711=0,J1712=0),0,INT(CHOOSE(IF(C1712&gt;0,C1712,$F$5),#REF!,#REF!,#REF!,#REF!,#REF!,#REF!,#REF!)))</f>
        <v>0</v>
      </c>
      <c r="Q1712" s="98">
        <f t="shared" si="144"/>
        <v>0</v>
      </c>
      <c r="R1712" s="97">
        <f>IF(AND(J1711=0,J1712=0),0,INT(CHOOSE(IF(C1712&gt;0,C1712,$F$5),#REF!,#REF!,#REF!,#REF!,#REF!,#REF!,#REF!)))</f>
        <v>0</v>
      </c>
      <c r="S1712" s="98">
        <f t="shared" si="145"/>
        <v>0</v>
      </c>
      <c r="T1712" s="98"/>
    </row>
    <row r="1713" spans="3:20" ht="20.25" hidden="1" customHeight="1">
      <c r="C1713" s="17"/>
      <c r="E1713" t="str">
        <f t="shared" si="142"/>
        <v/>
      </c>
      <c r="F1713" s="62"/>
      <c r="G1713" s="63"/>
      <c r="H1713" s="64"/>
      <c r="I1713" s="64"/>
      <c r="J1713" s="63">
        <v>0</v>
      </c>
      <c r="K1713" s="65"/>
      <c r="L1713" s="66">
        <f t="shared" si="141"/>
        <v>0</v>
      </c>
      <c r="M1713" s="64">
        <f t="shared" si="141"/>
        <v>0</v>
      </c>
      <c r="N1713" s="66">
        <f>IF(J1713=0,0,N1714*$E$3)</f>
        <v>0</v>
      </c>
      <c r="O1713" s="67">
        <f t="shared" si="143"/>
        <v>0</v>
      </c>
      <c r="P1713" s="66">
        <f>IF(J1713=0,0,P1714*$E$3)</f>
        <v>0</v>
      </c>
      <c r="Q1713" s="67">
        <f t="shared" si="144"/>
        <v>0</v>
      </c>
      <c r="R1713" s="66">
        <f>IF(J1713=0,0,R1714*$E$3)</f>
        <v>0</v>
      </c>
      <c r="S1713" s="67">
        <f t="shared" si="145"/>
        <v>0</v>
      </c>
      <c r="T1713" s="67"/>
    </row>
    <row r="1714" spans="3:20" ht="20.25" hidden="1" customHeight="1">
      <c r="C1714" s="76">
        <v>2</v>
      </c>
      <c r="D1714" s="68" t="str">
        <f>CHOOSE(IF(C1714&gt;0,C1714,$F$5),0,"(야)","(지세별)","(지+소)","(누.불)","(야+소)","(원내역)")</f>
        <v>(야)</v>
      </c>
      <c r="E1714">
        <f t="shared" si="146"/>
        <v>0</v>
      </c>
      <c r="F1714" s="59"/>
      <c r="G1714" s="70" t="s">
        <v>421</v>
      </c>
      <c r="H1714" s="71" t="s">
        <v>397</v>
      </c>
      <c r="I1714" s="71" t="str">
        <f>CHOOSE(IF(C1714&gt;0,C1714,$F$5),0,"(야간)","(지세별)","(지+소)","(누.불)","(야+소)","")</f>
        <v>(야간)</v>
      </c>
      <c r="J1714" s="105">
        <v>0</v>
      </c>
      <c r="K1714" s="72" t="s">
        <v>418</v>
      </c>
      <c r="L1714" s="73">
        <f t="shared" si="141"/>
        <v>0</v>
      </c>
      <c r="M1714" s="71">
        <f t="shared" si="141"/>
        <v>0</v>
      </c>
      <c r="N1714" s="73">
        <f>IF(AND(J1713=0,J1714=0),0,INT(CHOOSE(IF(C1714&gt;0,C1714,$F$5),#REF!,#REF!,#REF!,#REF!,#REF!,#REF!,#REF!)))</f>
        <v>0</v>
      </c>
      <c r="O1714" s="74">
        <f t="shared" si="143"/>
        <v>0</v>
      </c>
      <c r="P1714" s="73">
        <f>IF(AND(J1713=0,J1714=0),0,INT(CHOOSE(IF(C1714&gt;0,C1714,$F$5),#REF!,#REF!,#REF!,#REF!,#REF!,#REF!,#REF!)))</f>
        <v>0</v>
      </c>
      <c r="Q1714" s="74">
        <f t="shared" si="144"/>
        <v>0</v>
      </c>
      <c r="R1714" s="73">
        <f>IF(AND(J1713=0,J1714=0),0,INT(CHOOSE(IF(C1714&gt;0,C1714,$F$5),#REF!,#REF!,#REF!,#REF!,#REF!,#REF!,#REF!)))</f>
        <v>0</v>
      </c>
      <c r="S1714" s="74">
        <f t="shared" si="145"/>
        <v>0</v>
      </c>
      <c r="T1714" s="74"/>
    </row>
    <row r="1715" spans="3:20" ht="20.25" hidden="1" customHeight="1">
      <c r="C1715" s="17"/>
      <c r="E1715" t="str">
        <f t="shared" si="142"/>
        <v/>
      </c>
      <c r="F1715" s="62"/>
      <c r="G1715" s="63"/>
      <c r="H1715" s="64"/>
      <c r="I1715" s="64"/>
      <c r="J1715" s="63">
        <v>0</v>
      </c>
      <c r="K1715" s="65"/>
      <c r="L1715" s="66">
        <f t="shared" si="141"/>
        <v>0</v>
      </c>
      <c r="M1715" s="64">
        <f t="shared" si="141"/>
        <v>0</v>
      </c>
      <c r="N1715" s="66">
        <f>IF(J1715=0,0,N1716*$E$3)</f>
        <v>0</v>
      </c>
      <c r="O1715" s="67">
        <f t="shared" si="143"/>
        <v>0</v>
      </c>
      <c r="P1715" s="66">
        <f>IF(J1715=0,0,P1716*$E$3)</f>
        <v>0</v>
      </c>
      <c r="Q1715" s="67">
        <f t="shared" si="144"/>
        <v>0</v>
      </c>
      <c r="R1715" s="66">
        <f>IF(J1715=0,0,R1716*$E$3)</f>
        <v>0</v>
      </c>
      <c r="S1715" s="67">
        <f t="shared" si="145"/>
        <v>0</v>
      </c>
      <c r="T1715" s="67"/>
    </row>
    <row r="1716" spans="3:20" ht="20.25" customHeight="1">
      <c r="C1716" s="76"/>
      <c r="D1716" s="68">
        <f>CHOOSE(IF(C1716&gt;0,C1716,$F$5),0,"(야)","(지세별)","(지+소)","(누.불)","(야+소)","(원내역)")</f>
        <v>0</v>
      </c>
      <c r="E1716">
        <f t="shared" si="146"/>
        <v>0</v>
      </c>
      <c r="F1716" s="59"/>
      <c r="G1716" s="70" t="s">
        <v>421</v>
      </c>
      <c r="H1716" s="71" t="s">
        <v>398</v>
      </c>
      <c r="I1716" s="71">
        <f>CHOOSE(IF(C1716&gt;0,C1716,$F$5),0,"(야간)","(지세별)","(지+소)","(누.불)","(야+소)","")</f>
        <v>0</v>
      </c>
      <c r="J1716" s="108">
        <v>0.5</v>
      </c>
      <c r="K1716" s="72" t="s">
        <v>418</v>
      </c>
      <c r="L1716" s="73"/>
      <c r="M1716" s="71"/>
      <c r="N1716" s="73"/>
      <c r="O1716" s="74"/>
      <c r="P1716" s="73"/>
      <c r="Q1716" s="74"/>
      <c r="R1716" s="73"/>
      <c r="S1716" s="74"/>
      <c r="T1716" s="74"/>
    </row>
    <row r="1717" spans="3:20" ht="20.25" hidden="1" customHeight="1">
      <c r="C1717" s="17"/>
      <c r="E1717" t="str">
        <f t="shared" si="142"/>
        <v/>
      </c>
      <c r="F1717" s="62"/>
      <c r="G1717" s="63"/>
      <c r="H1717" s="64"/>
      <c r="I1717" s="64"/>
      <c r="J1717" s="63">
        <v>0</v>
      </c>
      <c r="K1717" s="65"/>
      <c r="L1717" s="66">
        <f t="shared" si="141"/>
        <v>0</v>
      </c>
      <c r="M1717" s="64">
        <f t="shared" si="141"/>
        <v>0</v>
      </c>
      <c r="N1717" s="66">
        <f>IF(J1717=0,0,N1718*$E$3)</f>
        <v>0</v>
      </c>
      <c r="O1717" s="67">
        <f t="shared" si="143"/>
        <v>0</v>
      </c>
      <c r="P1717" s="66">
        <f>IF(J1717=0,0,P1718*$E$3)</f>
        <v>0</v>
      </c>
      <c r="Q1717" s="67">
        <f t="shared" si="144"/>
        <v>0</v>
      </c>
      <c r="R1717" s="66">
        <f>IF(J1717=0,0,R1718*$E$3)</f>
        <v>0</v>
      </c>
      <c r="S1717" s="67">
        <f t="shared" si="145"/>
        <v>0</v>
      </c>
      <c r="T1717" s="67"/>
    </row>
    <row r="1718" spans="3:20" ht="20.25" hidden="1" customHeight="1">
      <c r="C1718" s="76">
        <v>2</v>
      </c>
      <c r="D1718" s="68" t="str">
        <f>CHOOSE(IF(C1718&gt;0,C1718,$F$5),0,"(야)","(지세별)","(지+소)","(누.불)","(야+소)","(원내역)")</f>
        <v>(야)</v>
      </c>
      <c r="E1718">
        <f t="shared" si="146"/>
        <v>0</v>
      </c>
      <c r="F1718" s="59"/>
      <c r="G1718" s="70" t="s">
        <v>421</v>
      </c>
      <c r="H1718" s="71" t="s">
        <v>398</v>
      </c>
      <c r="I1718" s="71" t="str">
        <f>CHOOSE(IF(C1718&gt;0,C1718,$F$5),0,"(야간)","(지세별)","(지+소)","(누.불)","(야+소)","")</f>
        <v>(야간)</v>
      </c>
      <c r="J1718" s="105">
        <v>0</v>
      </c>
      <c r="K1718" s="72" t="s">
        <v>227</v>
      </c>
      <c r="L1718" s="73">
        <f t="shared" si="141"/>
        <v>0</v>
      </c>
      <c r="M1718" s="71">
        <f t="shared" si="141"/>
        <v>0</v>
      </c>
      <c r="N1718" s="73">
        <f>IF(AND(J1717=0,J1718=0),0,INT(CHOOSE(IF(C1718&gt;0,C1718,$F$5),#REF!,#REF!,#REF!,#REF!,#REF!,#REF!,#REF!)))</f>
        <v>0</v>
      </c>
      <c r="O1718" s="74">
        <f t="shared" si="143"/>
        <v>0</v>
      </c>
      <c r="P1718" s="73">
        <f>IF(AND(J1717=0,J1718=0),0,INT(CHOOSE(IF(C1718&gt;0,C1718,$F$5),#REF!,#REF!,#REF!,#REF!,#REF!,#REF!,#REF!)))</f>
        <v>0</v>
      </c>
      <c r="Q1718" s="74">
        <f t="shared" si="144"/>
        <v>0</v>
      </c>
      <c r="R1718" s="73">
        <f>IF(AND(J1717=0,J1718=0),0,INT(CHOOSE(IF(C1718&gt;0,C1718,$F$5),#REF!,#REF!,#REF!,#REF!,#REF!,#REF!,#REF!)))</f>
        <v>0</v>
      </c>
      <c r="S1718" s="74">
        <f t="shared" si="145"/>
        <v>0</v>
      </c>
      <c r="T1718" s="74"/>
    </row>
    <row r="1719" spans="3:20" ht="20.25" hidden="1" customHeight="1">
      <c r="C1719" s="17"/>
      <c r="E1719" t="str">
        <f t="shared" si="142"/>
        <v/>
      </c>
      <c r="F1719" s="62"/>
      <c r="G1719" s="63"/>
      <c r="H1719" s="64"/>
      <c r="I1719" s="64"/>
      <c r="J1719" s="63">
        <v>0</v>
      </c>
      <c r="K1719" s="65"/>
      <c r="L1719" s="66">
        <f t="shared" si="141"/>
        <v>0</v>
      </c>
      <c r="M1719" s="64">
        <f t="shared" si="141"/>
        <v>0</v>
      </c>
      <c r="N1719" s="66">
        <f>IF(J1719=0,0,N1720*$E$3)</f>
        <v>0</v>
      </c>
      <c r="O1719" s="67">
        <f t="shared" si="143"/>
        <v>0</v>
      </c>
      <c r="P1719" s="66">
        <f>IF(J1719=0,0,P1720*$E$3)</f>
        <v>0</v>
      </c>
      <c r="Q1719" s="67">
        <f t="shared" si="144"/>
        <v>0</v>
      </c>
      <c r="R1719" s="66">
        <f>IF(J1719=0,0,R1720*$E$3)</f>
        <v>0</v>
      </c>
      <c r="S1719" s="67">
        <f t="shared" si="145"/>
        <v>0</v>
      </c>
      <c r="T1719" s="67"/>
    </row>
    <row r="1720" spans="3:20" ht="20.25" hidden="1" customHeight="1">
      <c r="C1720" s="76"/>
      <c r="D1720" s="68">
        <f>CHOOSE(IF(C1720&gt;0,C1720,$F$5),0,"(야)","(지세별)","(지+소)","(누.불)","(야+소)","(원내역)")</f>
        <v>0</v>
      </c>
      <c r="E1720">
        <f t="shared" si="146"/>
        <v>0</v>
      </c>
      <c r="F1720" s="59"/>
      <c r="G1720" s="70" t="s">
        <v>422</v>
      </c>
      <c r="H1720" s="71" t="s">
        <v>409</v>
      </c>
      <c r="I1720" s="71">
        <f>CHOOSE(IF(C1720&gt;0,C1720,$F$5),0,"(야간)","(지세별)","(지+소)","(누.불)","(야+소)","")</f>
        <v>0</v>
      </c>
      <c r="J1720" s="105">
        <v>0</v>
      </c>
      <c r="K1720" s="72" t="s">
        <v>334</v>
      </c>
      <c r="L1720" s="73">
        <f t="shared" si="141"/>
        <v>0</v>
      </c>
      <c r="M1720" s="71">
        <f t="shared" si="141"/>
        <v>0</v>
      </c>
      <c r="N1720" s="73">
        <f>IF(AND(J1719=0,J1720=0),0,INT(CHOOSE(IF(C1720&gt;0,C1720,$F$5),#REF!,#REF!,#REF!,#REF!,#REF!,#REF!,#REF!)))</f>
        <v>0</v>
      </c>
      <c r="O1720" s="74">
        <f t="shared" si="143"/>
        <v>0</v>
      </c>
      <c r="P1720" s="73">
        <f>IF(AND(J1719=0,J1720=0),0,INT(CHOOSE(IF(C1720&gt;0,C1720,$F$5),#REF!,#REF!,#REF!,#REF!,#REF!,#REF!,#REF!)))</f>
        <v>0</v>
      </c>
      <c r="Q1720" s="74">
        <f t="shared" si="144"/>
        <v>0</v>
      </c>
      <c r="R1720" s="73">
        <f>IF(AND(J1719=0,J1720=0),0,INT(CHOOSE(IF(C1720&gt;0,C1720,$F$5),#REF!,#REF!,#REF!,#REF!,#REF!,#REF!,#REF!)))</f>
        <v>0</v>
      </c>
      <c r="S1720" s="74">
        <f t="shared" si="145"/>
        <v>0</v>
      </c>
      <c r="T1720" s="74"/>
    </row>
    <row r="1721" spans="3:20" ht="20.25" hidden="1" customHeight="1">
      <c r="C1721" s="17"/>
      <c r="E1721" t="str">
        <f t="shared" si="142"/>
        <v/>
      </c>
      <c r="F1721" s="62"/>
      <c r="G1721" s="63"/>
      <c r="H1721" s="64"/>
      <c r="I1721" s="64"/>
      <c r="J1721" s="63">
        <v>0</v>
      </c>
      <c r="K1721" s="65"/>
      <c r="L1721" s="66">
        <f t="shared" si="141"/>
        <v>0</v>
      </c>
      <c r="M1721" s="64">
        <f t="shared" si="141"/>
        <v>0</v>
      </c>
      <c r="N1721" s="66">
        <f>IF(J1721=0,0,N1722*$E$3)</f>
        <v>0</v>
      </c>
      <c r="O1721" s="67">
        <f t="shared" si="143"/>
        <v>0</v>
      </c>
      <c r="P1721" s="66">
        <f>IF(J1721=0,0,P1722*$E$3)</f>
        <v>0</v>
      </c>
      <c r="Q1721" s="67">
        <f t="shared" si="144"/>
        <v>0</v>
      </c>
      <c r="R1721" s="66">
        <f>IF(J1721=0,0,R1722*$E$3)</f>
        <v>0</v>
      </c>
      <c r="S1721" s="67">
        <f t="shared" si="145"/>
        <v>0</v>
      </c>
      <c r="T1721" s="67"/>
    </row>
    <row r="1722" spans="3:20" ht="20.25" hidden="1" customHeight="1">
      <c r="C1722" s="76">
        <v>2</v>
      </c>
      <c r="D1722" s="68" t="str">
        <f>CHOOSE(IF(C1722&gt;0,C1722,$F$5),0,"(야)","(지세별)","(지+소)","(누.불)","(야+소)","(원내역)")</f>
        <v>(야)</v>
      </c>
      <c r="E1722">
        <f t="shared" si="146"/>
        <v>0</v>
      </c>
      <c r="F1722" s="59"/>
      <c r="G1722" s="70" t="s">
        <v>422</v>
      </c>
      <c r="H1722" s="71" t="s">
        <v>409</v>
      </c>
      <c r="I1722" s="71" t="str">
        <f>CHOOSE(IF(C1722&gt;0,C1722,$F$5),0,"(야간)","(지세별)","(지+소)","(누.불)","(야+소)","")</f>
        <v>(야간)</v>
      </c>
      <c r="J1722" s="105">
        <v>0</v>
      </c>
      <c r="K1722" s="72" t="s">
        <v>423</v>
      </c>
      <c r="L1722" s="73">
        <f t="shared" si="141"/>
        <v>0</v>
      </c>
      <c r="M1722" s="71">
        <f t="shared" si="141"/>
        <v>0</v>
      </c>
      <c r="N1722" s="73">
        <f>IF(AND(J1721=0,J1722=0),0,INT(CHOOSE(IF(C1722&gt;0,C1722,$F$5),#REF!,#REF!,#REF!,#REF!,#REF!,#REF!,#REF!)))</f>
        <v>0</v>
      </c>
      <c r="O1722" s="74">
        <f t="shared" si="143"/>
        <v>0</v>
      </c>
      <c r="P1722" s="73">
        <f>IF(AND(J1721=0,J1722=0),0,INT(CHOOSE(IF(C1722&gt;0,C1722,$F$5),#REF!,#REF!,#REF!,#REF!,#REF!,#REF!,#REF!)))</f>
        <v>0</v>
      </c>
      <c r="Q1722" s="74">
        <f t="shared" si="144"/>
        <v>0</v>
      </c>
      <c r="R1722" s="73">
        <f>IF(AND(J1721=0,J1722=0),0,INT(CHOOSE(IF(C1722&gt;0,C1722,$F$5),#REF!,#REF!,#REF!,#REF!,#REF!,#REF!,#REF!)))</f>
        <v>0</v>
      </c>
      <c r="S1722" s="74">
        <f t="shared" si="145"/>
        <v>0</v>
      </c>
      <c r="T1722" s="74"/>
    </row>
    <row r="1723" spans="3:20" ht="20.25" hidden="1" customHeight="1">
      <c r="C1723" s="17"/>
      <c r="E1723" t="str">
        <f t="shared" si="142"/>
        <v/>
      </c>
      <c r="F1723" s="62"/>
      <c r="G1723" s="63"/>
      <c r="H1723" s="64"/>
      <c r="I1723" s="64"/>
      <c r="J1723" s="63">
        <v>0</v>
      </c>
      <c r="K1723" s="65"/>
      <c r="L1723" s="66">
        <f t="shared" si="141"/>
        <v>0</v>
      </c>
      <c r="M1723" s="64">
        <f t="shared" si="141"/>
        <v>0</v>
      </c>
      <c r="N1723" s="66">
        <f>IF(J1723=0,0,N1724*$E$3)</f>
        <v>0</v>
      </c>
      <c r="O1723" s="67">
        <f t="shared" si="143"/>
        <v>0</v>
      </c>
      <c r="P1723" s="66">
        <f>IF(J1723=0,0,P1724*$E$3)</f>
        <v>0</v>
      </c>
      <c r="Q1723" s="67">
        <f t="shared" si="144"/>
        <v>0</v>
      </c>
      <c r="R1723" s="66">
        <f>IF(J1723=0,0,R1724*$E$3)</f>
        <v>0</v>
      </c>
      <c r="S1723" s="67">
        <f t="shared" si="145"/>
        <v>0</v>
      </c>
      <c r="T1723" s="67"/>
    </row>
    <row r="1724" spans="3:20" ht="20.25" customHeight="1">
      <c r="C1724" s="76"/>
      <c r="D1724" s="68">
        <f>CHOOSE(IF(C1724&gt;0,C1724,$F$5),0,"(야)","(지세별)","(지+소)","(누.불)","(야+소)","(원내역)")</f>
        <v>0</v>
      </c>
      <c r="E1724">
        <f t="shared" si="146"/>
        <v>0</v>
      </c>
      <c r="F1724" s="59"/>
      <c r="G1724" s="70" t="s">
        <v>420</v>
      </c>
      <c r="H1724" s="71" t="s">
        <v>401</v>
      </c>
      <c r="I1724" s="71">
        <f>CHOOSE(IF(C1724&gt;0,C1724,$F$5),0,"(야간)","(지세별)","(소규모)","(누.불)","(야+소)","")</f>
        <v>0</v>
      </c>
      <c r="J1724" s="108">
        <v>12</v>
      </c>
      <c r="K1724" s="72" t="s">
        <v>227</v>
      </c>
      <c r="L1724" s="73"/>
      <c r="M1724" s="71"/>
      <c r="N1724" s="73"/>
      <c r="O1724" s="74"/>
      <c r="P1724" s="73"/>
      <c r="Q1724" s="74"/>
      <c r="R1724" s="73"/>
      <c r="S1724" s="74"/>
      <c r="T1724" s="74"/>
    </row>
    <row r="1725" spans="3:20" ht="20.25" hidden="1" customHeight="1">
      <c r="C1725" s="17"/>
      <c r="E1725" t="str">
        <f t="shared" si="142"/>
        <v/>
      </c>
      <c r="F1725" s="62"/>
      <c r="G1725" s="63"/>
      <c r="H1725" s="64"/>
      <c r="I1725" s="64"/>
      <c r="J1725" s="63">
        <v>0</v>
      </c>
      <c r="K1725" s="65"/>
      <c r="L1725" s="66">
        <f t="shared" si="141"/>
        <v>0</v>
      </c>
      <c r="M1725" s="64">
        <f t="shared" si="141"/>
        <v>0</v>
      </c>
      <c r="N1725" s="66">
        <f>IF(J1725=0,0,N1726*$E$3)</f>
        <v>0</v>
      </c>
      <c r="O1725" s="67">
        <f t="shared" si="143"/>
        <v>0</v>
      </c>
      <c r="P1725" s="66">
        <f>IF(J1725=0,0,P1726*$E$3)</f>
        <v>0</v>
      </c>
      <c r="Q1725" s="67">
        <f t="shared" si="144"/>
        <v>0</v>
      </c>
      <c r="R1725" s="66">
        <f>IF(J1725=0,0,R1726*$E$3)</f>
        <v>0</v>
      </c>
      <c r="S1725" s="67">
        <f t="shared" si="145"/>
        <v>0</v>
      </c>
      <c r="T1725" s="67"/>
    </row>
    <row r="1726" spans="3:20" ht="20.25" hidden="1" customHeight="1">
      <c r="C1726" s="76">
        <v>2</v>
      </c>
      <c r="D1726" s="68" t="str">
        <f>CHOOSE(IF(C1726&gt;0,C1726,$F$5),0,"(야)","(지세별)","(지+소)","(누.불)","(야+소)","(원내역)")</f>
        <v>(야)</v>
      </c>
      <c r="E1726">
        <f t="shared" si="146"/>
        <v>0</v>
      </c>
      <c r="F1726" s="59"/>
      <c r="G1726" s="70" t="s">
        <v>420</v>
      </c>
      <c r="H1726" s="71" t="s">
        <v>401</v>
      </c>
      <c r="I1726" s="71" t="str">
        <f>CHOOSE(IF(C1726&gt;0,C1726,$F$5),0,"(야간)","(지세별)","(지+소)","(누.불)","(야+소)","")</f>
        <v>(야간)</v>
      </c>
      <c r="J1726" s="105">
        <v>0</v>
      </c>
      <c r="K1726" s="72" t="s">
        <v>227</v>
      </c>
      <c r="L1726" s="73">
        <f t="shared" si="141"/>
        <v>0</v>
      </c>
      <c r="M1726" s="71">
        <f t="shared" si="141"/>
        <v>0</v>
      </c>
      <c r="N1726" s="73">
        <f>IF(AND(J1725=0,J1726=0),0,INT(CHOOSE(IF(C1726&gt;0,C1726,$F$5),#REF!,#REF!,#REF!,#REF!,#REF!,#REF!,#REF!)))</f>
        <v>0</v>
      </c>
      <c r="O1726" s="74">
        <f t="shared" si="143"/>
        <v>0</v>
      </c>
      <c r="P1726" s="73">
        <f>IF(AND(J1725=0,J1726=0),0,INT(CHOOSE(IF(C1726&gt;0,C1726,$F$5),#REF!,#REF!,#REF!,#REF!,#REF!,#REF!,#REF!)))</f>
        <v>0</v>
      </c>
      <c r="Q1726" s="74">
        <f t="shared" si="144"/>
        <v>0</v>
      </c>
      <c r="R1726" s="73">
        <f>IF(AND(J1725=0,J1726=0),0,INT(CHOOSE(IF(C1726&gt;0,C1726,$F$5),#REF!,#REF!,#REF!,#REF!,#REF!,#REF!,#REF!)))</f>
        <v>0</v>
      </c>
      <c r="S1726" s="74">
        <f t="shared" si="145"/>
        <v>0</v>
      </c>
      <c r="T1726" s="74"/>
    </row>
    <row r="1727" spans="3:20" ht="20.25" hidden="1" customHeight="1">
      <c r="C1727" s="17"/>
      <c r="E1727" t="str">
        <f t="shared" si="142"/>
        <v/>
      </c>
      <c r="F1727" s="62"/>
      <c r="G1727" s="63"/>
      <c r="H1727" s="64"/>
      <c r="I1727" s="64"/>
      <c r="J1727" s="63">
        <v>0</v>
      </c>
      <c r="K1727" s="65"/>
      <c r="L1727" s="66">
        <f t="shared" si="141"/>
        <v>0</v>
      </c>
      <c r="M1727" s="64">
        <f t="shared" si="141"/>
        <v>0</v>
      </c>
      <c r="N1727" s="66">
        <f>IF(J1727=0,0,N1728*$E$3)</f>
        <v>0</v>
      </c>
      <c r="O1727" s="67">
        <f t="shared" si="143"/>
        <v>0</v>
      </c>
      <c r="P1727" s="66">
        <f>IF(J1727=0,0,P1728*$E$3)</f>
        <v>0</v>
      </c>
      <c r="Q1727" s="67">
        <f t="shared" si="144"/>
        <v>0</v>
      </c>
      <c r="R1727" s="66">
        <f>IF(J1727=0,0,R1728*$E$3)</f>
        <v>0</v>
      </c>
      <c r="S1727" s="67">
        <f t="shared" si="145"/>
        <v>0</v>
      </c>
      <c r="T1727" s="67"/>
    </row>
    <row r="1728" spans="3:20" ht="20.25" customHeight="1">
      <c r="C1728" s="76"/>
      <c r="D1728" s="68">
        <f>CHOOSE(IF(C1728&gt;0,C1728,$F$5),0,"(야)","(지세별)","(지+소)","(누.불)","(야+소)","(원내역)")</f>
        <v>0</v>
      </c>
      <c r="E1728">
        <f t="shared" si="146"/>
        <v>0</v>
      </c>
      <c r="F1728" s="59"/>
      <c r="G1728" s="70" t="s">
        <v>420</v>
      </c>
      <c r="H1728" s="71" t="s">
        <v>403</v>
      </c>
      <c r="I1728" s="71">
        <f>CHOOSE(IF(C1728&gt;0,C1728,$F$5),0,"(야간)","(지세별)","(소규모)","(누.불)","(야+소)","")</f>
        <v>0</v>
      </c>
      <c r="J1728" s="108">
        <v>0.5</v>
      </c>
      <c r="K1728" s="72" t="s">
        <v>227</v>
      </c>
      <c r="L1728" s="73"/>
      <c r="M1728" s="71"/>
      <c r="N1728" s="73"/>
      <c r="O1728" s="74"/>
      <c r="P1728" s="73"/>
      <c r="Q1728" s="74"/>
      <c r="R1728" s="73"/>
      <c r="S1728" s="74"/>
      <c r="T1728" s="74"/>
    </row>
    <row r="1729" spans="3:20" ht="20.25" hidden="1" customHeight="1">
      <c r="C1729" s="17"/>
      <c r="E1729" t="str">
        <f t="shared" si="142"/>
        <v/>
      </c>
      <c r="F1729" s="62"/>
      <c r="G1729" s="63"/>
      <c r="H1729" s="64"/>
      <c r="I1729" s="64"/>
      <c r="J1729" s="63">
        <v>0</v>
      </c>
      <c r="K1729" s="65"/>
      <c r="L1729" s="66">
        <f t="shared" si="141"/>
        <v>0</v>
      </c>
      <c r="M1729" s="64">
        <f t="shared" si="141"/>
        <v>0</v>
      </c>
      <c r="N1729" s="66">
        <f>IF(J1729=0,0,N1730*$E$3)</f>
        <v>0</v>
      </c>
      <c r="O1729" s="67">
        <f t="shared" si="143"/>
        <v>0</v>
      </c>
      <c r="P1729" s="66">
        <f>IF(J1729=0,0,P1730*$E$3)</f>
        <v>0</v>
      </c>
      <c r="Q1729" s="67">
        <f t="shared" si="144"/>
        <v>0</v>
      </c>
      <c r="R1729" s="66">
        <f>IF(J1729=0,0,R1730*$E$3)</f>
        <v>0</v>
      </c>
      <c r="S1729" s="67">
        <f t="shared" si="145"/>
        <v>0</v>
      </c>
      <c r="T1729" s="67"/>
    </row>
    <row r="1730" spans="3:20" ht="20.25" hidden="1" customHeight="1">
      <c r="C1730" s="76">
        <v>2</v>
      </c>
      <c r="D1730" s="68" t="str">
        <f>CHOOSE(IF(C1730&gt;0,C1730,$F$5),0,"(야)","(지세별)","(지+소)","(누.불)","(야+소)","(원내역)")</f>
        <v>(야)</v>
      </c>
      <c r="E1730">
        <f t="shared" si="146"/>
        <v>0</v>
      </c>
      <c r="F1730" s="59"/>
      <c r="G1730" s="70" t="s">
        <v>420</v>
      </c>
      <c r="H1730" s="71" t="s">
        <v>403</v>
      </c>
      <c r="I1730" s="71" t="str">
        <f>CHOOSE(IF(C1730&gt;0,C1730,$F$5),0,"(야간)","(지세별)","(지+소)","(누.불)","(야+소)","")</f>
        <v>(야간)</v>
      </c>
      <c r="J1730" s="105">
        <v>0</v>
      </c>
      <c r="K1730" s="72" t="s">
        <v>227</v>
      </c>
      <c r="L1730" s="73">
        <f t="shared" si="141"/>
        <v>0</v>
      </c>
      <c r="M1730" s="71">
        <f t="shared" si="141"/>
        <v>0</v>
      </c>
      <c r="N1730" s="73">
        <f>IF(AND(J1729=0,J1730=0),0,INT(CHOOSE(IF(C1730&gt;0,C1730,$F$5),#REF!,#REF!,#REF!,#REF!,#REF!,#REF!,#REF!)))</f>
        <v>0</v>
      </c>
      <c r="O1730" s="74">
        <f t="shared" si="143"/>
        <v>0</v>
      </c>
      <c r="P1730" s="73">
        <f>IF(AND(J1729=0,J1730=0),0,INT(CHOOSE(IF(C1730&gt;0,C1730,$F$5),#REF!,#REF!,#REF!,#REF!,#REF!,#REF!,#REF!)))</f>
        <v>0</v>
      </c>
      <c r="Q1730" s="74">
        <f t="shared" si="144"/>
        <v>0</v>
      </c>
      <c r="R1730" s="73">
        <f>IF(AND(J1729=0,J1730=0),0,INT(CHOOSE(IF(C1730&gt;0,C1730,$F$5),#REF!,#REF!,#REF!,#REF!,#REF!,#REF!,#REF!)))</f>
        <v>0</v>
      </c>
      <c r="S1730" s="74">
        <f t="shared" si="145"/>
        <v>0</v>
      </c>
      <c r="T1730" s="74"/>
    </row>
    <row r="1731" spans="3:20" ht="20.25" hidden="1" customHeight="1">
      <c r="C1731" s="17"/>
      <c r="E1731" t="str">
        <f t="shared" si="142"/>
        <v/>
      </c>
      <c r="F1731" s="62"/>
      <c r="G1731" s="63"/>
      <c r="H1731" s="64"/>
      <c r="I1731" s="64"/>
      <c r="J1731" s="63">
        <v>0</v>
      </c>
      <c r="K1731" s="65"/>
      <c r="L1731" s="66">
        <f t="shared" si="141"/>
        <v>0</v>
      </c>
      <c r="M1731" s="64">
        <f t="shared" si="141"/>
        <v>0</v>
      </c>
      <c r="N1731" s="66">
        <f>IF(J1731=0,0,N1732*$E$3)</f>
        <v>0</v>
      </c>
      <c r="O1731" s="67">
        <f t="shared" si="143"/>
        <v>0</v>
      </c>
      <c r="P1731" s="66">
        <f>IF(J1731=0,0,P1732*$E$3)</f>
        <v>0</v>
      </c>
      <c r="Q1731" s="67">
        <f t="shared" si="144"/>
        <v>0</v>
      </c>
      <c r="R1731" s="66">
        <f>IF(J1731=0,0,R1732*$E$3)</f>
        <v>0</v>
      </c>
      <c r="S1731" s="67">
        <f t="shared" si="145"/>
        <v>0</v>
      </c>
      <c r="T1731" s="67"/>
    </row>
    <row r="1732" spans="3:20" ht="20.25" customHeight="1">
      <c r="C1732" s="76"/>
      <c r="D1732" s="68">
        <f>CHOOSE(IF(C1732&gt;0,C1732,$F$5),0,"(야)","(지세별)","(지+소)","(누.불)","(야+소)","(원내역)")</f>
        <v>0</v>
      </c>
      <c r="E1732">
        <f t="shared" si="146"/>
        <v>0</v>
      </c>
      <c r="F1732" s="59"/>
      <c r="G1732" s="70" t="s">
        <v>420</v>
      </c>
      <c r="H1732" s="71" t="s">
        <v>404</v>
      </c>
      <c r="I1732" s="71">
        <f>CHOOSE(IF(C1732&gt;0,C1732,$F$5),0,"(야간)","(지세별)","(지+소)","(누.불)","(야+소)","")</f>
        <v>0</v>
      </c>
      <c r="J1732" s="105">
        <v>9</v>
      </c>
      <c r="K1732" s="72" t="s">
        <v>227</v>
      </c>
      <c r="L1732" s="73"/>
      <c r="M1732" s="71"/>
      <c r="N1732" s="73"/>
      <c r="O1732" s="74"/>
      <c r="P1732" s="73"/>
      <c r="Q1732" s="74"/>
      <c r="R1732" s="73"/>
      <c r="S1732" s="74"/>
      <c r="T1732" s="74"/>
    </row>
    <row r="1733" spans="3:20" ht="20.25" hidden="1" customHeight="1">
      <c r="C1733" s="17"/>
      <c r="E1733" t="str">
        <f t="shared" si="142"/>
        <v/>
      </c>
      <c r="F1733" s="62"/>
      <c r="G1733" s="63"/>
      <c r="H1733" s="64"/>
      <c r="I1733" s="64"/>
      <c r="J1733" s="63">
        <v>0</v>
      </c>
      <c r="K1733" s="65"/>
      <c r="L1733" s="66">
        <f t="shared" si="141"/>
        <v>0</v>
      </c>
      <c r="M1733" s="64">
        <f t="shared" si="141"/>
        <v>0</v>
      </c>
      <c r="N1733" s="66">
        <f>IF(J1733=0,0,N1734*$E$3)</f>
        <v>0</v>
      </c>
      <c r="O1733" s="67">
        <f t="shared" si="143"/>
        <v>0</v>
      </c>
      <c r="P1733" s="66">
        <f>IF(J1733=0,0,P1734*$E$3)</f>
        <v>0</v>
      </c>
      <c r="Q1733" s="67">
        <f t="shared" si="144"/>
        <v>0</v>
      </c>
      <c r="R1733" s="66">
        <f>IF(J1733=0,0,R1734*$E$3)</f>
        <v>0</v>
      </c>
      <c r="S1733" s="67">
        <f t="shared" si="145"/>
        <v>0</v>
      </c>
      <c r="T1733" s="67"/>
    </row>
    <row r="1734" spans="3:20" ht="20.25" hidden="1" customHeight="1">
      <c r="C1734" s="76">
        <v>2</v>
      </c>
      <c r="D1734" s="68" t="str">
        <f>CHOOSE(IF(C1734&gt;0,C1734,$F$5),0,"(야)","(지세별)","(지+소)","(누.불)","(야+소)","(원내역)")</f>
        <v>(야)</v>
      </c>
      <c r="E1734">
        <f t="shared" si="146"/>
        <v>0</v>
      </c>
      <c r="F1734" s="59"/>
      <c r="G1734" s="70" t="s">
        <v>420</v>
      </c>
      <c r="H1734" s="71" t="s">
        <v>404</v>
      </c>
      <c r="I1734" s="71" t="str">
        <f>CHOOSE(IF(C1734&gt;0,C1734,$F$5),0,"(야간)","(지세별)","(지+소)","(누.불)","(야+소)","")</f>
        <v>(야간)</v>
      </c>
      <c r="J1734" s="105">
        <v>0</v>
      </c>
      <c r="K1734" s="72" t="s">
        <v>271</v>
      </c>
      <c r="L1734" s="73">
        <f t="shared" si="141"/>
        <v>0</v>
      </c>
      <c r="M1734" s="71">
        <f t="shared" si="141"/>
        <v>0</v>
      </c>
      <c r="N1734" s="73">
        <f>IF(AND(J1733=0,J1734=0),0,INT(CHOOSE(IF(C1734&gt;0,C1734,$F$5),#REF!,#REF!,#REF!,#REF!,#REF!,#REF!,#REF!)))</f>
        <v>0</v>
      </c>
      <c r="O1734" s="74">
        <f t="shared" si="143"/>
        <v>0</v>
      </c>
      <c r="P1734" s="73">
        <f>IF(AND(J1733=0,J1734=0),0,INT(CHOOSE(IF(C1734&gt;0,C1734,$F$5),#REF!,#REF!,#REF!,#REF!,#REF!,#REF!,#REF!)))</f>
        <v>0</v>
      </c>
      <c r="Q1734" s="74">
        <f t="shared" si="144"/>
        <v>0</v>
      </c>
      <c r="R1734" s="73">
        <f>IF(AND(J1733=0,J1734=0),0,INT(CHOOSE(IF(C1734&gt;0,C1734,$F$5),#REF!,#REF!,#REF!,#REF!,#REF!,#REF!,#REF!)))</f>
        <v>0</v>
      </c>
      <c r="S1734" s="74">
        <f t="shared" si="145"/>
        <v>0</v>
      </c>
      <c r="T1734" s="74"/>
    </row>
    <row r="1735" spans="3:20" ht="20.25" hidden="1" customHeight="1">
      <c r="C1735" s="17"/>
      <c r="E1735" t="str">
        <f t="shared" si="142"/>
        <v/>
      </c>
      <c r="F1735" s="62"/>
      <c r="G1735" s="63"/>
      <c r="H1735" s="64"/>
      <c r="I1735" s="64"/>
      <c r="J1735" s="63">
        <v>0</v>
      </c>
      <c r="K1735" s="65"/>
      <c r="L1735" s="66">
        <f t="shared" si="141"/>
        <v>0</v>
      </c>
      <c r="M1735" s="64">
        <f t="shared" si="141"/>
        <v>0</v>
      </c>
      <c r="N1735" s="66">
        <f>IF(J1735=0,0,N1736*$E$3)</f>
        <v>0</v>
      </c>
      <c r="O1735" s="67">
        <f t="shared" si="143"/>
        <v>0</v>
      </c>
      <c r="P1735" s="66">
        <f>IF(J1735=0,0,P1736*$E$3)</f>
        <v>0</v>
      </c>
      <c r="Q1735" s="67">
        <f t="shared" si="144"/>
        <v>0</v>
      </c>
      <c r="R1735" s="66">
        <f>IF(J1735=0,0,R1736*$E$3)</f>
        <v>0</v>
      </c>
      <c r="S1735" s="67">
        <f t="shared" si="145"/>
        <v>0</v>
      </c>
      <c r="T1735" s="67"/>
    </row>
    <row r="1736" spans="3:20" ht="20.25" hidden="1" customHeight="1">
      <c r="C1736" s="76"/>
      <c r="D1736" s="68">
        <f>CHOOSE(IF(C1736&gt;0,C1736,$F$5),0,"(야)","(지세별)","(지+소)","(누.불)","(야+소)","(원내역)")</f>
        <v>0</v>
      </c>
      <c r="E1736">
        <f t="shared" si="146"/>
        <v>0</v>
      </c>
      <c r="F1736" s="59"/>
      <c r="G1736" s="70" t="s">
        <v>424</v>
      </c>
      <c r="H1736" s="71" t="s">
        <v>408</v>
      </c>
      <c r="I1736" s="71">
        <f>CHOOSE(IF(C1736&gt;0,C1736,$F$5),0,"(야간)","(지세별)","(지+소)","(누.불)","(야+소)","")</f>
        <v>0</v>
      </c>
      <c r="J1736" s="110">
        <v>0</v>
      </c>
      <c r="K1736" s="72" t="s">
        <v>418</v>
      </c>
      <c r="L1736" s="73">
        <f t="shared" si="141"/>
        <v>0</v>
      </c>
      <c r="M1736" s="71">
        <f t="shared" si="141"/>
        <v>0</v>
      </c>
      <c r="N1736" s="73">
        <f>IF(AND(J1735=0,J1736=0),0,INT(CHOOSE(IF(C1736&gt;0,C1736,$F$5),#REF!,#REF!,#REF!,#REF!,#REF!,#REF!,#REF!)))</f>
        <v>0</v>
      </c>
      <c r="O1736" s="74">
        <f t="shared" si="143"/>
        <v>0</v>
      </c>
      <c r="P1736" s="73">
        <f>IF(AND(J1735=0,J1736=0),0,INT(CHOOSE(IF(C1736&gt;0,C1736,$F$5),#REF!,#REF!,#REF!,#REF!,#REF!,#REF!,#REF!)))</f>
        <v>0</v>
      </c>
      <c r="Q1736" s="74">
        <f t="shared" si="144"/>
        <v>0</v>
      </c>
      <c r="R1736" s="73">
        <f>IF(AND(J1735=0,J1736=0),0,INT(CHOOSE(IF(C1736&gt;0,C1736,$F$5),#REF!,#REF!,#REF!,#REF!,#REF!,#REF!,#REF!)))</f>
        <v>0</v>
      </c>
      <c r="S1736" s="74">
        <f t="shared" si="145"/>
        <v>0</v>
      </c>
      <c r="T1736" s="74"/>
    </row>
    <row r="1737" spans="3:20" ht="20.25" hidden="1" customHeight="1">
      <c r="C1737" s="17"/>
      <c r="E1737" t="str">
        <f t="shared" si="142"/>
        <v/>
      </c>
      <c r="F1737" s="62"/>
      <c r="G1737" s="63"/>
      <c r="H1737" s="64"/>
      <c r="I1737" s="64"/>
      <c r="J1737" s="63">
        <v>0</v>
      </c>
      <c r="K1737" s="65"/>
      <c r="L1737" s="66">
        <f t="shared" si="141"/>
        <v>0</v>
      </c>
      <c r="M1737" s="64">
        <f t="shared" si="141"/>
        <v>0</v>
      </c>
      <c r="N1737" s="66">
        <f>IF(J1737=0,0,N1738*$E$3)</f>
        <v>0</v>
      </c>
      <c r="O1737" s="67">
        <f t="shared" si="143"/>
        <v>0</v>
      </c>
      <c r="P1737" s="66">
        <f>IF(J1737=0,0,P1738*$E$3)</f>
        <v>0</v>
      </c>
      <c r="Q1737" s="67">
        <f t="shared" si="144"/>
        <v>0</v>
      </c>
      <c r="R1737" s="66">
        <f>IF(J1737=0,0,R1738*$E$3)</f>
        <v>0</v>
      </c>
      <c r="S1737" s="67">
        <f t="shared" si="145"/>
        <v>0</v>
      </c>
      <c r="T1737" s="67"/>
    </row>
    <row r="1738" spans="3:20" ht="20.25" hidden="1" customHeight="1">
      <c r="C1738" s="76">
        <v>2</v>
      </c>
      <c r="D1738" s="68" t="str">
        <f>CHOOSE(IF(C1738&gt;0,C1738,$F$5),0,"(야)","(지세별)","(지+소)","(누.불)","(야+소)","(원내역)")</f>
        <v>(야)</v>
      </c>
      <c r="E1738">
        <f t="shared" si="146"/>
        <v>0</v>
      </c>
      <c r="F1738" s="59"/>
      <c r="G1738" s="70" t="s">
        <v>424</v>
      </c>
      <c r="H1738" s="71" t="s">
        <v>408</v>
      </c>
      <c r="I1738" s="71" t="str">
        <f>CHOOSE(IF(C1738&gt;0,C1738,$F$5),0,"(야간)","(지세별)","(지+소)","(누.불)","(야+소)","")</f>
        <v>(야간)</v>
      </c>
      <c r="J1738" s="70">
        <v>0</v>
      </c>
      <c r="K1738" s="72" t="s">
        <v>418</v>
      </c>
      <c r="L1738" s="73">
        <f t="shared" si="141"/>
        <v>0</v>
      </c>
      <c r="M1738" s="71">
        <f t="shared" si="141"/>
        <v>0</v>
      </c>
      <c r="N1738" s="73">
        <f>IF(AND(J1737=0,J1738=0),0,INT(CHOOSE(IF(C1738&gt;0,C1738,$F$5),#REF!,#REF!,#REF!,#REF!,#REF!,#REF!,#REF!)))</f>
        <v>0</v>
      </c>
      <c r="O1738" s="74">
        <f t="shared" si="143"/>
        <v>0</v>
      </c>
      <c r="P1738" s="73">
        <f>IF(AND(J1737=0,J1738=0),0,INT(CHOOSE(IF(C1738&gt;0,C1738,$F$5),#REF!,#REF!,#REF!,#REF!,#REF!,#REF!,#REF!)))</f>
        <v>0</v>
      </c>
      <c r="Q1738" s="74">
        <f t="shared" si="144"/>
        <v>0</v>
      </c>
      <c r="R1738" s="73">
        <f>IF(AND(J1737=0,J1738=0),0,INT(CHOOSE(IF(C1738&gt;0,C1738,$F$5),#REF!,#REF!,#REF!,#REF!,#REF!,#REF!,#REF!)))</f>
        <v>0</v>
      </c>
      <c r="S1738" s="74">
        <f t="shared" si="145"/>
        <v>0</v>
      </c>
      <c r="T1738" s="74"/>
    </row>
    <row r="1739" spans="3:20" ht="20.25" hidden="1" customHeight="1">
      <c r="C1739" s="17"/>
      <c r="E1739" t="str">
        <f t="shared" si="142"/>
        <v/>
      </c>
      <c r="F1739" s="62"/>
      <c r="G1739" s="63"/>
      <c r="H1739" s="64"/>
      <c r="I1739" s="64"/>
      <c r="J1739" s="63">
        <v>0</v>
      </c>
      <c r="K1739" s="65"/>
      <c r="L1739" s="66">
        <f t="shared" si="141"/>
        <v>0</v>
      </c>
      <c r="M1739" s="64">
        <f t="shared" si="141"/>
        <v>0</v>
      </c>
      <c r="N1739" s="66">
        <f>IF(J1739=0,0,N1740*$E$3)</f>
        <v>0</v>
      </c>
      <c r="O1739" s="67">
        <f t="shared" si="143"/>
        <v>0</v>
      </c>
      <c r="P1739" s="66">
        <f>IF(J1739=0,0,P1740*$E$3)</f>
        <v>0</v>
      </c>
      <c r="Q1739" s="67">
        <f t="shared" si="144"/>
        <v>0</v>
      </c>
      <c r="R1739" s="66">
        <f>IF(J1739=0,0,R1740*$E$3)</f>
        <v>0</v>
      </c>
      <c r="S1739" s="67">
        <f t="shared" si="145"/>
        <v>0</v>
      </c>
      <c r="T1739" s="67"/>
    </row>
    <row r="1740" spans="3:20" ht="20.25" hidden="1" customHeight="1">
      <c r="C1740" s="76"/>
      <c r="D1740" s="68">
        <f>CHOOSE(IF(C1740&gt;0,C1740,$F$5),0,"(야)","(지세별)","(지+소)","(누.불)","(야+소)","(원내역)")</f>
        <v>0</v>
      </c>
      <c r="E1740">
        <f t="shared" si="146"/>
        <v>0</v>
      </c>
      <c r="F1740" s="59"/>
      <c r="G1740" s="70" t="s">
        <v>424</v>
      </c>
      <c r="H1740" s="71" t="s">
        <v>397</v>
      </c>
      <c r="I1740" s="71">
        <f>CHOOSE(IF(C1740&gt;0,C1740,$F$5),0,"(야간)","(지세별)","(지+소)","(누.불)","(야+소)","")</f>
        <v>0</v>
      </c>
      <c r="J1740" s="110">
        <v>0</v>
      </c>
      <c r="K1740" s="72" t="s">
        <v>418</v>
      </c>
      <c r="L1740" s="73">
        <f t="shared" si="141"/>
        <v>0</v>
      </c>
      <c r="M1740" s="71">
        <f t="shared" si="141"/>
        <v>0</v>
      </c>
      <c r="N1740" s="73">
        <f>IF(AND(J1739=0,J1740=0),0,INT(CHOOSE(IF(C1740&gt;0,C1740,$F$5),#REF!,#REF!,#REF!,#REF!,#REF!,#REF!,#REF!)))</f>
        <v>0</v>
      </c>
      <c r="O1740" s="74">
        <f t="shared" si="143"/>
        <v>0</v>
      </c>
      <c r="P1740" s="73">
        <f>IF(AND(J1739=0,J1740=0),0,INT(CHOOSE(IF(C1740&gt;0,C1740,$F$5),#REF!,#REF!,#REF!,#REF!,#REF!,#REF!,#REF!)))</f>
        <v>0</v>
      </c>
      <c r="Q1740" s="74">
        <f t="shared" si="144"/>
        <v>0</v>
      </c>
      <c r="R1740" s="73">
        <f>IF(AND(J1739=0,J1740=0),0,INT(CHOOSE(IF(C1740&gt;0,C1740,$F$5),#REF!,#REF!,#REF!,#REF!,#REF!,#REF!,#REF!)))</f>
        <v>0</v>
      </c>
      <c r="S1740" s="74">
        <f t="shared" si="145"/>
        <v>0</v>
      </c>
      <c r="T1740" s="74"/>
    </row>
    <row r="1741" spans="3:20" ht="20.25" hidden="1" customHeight="1">
      <c r="C1741" s="17"/>
      <c r="E1741" t="str">
        <f t="shared" si="142"/>
        <v/>
      </c>
      <c r="F1741" s="62"/>
      <c r="G1741" s="63"/>
      <c r="H1741" s="64"/>
      <c r="I1741" s="64"/>
      <c r="J1741" s="63">
        <v>0</v>
      </c>
      <c r="K1741" s="65"/>
      <c r="L1741" s="66">
        <f t="shared" si="141"/>
        <v>0</v>
      </c>
      <c r="M1741" s="64">
        <f t="shared" si="141"/>
        <v>0</v>
      </c>
      <c r="N1741" s="66">
        <f>IF(J1741=0,0,N1742*$E$3)</f>
        <v>0</v>
      </c>
      <c r="O1741" s="67">
        <f t="shared" si="143"/>
        <v>0</v>
      </c>
      <c r="P1741" s="66">
        <f>IF(J1741=0,0,P1742*$E$3)</f>
        <v>0</v>
      </c>
      <c r="Q1741" s="67">
        <f t="shared" si="144"/>
        <v>0</v>
      </c>
      <c r="R1741" s="66">
        <f>IF(J1741=0,0,R1742*$E$3)</f>
        <v>0</v>
      </c>
      <c r="S1741" s="67">
        <f t="shared" si="145"/>
        <v>0</v>
      </c>
      <c r="T1741" s="67"/>
    </row>
    <row r="1742" spans="3:20" ht="20.25" hidden="1" customHeight="1">
      <c r="C1742" s="76">
        <v>2</v>
      </c>
      <c r="D1742" s="68" t="str">
        <f>CHOOSE(IF(C1742&gt;0,C1742,$F$5),0,"(야)","(지세별)","(지+소)","(누.불)","(야+소)","(원내역)")</f>
        <v>(야)</v>
      </c>
      <c r="E1742">
        <f t="shared" si="146"/>
        <v>0</v>
      </c>
      <c r="F1742" s="59"/>
      <c r="G1742" s="70" t="s">
        <v>425</v>
      </c>
      <c r="H1742" s="71" t="s">
        <v>397</v>
      </c>
      <c r="I1742" s="71" t="str">
        <f>CHOOSE(IF(C1742&gt;0,C1742,$F$5),0,"(야간)","(지세별)","(지+소)","(누.불)","(야+소)","")</f>
        <v>(야간)</v>
      </c>
      <c r="J1742" s="70">
        <v>0</v>
      </c>
      <c r="K1742" s="72" t="s">
        <v>227</v>
      </c>
      <c r="L1742" s="73">
        <f t="shared" si="141"/>
        <v>0</v>
      </c>
      <c r="M1742" s="71">
        <f t="shared" si="141"/>
        <v>0</v>
      </c>
      <c r="N1742" s="73">
        <f>IF(AND(J1741=0,J1742=0),0,INT(CHOOSE(IF(C1742&gt;0,C1742,$F$5),#REF!,#REF!,#REF!,#REF!,#REF!,#REF!,#REF!)))</f>
        <v>0</v>
      </c>
      <c r="O1742" s="74">
        <f t="shared" si="143"/>
        <v>0</v>
      </c>
      <c r="P1742" s="73">
        <f>IF(AND(J1741=0,J1742=0),0,INT(CHOOSE(IF(C1742&gt;0,C1742,$F$5),#REF!,#REF!,#REF!,#REF!,#REF!,#REF!,#REF!)))</f>
        <v>0</v>
      </c>
      <c r="Q1742" s="74">
        <f t="shared" si="144"/>
        <v>0</v>
      </c>
      <c r="R1742" s="73">
        <f>IF(AND(J1741=0,J1742=0),0,INT(CHOOSE(IF(C1742&gt;0,C1742,$F$5),#REF!,#REF!,#REF!,#REF!,#REF!,#REF!,#REF!)))</f>
        <v>0</v>
      </c>
      <c r="S1742" s="74">
        <f t="shared" si="145"/>
        <v>0</v>
      </c>
      <c r="T1742" s="74"/>
    </row>
    <row r="1743" spans="3:20" ht="20.25" hidden="1" customHeight="1">
      <c r="C1743" s="17"/>
      <c r="E1743" t="str">
        <f t="shared" si="142"/>
        <v/>
      </c>
      <c r="F1743" s="62"/>
      <c r="G1743" s="63"/>
      <c r="H1743" s="64"/>
      <c r="I1743" s="64"/>
      <c r="J1743" s="63">
        <v>0</v>
      </c>
      <c r="K1743" s="65"/>
      <c r="L1743" s="66">
        <f t="shared" si="141"/>
        <v>0</v>
      </c>
      <c r="M1743" s="64">
        <f t="shared" si="141"/>
        <v>0</v>
      </c>
      <c r="N1743" s="66">
        <f>IF(J1743=0,0,N1744*$E$3)</f>
        <v>0</v>
      </c>
      <c r="O1743" s="67">
        <f t="shared" si="143"/>
        <v>0</v>
      </c>
      <c r="P1743" s="66">
        <f>IF(J1743=0,0,P1744*$E$3)</f>
        <v>0</v>
      </c>
      <c r="Q1743" s="67">
        <f t="shared" si="144"/>
        <v>0</v>
      </c>
      <c r="R1743" s="66">
        <f>IF(J1743=0,0,R1744*$E$3)</f>
        <v>0</v>
      </c>
      <c r="S1743" s="67">
        <f t="shared" si="145"/>
        <v>0</v>
      </c>
      <c r="T1743" s="67"/>
    </row>
    <row r="1744" spans="3:20" ht="20.25" hidden="1" customHeight="1">
      <c r="C1744" s="76"/>
      <c r="D1744" s="68">
        <f>CHOOSE(IF(C1744&gt;0,C1744,$F$5),0,"(야)","(지세별)","(지+소)","(누.불)","(야+소)","(원내역)")</f>
        <v>0</v>
      </c>
      <c r="E1744">
        <f t="shared" si="146"/>
        <v>0</v>
      </c>
      <c r="F1744" s="59"/>
      <c r="G1744" s="70" t="s">
        <v>425</v>
      </c>
      <c r="H1744" s="71" t="s">
        <v>398</v>
      </c>
      <c r="I1744" s="71">
        <f>CHOOSE(IF(C1744&gt;0,C1744,$F$5),0,"(야간)","(지세별)","(지+소)","(누.불)","(야+소)","")</f>
        <v>0</v>
      </c>
      <c r="J1744" s="110">
        <v>0</v>
      </c>
      <c r="K1744" s="72" t="s">
        <v>227</v>
      </c>
      <c r="L1744" s="73">
        <f t="shared" si="141"/>
        <v>0</v>
      </c>
      <c r="M1744" s="71">
        <f t="shared" si="141"/>
        <v>0</v>
      </c>
      <c r="N1744" s="73">
        <f>IF(AND(J1743=0,J1744=0),0,INT(CHOOSE(IF(C1744&gt;0,C1744,$F$5),#REF!,#REF!,#REF!,#REF!,#REF!,#REF!,#REF!)))</f>
        <v>0</v>
      </c>
      <c r="O1744" s="74">
        <f t="shared" si="143"/>
        <v>0</v>
      </c>
      <c r="P1744" s="73">
        <f>IF(AND(J1743=0,J1744=0),0,INT(CHOOSE(IF(C1744&gt;0,C1744,$F$5),#REF!,#REF!,#REF!,#REF!,#REF!,#REF!,#REF!)))</f>
        <v>0</v>
      </c>
      <c r="Q1744" s="74">
        <f t="shared" si="144"/>
        <v>0</v>
      </c>
      <c r="R1744" s="73">
        <f>IF(AND(J1743=0,J1744=0),0,INT(CHOOSE(IF(C1744&gt;0,C1744,$F$5),#REF!,#REF!,#REF!,#REF!,#REF!,#REF!,#REF!)))</f>
        <v>0</v>
      </c>
      <c r="S1744" s="74">
        <f t="shared" si="145"/>
        <v>0</v>
      </c>
      <c r="T1744" s="74"/>
    </row>
    <row r="1745" spans="3:20" ht="20.25" hidden="1" customHeight="1">
      <c r="C1745" s="17"/>
      <c r="E1745" t="str">
        <f t="shared" si="142"/>
        <v/>
      </c>
      <c r="F1745" s="62"/>
      <c r="G1745" s="63"/>
      <c r="H1745" s="64"/>
      <c r="I1745" s="64"/>
      <c r="J1745" s="63">
        <v>0</v>
      </c>
      <c r="K1745" s="65"/>
      <c r="L1745" s="66">
        <f t="shared" si="141"/>
        <v>0</v>
      </c>
      <c r="M1745" s="64">
        <f t="shared" si="141"/>
        <v>0</v>
      </c>
      <c r="N1745" s="66">
        <f>IF(J1745=0,0,N1746*$E$3)</f>
        <v>0</v>
      </c>
      <c r="O1745" s="67">
        <f t="shared" si="143"/>
        <v>0</v>
      </c>
      <c r="P1745" s="66">
        <f>IF(J1745=0,0,P1746*$E$3)</f>
        <v>0</v>
      </c>
      <c r="Q1745" s="67">
        <f t="shared" si="144"/>
        <v>0</v>
      </c>
      <c r="R1745" s="66">
        <f>IF(J1745=0,0,R1746*$E$3)</f>
        <v>0</v>
      </c>
      <c r="S1745" s="67">
        <f t="shared" si="145"/>
        <v>0</v>
      </c>
      <c r="T1745" s="67"/>
    </row>
    <row r="1746" spans="3:20" ht="20.25" hidden="1" customHeight="1">
      <c r="C1746" s="76">
        <v>2</v>
      </c>
      <c r="D1746" s="68" t="str">
        <f>CHOOSE(IF(C1746&gt;0,C1746,$F$5),0,"(야)","(지세별)","(지+소)","(누.불)","(야+소)","(원내역)")</f>
        <v>(야)</v>
      </c>
      <c r="E1746">
        <f t="shared" si="146"/>
        <v>0</v>
      </c>
      <c r="F1746" s="59"/>
      <c r="G1746" s="70" t="s">
        <v>425</v>
      </c>
      <c r="H1746" s="71" t="s">
        <v>398</v>
      </c>
      <c r="I1746" s="71" t="str">
        <f>CHOOSE(IF(C1746&gt;0,C1746,$F$5),0,"(야간)","(지세별)","(지+소)","(누.불)","(야+소)","")</f>
        <v>(야간)</v>
      </c>
      <c r="J1746" s="70">
        <v>0</v>
      </c>
      <c r="K1746" s="72" t="s">
        <v>334</v>
      </c>
      <c r="L1746" s="73">
        <f t="shared" si="141"/>
        <v>0</v>
      </c>
      <c r="M1746" s="71">
        <f t="shared" si="141"/>
        <v>0</v>
      </c>
      <c r="N1746" s="73">
        <f>IF(AND(J1745=0,J1746=0),0,INT(CHOOSE(IF(C1746&gt;0,C1746,$F$5),#REF!,#REF!,#REF!,#REF!,#REF!,#REF!,#REF!)))</f>
        <v>0</v>
      </c>
      <c r="O1746" s="74">
        <f t="shared" si="143"/>
        <v>0</v>
      </c>
      <c r="P1746" s="73">
        <f>IF(AND(J1745=0,J1746=0),0,INT(CHOOSE(IF(C1746&gt;0,C1746,$F$5),#REF!,#REF!,#REF!,#REF!,#REF!,#REF!,#REF!)))</f>
        <v>0</v>
      </c>
      <c r="Q1746" s="74">
        <f t="shared" si="144"/>
        <v>0</v>
      </c>
      <c r="R1746" s="73">
        <f>IF(AND(J1745=0,J1746=0),0,INT(CHOOSE(IF(C1746&gt;0,C1746,$F$5),#REF!,#REF!,#REF!,#REF!,#REF!,#REF!,#REF!)))</f>
        <v>0</v>
      </c>
      <c r="S1746" s="74">
        <f t="shared" si="145"/>
        <v>0</v>
      </c>
      <c r="T1746" s="74"/>
    </row>
    <row r="1747" spans="3:20" ht="20.25" hidden="1" customHeight="1">
      <c r="C1747" s="17"/>
      <c r="E1747" t="str">
        <f t="shared" si="142"/>
        <v/>
      </c>
      <c r="F1747" s="62"/>
      <c r="G1747" s="63"/>
      <c r="H1747" s="64"/>
      <c r="I1747" s="64"/>
      <c r="J1747" s="63">
        <v>0</v>
      </c>
      <c r="K1747" s="65"/>
      <c r="L1747" s="66">
        <f t="shared" si="141"/>
        <v>0</v>
      </c>
      <c r="M1747" s="64">
        <f t="shared" si="141"/>
        <v>0</v>
      </c>
      <c r="N1747" s="66">
        <f>IF(J1747=0,0,N1748*$E$3)</f>
        <v>0</v>
      </c>
      <c r="O1747" s="67">
        <f t="shared" si="143"/>
        <v>0</v>
      </c>
      <c r="P1747" s="66">
        <f>IF(J1747=0,0,P1748*$E$3)</f>
        <v>0</v>
      </c>
      <c r="Q1747" s="67">
        <f t="shared" si="144"/>
        <v>0</v>
      </c>
      <c r="R1747" s="66">
        <f>IF(J1747=0,0,R1748*$E$3)</f>
        <v>0</v>
      </c>
      <c r="S1747" s="67">
        <f t="shared" si="145"/>
        <v>0</v>
      </c>
      <c r="T1747" s="67"/>
    </row>
    <row r="1748" spans="3:20" ht="20.25" hidden="1" customHeight="1">
      <c r="C1748" s="76"/>
      <c r="D1748" s="68">
        <f>CHOOSE(IF(C1748&gt;0,C1748,$F$5),0,"(야)","(지세별)","(지+소)","(누.불)","(야+소)","(원내역)")</f>
        <v>0</v>
      </c>
      <c r="E1748">
        <f t="shared" si="146"/>
        <v>0</v>
      </c>
      <c r="F1748" s="59"/>
      <c r="G1748" s="70" t="s">
        <v>425</v>
      </c>
      <c r="H1748" s="71" t="s">
        <v>409</v>
      </c>
      <c r="I1748" s="71">
        <f>CHOOSE(IF(C1748&gt;0,C1748,$F$5),0,"(야간)","(지세별)","(지+소)","(누.불)","(야+소)","")</f>
        <v>0</v>
      </c>
      <c r="J1748" s="70">
        <v>0</v>
      </c>
      <c r="K1748" s="72" t="s">
        <v>227</v>
      </c>
      <c r="L1748" s="73">
        <f t="shared" si="141"/>
        <v>0</v>
      </c>
      <c r="M1748" s="71">
        <f t="shared" si="141"/>
        <v>0</v>
      </c>
      <c r="N1748" s="73">
        <f>IF(AND(J1747=0,J1748=0),0,INT(CHOOSE(IF(C1748&gt;0,C1748,$F$5),#REF!,#REF!,#REF!,#REF!,#REF!,#REF!,#REF!)))</f>
        <v>0</v>
      </c>
      <c r="O1748" s="74">
        <f t="shared" si="143"/>
        <v>0</v>
      </c>
      <c r="P1748" s="73">
        <f>IF(AND(J1747=0,J1748=0),0,INT(CHOOSE(IF(C1748&gt;0,C1748,$F$5),#REF!,#REF!,#REF!,#REF!,#REF!,#REF!,#REF!)))</f>
        <v>0</v>
      </c>
      <c r="Q1748" s="74">
        <f t="shared" si="144"/>
        <v>0</v>
      </c>
      <c r="R1748" s="73">
        <f>IF(AND(J1747=0,J1748=0),0,INT(CHOOSE(IF(C1748&gt;0,C1748,$F$5),#REF!,#REF!,#REF!,#REF!,#REF!,#REF!,#REF!)))</f>
        <v>0</v>
      </c>
      <c r="S1748" s="74">
        <f t="shared" si="145"/>
        <v>0</v>
      </c>
      <c r="T1748" s="74"/>
    </row>
    <row r="1749" spans="3:20" ht="20.25" hidden="1" customHeight="1">
      <c r="C1749" s="17"/>
      <c r="E1749" t="str">
        <f t="shared" si="142"/>
        <v/>
      </c>
      <c r="F1749" s="62"/>
      <c r="G1749" s="63"/>
      <c r="H1749" s="64"/>
      <c r="I1749" s="64"/>
      <c r="J1749" s="63">
        <v>0</v>
      </c>
      <c r="K1749" s="65"/>
      <c r="L1749" s="66">
        <f t="shared" si="141"/>
        <v>0</v>
      </c>
      <c r="M1749" s="64">
        <f t="shared" si="141"/>
        <v>0</v>
      </c>
      <c r="N1749" s="66">
        <f>IF(J1749=0,0,N1750*$E$3)</f>
        <v>0</v>
      </c>
      <c r="O1749" s="67">
        <f t="shared" si="143"/>
        <v>0</v>
      </c>
      <c r="P1749" s="66">
        <f>IF(J1749=0,0,P1750*$E$3)</f>
        <v>0</v>
      </c>
      <c r="Q1749" s="67">
        <f t="shared" si="144"/>
        <v>0</v>
      </c>
      <c r="R1749" s="66">
        <f>IF(J1749=0,0,R1750*$E$3)</f>
        <v>0</v>
      </c>
      <c r="S1749" s="67">
        <f t="shared" si="145"/>
        <v>0</v>
      </c>
      <c r="T1749" s="67"/>
    </row>
    <row r="1750" spans="3:20" ht="20.25" hidden="1" customHeight="1">
      <c r="C1750" s="76">
        <v>2</v>
      </c>
      <c r="D1750" s="68" t="str">
        <f>CHOOSE(IF(C1750&gt;0,C1750,$F$5),0,"(야)","(지세별)","(지+소)","(누.불)","(야+소)","(원내역)")</f>
        <v>(야)</v>
      </c>
      <c r="E1750">
        <f t="shared" si="146"/>
        <v>0</v>
      </c>
      <c r="F1750" s="59"/>
      <c r="G1750" s="70" t="s">
        <v>425</v>
      </c>
      <c r="H1750" s="71" t="s">
        <v>409</v>
      </c>
      <c r="I1750" s="71" t="str">
        <f>CHOOSE(IF(C1750&gt;0,C1750,$F$5),0,"(야간)","(지세별)","(지+소)","(누.불)","(야+소)","")</f>
        <v>(야간)</v>
      </c>
      <c r="J1750" s="70">
        <v>0</v>
      </c>
      <c r="K1750" s="72" t="s">
        <v>227</v>
      </c>
      <c r="L1750" s="73">
        <f t="shared" si="141"/>
        <v>0</v>
      </c>
      <c r="M1750" s="71">
        <f t="shared" si="141"/>
        <v>0</v>
      </c>
      <c r="N1750" s="73">
        <f>IF(AND(J1749=0,J1750=0),0,INT(CHOOSE(IF(C1750&gt;0,C1750,$F$5),#REF!,#REF!,#REF!,#REF!,#REF!,#REF!,#REF!)))</f>
        <v>0</v>
      </c>
      <c r="O1750" s="74">
        <f t="shared" si="143"/>
        <v>0</v>
      </c>
      <c r="P1750" s="73">
        <f>IF(AND(J1749=0,J1750=0),0,INT(CHOOSE(IF(C1750&gt;0,C1750,$F$5),#REF!,#REF!,#REF!,#REF!,#REF!,#REF!,#REF!)))</f>
        <v>0</v>
      </c>
      <c r="Q1750" s="74">
        <f t="shared" si="144"/>
        <v>0</v>
      </c>
      <c r="R1750" s="73">
        <f>IF(AND(J1749=0,J1750=0),0,INT(CHOOSE(IF(C1750&gt;0,C1750,$F$5),#REF!,#REF!,#REF!,#REF!,#REF!,#REF!,#REF!)))</f>
        <v>0</v>
      </c>
      <c r="S1750" s="74">
        <f t="shared" si="145"/>
        <v>0</v>
      </c>
      <c r="T1750" s="74"/>
    </row>
    <row r="1751" spans="3:20" ht="20.25" hidden="1" customHeight="1">
      <c r="C1751" s="17"/>
      <c r="E1751" t="str">
        <f t="shared" si="142"/>
        <v/>
      </c>
      <c r="F1751" s="62"/>
      <c r="G1751" s="63"/>
      <c r="H1751" s="64"/>
      <c r="I1751" s="64"/>
      <c r="J1751" s="63">
        <v>0</v>
      </c>
      <c r="K1751" s="65"/>
      <c r="L1751" s="66">
        <f t="shared" si="141"/>
        <v>0</v>
      </c>
      <c r="M1751" s="64">
        <f t="shared" si="141"/>
        <v>0</v>
      </c>
      <c r="N1751" s="66">
        <f>IF(J1751=0,0,N1752*$E$3)</f>
        <v>0</v>
      </c>
      <c r="O1751" s="67">
        <f t="shared" si="143"/>
        <v>0</v>
      </c>
      <c r="P1751" s="66">
        <f>IF(J1751=0,0,P1752*$E$3)</f>
        <v>0</v>
      </c>
      <c r="Q1751" s="67">
        <f t="shared" si="144"/>
        <v>0</v>
      </c>
      <c r="R1751" s="66">
        <f>IF(J1751=0,0,R1752*$E$3)</f>
        <v>0</v>
      </c>
      <c r="S1751" s="67">
        <f t="shared" si="145"/>
        <v>0</v>
      </c>
      <c r="T1751" s="67"/>
    </row>
    <row r="1752" spans="3:20" ht="20.25" hidden="1" customHeight="1">
      <c r="C1752" s="76"/>
      <c r="D1752" s="68">
        <f>CHOOSE(IF(C1752&gt;0,C1752,$F$5),0,"(야)","(지세별)","(지+소)","(누.불)","(야+소)","(원내역)")</f>
        <v>0</v>
      </c>
      <c r="E1752">
        <f t="shared" si="146"/>
        <v>0</v>
      </c>
      <c r="F1752" s="59"/>
      <c r="G1752" s="70" t="s">
        <v>425</v>
      </c>
      <c r="H1752" s="71" t="s">
        <v>401</v>
      </c>
      <c r="I1752" s="71">
        <f>CHOOSE(IF(C1752&gt;0,C1752,$F$5),0,"(야간)","(지세별)","(소규모)","(누.불)","(야+소)","")</f>
        <v>0</v>
      </c>
      <c r="J1752" s="70">
        <v>0</v>
      </c>
      <c r="K1752" s="72" t="s">
        <v>227</v>
      </c>
      <c r="L1752" s="73">
        <f t="shared" si="141"/>
        <v>0</v>
      </c>
      <c r="M1752" s="71">
        <f t="shared" si="141"/>
        <v>0</v>
      </c>
      <c r="N1752" s="73">
        <f>IF(AND(J1751=0,J1752=0),0,INT(CHOOSE(IF(C1752&gt;0,C1752,$F$5),#REF!,#REF!,#REF!,#REF!,#REF!,#REF!,#REF!)))</f>
        <v>0</v>
      </c>
      <c r="O1752" s="74">
        <f t="shared" si="143"/>
        <v>0</v>
      </c>
      <c r="P1752" s="73">
        <f>IF(AND(J1751=0,J1752=0),0,INT(CHOOSE(IF(C1752&gt;0,C1752,$F$5),#REF!,#REF!,#REF!,#REF!,#REF!,#REF!,#REF!)))</f>
        <v>0</v>
      </c>
      <c r="Q1752" s="74">
        <f t="shared" si="144"/>
        <v>0</v>
      </c>
      <c r="R1752" s="73">
        <f>IF(AND(J1751=0,J1752=0),0,INT(CHOOSE(IF(C1752&gt;0,C1752,$F$5),#REF!,#REF!,#REF!,#REF!,#REF!,#REF!,#REF!)))</f>
        <v>0</v>
      </c>
      <c r="S1752" s="74">
        <f t="shared" si="145"/>
        <v>0</v>
      </c>
      <c r="T1752" s="74"/>
    </row>
    <row r="1753" spans="3:20" ht="20.25" hidden="1" customHeight="1">
      <c r="C1753" s="17"/>
      <c r="E1753" t="str">
        <f t="shared" si="142"/>
        <v/>
      </c>
      <c r="F1753" s="62"/>
      <c r="G1753" s="63"/>
      <c r="H1753" s="64"/>
      <c r="I1753" s="64"/>
      <c r="J1753" s="63">
        <v>0</v>
      </c>
      <c r="K1753" s="65"/>
      <c r="L1753" s="66">
        <f t="shared" si="141"/>
        <v>0</v>
      </c>
      <c r="M1753" s="64">
        <f t="shared" si="141"/>
        <v>0</v>
      </c>
      <c r="N1753" s="66">
        <f>IF(J1753=0,0,N1754*$E$3)</f>
        <v>0</v>
      </c>
      <c r="O1753" s="67">
        <f t="shared" si="143"/>
        <v>0</v>
      </c>
      <c r="P1753" s="66">
        <f>IF(J1753=0,0,P1754*$E$3)</f>
        <v>0</v>
      </c>
      <c r="Q1753" s="67">
        <f t="shared" si="144"/>
        <v>0</v>
      </c>
      <c r="R1753" s="66">
        <f>IF(J1753=0,0,R1754*$E$3)</f>
        <v>0</v>
      </c>
      <c r="S1753" s="67">
        <f t="shared" si="145"/>
        <v>0</v>
      </c>
      <c r="T1753" s="67"/>
    </row>
    <row r="1754" spans="3:20" ht="20.25" hidden="1" customHeight="1">
      <c r="C1754" s="76">
        <v>2</v>
      </c>
      <c r="D1754" s="68" t="str">
        <f>CHOOSE(IF(C1754&gt;0,C1754,$F$5),0,"(야)","(지세별)","(지+소)","(누.불)","(야+소)","(원내역)")</f>
        <v>(야)</v>
      </c>
      <c r="E1754">
        <f t="shared" si="146"/>
        <v>0</v>
      </c>
      <c r="F1754" s="59"/>
      <c r="G1754" s="70" t="s">
        <v>425</v>
      </c>
      <c r="H1754" s="71" t="s">
        <v>401</v>
      </c>
      <c r="I1754" s="71" t="str">
        <f>CHOOSE(IF(C1754&gt;0,C1754,$F$5),0,"(야간)","(지세별)","(지+소)","(누.불)","(야+소)","")</f>
        <v>(야간)</v>
      </c>
      <c r="J1754" s="70">
        <v>0</v>
      </c>
      <c r="K1754" s="72" t="s">
        <v>227</v>
      </c>
      <c r="L1754" s="73">
        <f t="shared" si="141"/>
        <v>0</v>
      </c>
      <c r="M1754" s="71">
        <f t="shared" si="141"/>
        <v>0</v>
      </c>
      <c r="N1754" s="73">
        <f>IF(AND(J1753=0,J1754=0),0,INT(CHOOSE(IF(C1754&gt;0,C1754,$F$5),#REF!,#REF!,#REF!,#REF!,#REF!,#REF!,#REF!)))</f>
        <v>0</v>
      </c>
      <c r="O1754" s="74">
        <f t="shared" si="143"/>
        <v>0</v>
      </c>
      <c r="P1754" s="73">
        <f>IF(AND(J1753=0,J1754=0),0,INT(CHOOSE(IF(C1754&gt;0,C1754,$F$5),#REF!,#REF!,#REF!,#REF!,#REF!,#REF!,#REF!)))</f>
        <v>0</v>
      </c>
      <c r="Q1754" s="74">
        <f t="shared" si="144"/>
        <v>0</v>
      </c>
      <c r="R1754" s="73">
        <f>IF(AND(J1753=0,J1754=0),0,INT(CHOOSE(IF(C1754&gt;0,C1754,$F$5),#REF!,#REF!,#REF!,#REF!,#REF!,#REF!,#REF!)))</f>
        <v>0</v>
      </c>
      <c r="S1754" s="74">
        <f t="shared" si="145"/>
        <v>0</v>
      </c>
      <c r="T1754" s="74"/>
    </row>
    <row r="1755" spans="3:20" ht="20.25" hidden="1" customHeight="1">
      <c r="C1755" s="17"/>
      <c r="E1755" t="str">
        <f t="shared" si="142"/>
        <v/>
      </c>
      <c r="F1755" s="62"/>
      <c r="G1755" s="63"/>
      <c r="H1755" s="64"/>
      <c r="I1755" s="64"/>
      <c r="J1755" s="63">
        <v>0</v>
      </c>
      <c r="K1755" s="65"/>
      <c r="L1755" s="66">
        <f t="shared" si="141"/>
        <v>0</v>
      </c>
      <c r="M1755" s="64">
        <f t="shared" si="141"/>
        <v>0</v>
      </c>
      <c r="N1755" s="66">
        <f>IF(J1755=0,0,N1756*$E$3)</f>
        <v>0</v>
      </c>
      <c r="O1755" s="67">
        <f t="shared" si="143"/>
        <v>0</v>
      </c>
      <c r="P1755" s="66">
        <f>IF(J1755=0,0,P1756*$E$3)</f>
        <v>0</v>
      </c>
      <c r="Q1755" s="67">
        <f t="shared" si="144"/>
        <v>0</v>
      </c>
      <c r="R1755" s="66">
        <f>IF(J1755=0,0,R1756*$E$3)</f>
        <v>0</v>
      </c>
      <c r="S1755" s="67">
        <f t="shared" si="145"/>
        <v>0</v>
      </c>
      <c r="T1755" s="67"/>
    </row>
    <row r="1756" spans="3:20" ht="20.25" hidden="1" customHeight="1">
      <c r="C1756" s="76"/>
      <c r="D1756" s="68">
        <f>CHOOSE(IF(C1756&gt;0,C1756,$F$5),0,"(야)","(지세별)","(지+소)","(누.불)","(야+소)","(원내역)")</f>
        <v>0</v>
      </c>
      <c r="E1756">
        <f t="shared" si="146"/>
        <v>0</v>
      </c>
      <c r="F1756" s="59"/>
      <c r="G1756" s="70" t="s">
        <v>426</v>
      </c>
      <c r="H1756" s="71" t="s">
        <v>403</v>
      </c>
      <c r="I1756" s="71">
        <f>CHOOSE(IF(C1756&gt;0,C1756,$F$5),0,"(야간)","(지세별)","(지+소)","(누.불)","(야+소)","")</f>
        <v>0</v>
      </c>
      <c r="J1756" s="110">
        <v>0</v>
      </c>
      <c r="K1756" s="72" t="s">
        <v>271</v>
      </c>
      <c r="L1756" s="73">
        <f t="shared" si="141"/>
        <v>0</v>
      </c>
      <c r="M1756" s="71">
        <f t="shared" si="141"/>
        <v>0</v>
      </c>
      <c r="N1756" s="73">
        <f>IF(AND(J1755=0,J1756=0),0,INT(CHOOSE(IF(C1756&gt;0,C1756,$F$5),#REF!,#REF!,#REF!,#REF!,#REF!,#REF!,#REF!)))</f>
        <v>0</v>
      </c>
      <c r="O1756" s="74">
        <f t="shared" si="143"/>
        <v>0</v>
      </c>
      <c r="P1756" s="73">
        <f>IF(AND(J1755=0,J1756=0),0,INT(CHOOSE(IF(C1756&gt;0,C1756,$F$5),#REF!,#REF!,#REF!,#REF!,#REF!,#REF!,#REF!)))</f>
        <v>0</v>
      </c>
      <c r="Q1756" s="74">
        <f t="shared" si="144"/>
        <v>0</v>
      </c>
      <c r="R1756" s="73">
        <f>IF(AND(J1755=0,J1756=0),0,INT(CHOOSE(IF(C1756&gt;0,C1756,$F$5),#REF!,#REF!,#REF!,#REF!,#REF!,#REF!,#REF!)))</f>
        <v>0</v>
      </c>
      <c r="S1756" s="74">
        <f t="shared" si="145"/>
        <v>0</v>
      </c>
      <c r="T1756" s="74"/>
    </row>
    <row r="1757" spans="3:20" ht="20.25" hidden="1" customHeight="1">
      <c r="C1757" s="17"/>
      <c r="E1757" t="str">
        <f t="shared" si="142"/>
        <v/>
      </c>
      <c r="F1757" s="62"/>
      <c r="G1757" s="63"/>
      <c r="H1757" s="64"/>
      <c r="I1757" s="64"/>
      <c r="J1757" s="63">
        <v>0</v>
      </c>
      <c r="K1757" s="65"/>
      <c r="L1757" s="66">
        <f t="shared" si="141"/>
        <v>0</v>
      </c>
      <c r="M1757" s="64">
        <f t="shared" si="141"/>
        <v>0</v>
      </c>
      <c r="N1757" s="66">
        <f>IF(J1757=0,0,N1758*$E$3)</f>
        <v>0</v>
      </c>
      <c r="O1757" s="67">
        <f t="shared" si="143"/>
        <v>0</v>
      </c>
      <c r="P1757" s="66">
        <f>IF(J1757=0,0,P1758*$E$3)</f>
        <v>0</v>
      </c>
      <c r="Q1757" s="67">
        <f t="shared" si="144"/>
        <v>0</v>
      </c>
      <c r="R1757" s="66">
        <f>IF(J1757=0,0,R1758*$E$3)</f>
        <v>0</v>
      </c>
      <c r="S1757" s="67">
        <f t="shared" si="145"/>
        <v>0</v>
      </c>
      <c r="T1757" s="67"/>
    </row>
    <row r="1758" spans="3:20" ht="20.25" hidden="1" customHeight="1">
      <c r="C1758" s="76">
        <v>2</v>
      </c>
      <c r="D1758" s="68" t="str">
        <f>CHOOSE(IF(C1758&gt;0,C1758,$F$5),0,"(야)","(지세별)","(지+소)","(누.불)","(야+소)","(원내역)")</f>
        <v>(야)</v>
      </c>
      <c r="E1758">
        <f t="shared" si="146"/>
        <v>0</v>
      </c>
      <c r="F1758" s="59"/>
      <c r="G1758" s="70" t="s">
        <v>426</v>
      </c>
      <c r="H1758" s="71" t="s">
        <v>403</v>
      </c>
      <c r="I1758" s="71" t="str">
        <f>CHOOSE(IF(C1758&gt;0,C1758,$F$5),0,"(야간)","(지세별)","(지+소)","(누.불)","(야+소)","")</f>
        <v>(야간)</v>
      </c>
      <c r="J1758" s="70">
        <v>0</v>
      </c>
      <c r="K1758" s="72" t="s">
        <v>418</v>
      </c>
      <c r="L1758" s="73">
        <f t="shared" si="141"/>
        <v>0</v>
      </c>
      <c r="M1758" s="71">
        <f t="shared" si="141"/>
        <v>0</v>
      </c>
      <c r="N1758" s="73">
        <f>IF(AND(J1757=0,J1758=0),0,INT(CHOOSE(IF(C1758&gt;0,C1758,$F$5),#REF!,#REF!,#REF!,#REF!,#REF!,#REF!,#REF!)))</f>
        <v>0</v>
      </c>
      <c r="O1758" s="74">
        <f t="shared" si="143"/>
        <v>0</v>
      </c>
      <c r="P1758" s="73">
        <f>IF(AND(J1757=0,J1758=0),0,INT(CHOOSE(IF(C1758&gt;0,C1758,$F$5),#REF!,#REF!,#REF!,#REF!,#REF!,#REF!,#REF!)))</f>
        <v>0</v>
      </c>
      <c r="Q1758" s="74">
        <f t="shared" si="144"/>
        <v>0</v>
      </c>
      <c r="R1758" s="73">
        <f>IF(AND(J1757=0,J1758=0),0,INT(CHOOSE(IF(C1758&gt;0,C1758,$F$5),#REF!,#REF!,#REF!,#REF!,#REF!,#REF!,#REF!)))</f>
        <v>0</v>
      </c>
      <c r="S1758" s="74">
        <f t="shared" si="145"/>
        <v>0</v>
      </c>
      <c r="T1758" s="74"/>
    </row>
    <row r="1759" spans="3:20" ht="20.25" hidden="1" customHeight="1">
      <c r="C1759" s="17"/>
      <c r="E1759" t="str">
        <f t="shared" si="142"/>
        <v/>
      </c>
      <c r="F1759" s="62"/>
      <c r="G1759" s="63"/>
      <c r="H1759" s="64"/>
      <c r="I1759" s="64"/>
      <c r="J1759" s="63">
        <v>0</v>
      </c>
      <c r="K1759" s="65"/>
      <c r="L1759" s="66">
        <f t="shared" si="141"/>
        <v>0</v>
      </c>
      <c r="M1759" s="64">
        <f t="shared" si="141"/>
        <v>0</v>
      </c>
      <c r="N1759" s="66">
        <f>IF(J1759=0,0,N1760*$E$3)</f>
        <v>0</v>
      </c>
      <c r="O1759" s="67">
        <f t="shared" si="143"/>
        <v>0</v>
      </c>
      <c r="P1759" s="66">
        <f>IF(J1759=0,0,P1760*$E$3)</f>
        <v>0</v>
      </c>
      <c r="Q1759" s="67">
        <f t="shared" si="144"/>
        <v>0</v>
      </c>
      <c r="R1759" s="66">
        <f>IF(J1759=0,0,R1760*$E$3)</f>
        <v>0</v>
      </c>
      <c r="S1759" s="67">
        <f t="shared" si="145"/>
        <v>0</v>
      </c>
      <c r="T1759" s="67"/>
    </row>
    <row r="1760" spans="3:20" ht="20.25" hidden="1" customHeight="1">
      <c r="C1760" s="76"/>
      <c r="D1760" s="68">
        <f>CHOOSE(IF(C1760&gt;0,C1760,$F$5),0,"(야)","(지세별)","(지+소)","(누.불)","(야+소)","(원내역)")</f>
        <v>0</v>
      </c>
      <c r="E1760">
        <f t="shared" si="146"/>
        <v>0</v>
      </c>
      <c r="F1760" s="59"/>
      <c r="G1760" s="70" t="s">
        <v>424</v>
      </c>
      <c r="H1760" s="71" t="s">
        <v>404</v>
      </c>
      <c r="I1760" s="71">
        <f>CHOOSE(IF(C1760&gt;0,C1760,$F$5),0,"(야간)","(지세별)","(지+소)","(누.불)","(야+소)","")</f>
        <v>0</v>
      </c>
      <c r="J1760" s="70">
        <v>0</v>
      </c>
      <c r="K1760" s="72" t="s">
        <v>418</v>
      </c>
      <c r="L1760" s="73">
        <f t="shared" si="141"/>
        <v>0</v>
      </c>
      <c r="M1760" s="71">
        <f t="shared" si="141"/>
        <v>0</v>
      </c>
      <c r="N1760" s="73">
        <f>IF(AND(J1759=0,J1760=0),0,INT(CHOOSE(IF(C1760&gt;0,C1760,$F$5),#REF!,#REF!,#REF!,#REF!,#REF!,#REF!,#REF!)))</f>
        <v>0</v>
      </c>
      <c r="O1760" s="74">
        <f t="shared" si="143"/>
        <v>0</v>
      </c>
      <c r="P1760" s="73">
        <f>IF(AND(J1759=0,J1760=0),0,INT(CHOOSE(IF(C1760&gt;0,C1760,$F$5),#REF!,#REF!,#REF!,#REF!,#REF!,#REF!,#REF!)))</f>
        <v>0</v>
      </c>
      <c r="Q1760" s="74">
        <f t="shared" si="144"/>
        <v>0</v>
      </c>
      <c r="R1760" s="73">
        <f>IF(AND(J1759=0,J1760=0),0,INT(CHOOSE(IF(C1760&gt;0,C1760,$F$5),#REF!,#REF!,#REF!,#REF!,#REF!,#REF!,#REF!)))</f>
        <v>0</v>
      </c>
      <c r="S1760" s="74">
        <f t="shared" si="145"/>
        <v>0</v>
      </c>
      <c r="T1760" s="74"/>
    </row>
    <row r="1761" spans="3:20" ht="20.25" hidden="1" customHeight="1">
      <c r="C1761" s="17"/>
      <c r="E1761" t="str">
        <f t="shared" si="142"/>
        <v/>
      </c>
      <c r="F1761" s="62"/>
      <c r="G1761" s="63"/>
      <c r="H1761" s="64"/>
      <c r="I1761" s="64"/>
      <c r="J1761" s="63">
        <v>0</v>
      </c>
      <c r="K1761" s="65"/>
      <c r="L1761" s="66">
        <f t="shared" ref="L1761:M1824" si="147">SUM(N1761,P1761,R1761)</f>
        <v>0</v>
      </c>
      <c r="M1761" s="64">
        <f t="shared" si="147"/>
        <v>0</v>
      </c>
      <c r="N1761" s="66">
        <f>IF(J1761=0,0,N1762*$E$3)</f>
        <v>0</v>
      </c>
      <c r="O1761" s="67">
        <f t="shared" si="143"/>
        <v>0</v>
      </c>
      <c r="P1761" s="66">
        <f>IF(J1761=0,0,P1762*$E$3)</f>
        <v>0</v>
      </c>
      <c r="Q1761" s="67">
        <f t="shared" si="144"/>
        <v>0</v>
      </c>
      <c r="R1761" s="66">
        <f>IF(J1761=0,0,R1762*$E$3)</f>
        <v>0</v>
      </c>
      <c r="S1761" s="67">
        <f t="shared" si="145"/>
        <v>0</v>
      </c>
      <c r="T1761" s="67"/>
    </row>
    <row r="1762" spans="3:20" ht="20.25" hidden="1" customHeight="1">
      <c r="C1762" s="76">
        <v>2</v>
      </c>
      <c r="D1762" s="68" t="str">
        <f>CHOOSE(IF(C1762&gt;0,C1762,$F$5),0,"(야)","(지세별)","(지+소)","(누.불)","(야+소)","(원내역)")</f>
        <v>(야)</v>
      </c>
      <c r="E1762">
        <f t="shared" si="146"/>
        <v>0</v>
      </c>
      <c r="F1762" s="59"/>
      <c r="G1762" s="70" t="s">
        <v>424</v>
      </c>
      <c r="H1762" s="71" t="s">
        <v>404</v>
      </c>
      <c r="I1762" s="71" t="str">
        <f>CHOOSE(IF(C1762&gt;0,C1762,$F$5),0,"(야간)","(지세별)","(지+소)","(누.불)","(야+소)","")</f>
        <v>(야간)</v>
      </c>
      <c r="J1762" s="70">
        <v>0</v>
      </c>
      <c r="K1762" s="72" t="s">
        <v>418</v>
      </c>
      <c r="L1762" s="73">
        <f t="shared" si="147"/>
        <v>0</v>
      </c>
      <c r="M1762" s="71">
        <f t="shared" si="147"/>
        <v>0</v>
      </c>
      <c r="N1762" s="73">
        <f>IF(AND(J1761=0,J1762=0),0,INT(CHOOSE(IF(C1762&gt;0,C1762,$F$5),#REF!,#REF!,#REF!,#REF!,#REF!,#REF!,#REF!)))</f>
        <v>0</v>
      </c>
      <c r="O1762" s="74">
        <f t="shared" si="143"/>
        <v>0</v>
      </c>
      <c r="P1762" s="73">
        <f>IF(AND(J1761=0,J1762=0),0,INT(CHOOSE(IF(C1762&gt;0,C1762,$F$5),#REF!,#REF!,#REF!,#REF!,#REF!,#REF!,#REF!)))</f>
        <v>0</v>
      </c>
      <c r="Q1762" s="74">
        <f t="shared" si="144"/>
        <v>0</v>
      </c>
      <c r="R1762" s="73">
        <f>IF(AND(J1761=0,J1762=0),0,INT(CHOOSE(IF(C1762&gt;0,C1762,$F$5),#REF!,#REF!,#REF!,#REF!,#REF!,#REF!,#REF!)))</f>
        <v>0</v>
      </c>
      <c r="S1762" s="74">
        <f t="shared" si="145"/>
        <v>0</v>
      </c>
      <c r="T1762" s="74"/>
    </row>
    <row r="1763" spans="3:20" ht="20.25" hidden="1" customHeight="1">
      <c r="C1763" s="17"/>
      <c r="E1763" t="str">
        <f t="shared" ref="E1763:E1825" si="148">IF(OR(M1763&gt;0,M1764&gt;0),2,"")</f>
        <v/>
      </c>
      <c r="F1763" s="62"/>
      <c r="G1763" s="63"/>
      <c r="H1763" s="64"/>
      <c r="I1763" s="64"/>
      <c r="J1763" s="63">
        <v>0</v>
      </c>
      <c r="K1763" s="65"/>
      <c r="L1763" s="66">
        <f t="shared" si="147"/>
        <v>0</v>
      </c>
      <c r="M1763" s="64">
        <f t="shared" si="147"/>
        <v>0</v>
      </c>
      <c r="N1763" s="66">
        <f>IF(J1763=0,0,N1764*$E$3)</f>
        <v>0</v>
      </c>
      <c r="O1763" s="67">
        <f t="shared" ref="O1763:O1826" si="149">INT($J1763*N1763)</f>
        <v>0</v>
      </c>
      <c r="P1763" s="66">
        <f>IF(J1763=0,0,P1764*$E$3)</f>
        <v>0</v>
      </c>
      <c r="Q1763" s="67">
        <f t="shared" ref="Q1763:Q1826" si="150">INT($J1763*P1763)</f>
        <v>0</v>
      </c>
      <c r="R1763" s="66">
        <f>IF(J1763=0,0,R1764*$E$3)</f>
        <v>0</v>
      </c>
      <c r="S1763" s="67">
        <f t="shared" ref="S1763:S1826" si="151">INT($J1763*R1763)</f>
        <v>0</v>
      </c>
      <c r="T1763" s="67"/>
    </row>
    <row r="1764" spans="3:20" ht="20.25" hidden="1" customHeight="1">
      <c r="C1764" s="76"/>
      <c r="D1764" s="68">
        <f>CHOOSE(IF(C1764&gt;0,C1764,$F$5),0,"(야)","(지세별)","(지+소)","(누.불)","(야+소)","(원내역)")</f>
        <v>0</v>
      </c>
      <c r="E1764">
        <f t="shared" ref="E1764:E1826" si="152">IF(OR(M1763&gt;0,M1764&gt;0),1,0)</f>
        <v>0</v>
      </c>
      <c r="F1764" s="59"/>
      <c r="G1764" s="70" t="s">
        <v>427</v>
      </c>
      <c r="H1764" s="71" t="s">
        <v>408</v>
      </c>
      <c r="I1764" s="71">
        <f>CHOOSE(IF(C1764&gt;0,C1764,$F$5),0,"(야간)","(지세별)","(지+소)","(누.불)","(야+소)","")</f>
        <v>0</v>
      </c>
      <c r="J1764" s="70">
        <v>0</v>
      </c>
      <c r="K1764" s="72" t="s">
        <v>346</v>
      </c>
      <c r="L1764" s="73">
        <f t="shared" si="147"/>
        <v>0</v>
      </c>
      <c r="M1764" s="71">
        <f t="shared" si="147"/>
        <v>0</v>
      </c>
      <c r="N1764" s="73">
        <f>IF(AND(J1763=0,J1764=0),0,INT(CHOOSE(IF(C1764&gt;0,C1764,$F$5),#REF!,#REF!,#REF!,#REF!,#REF!,#REF!,#REF!)))</f>
        <v>0</v>
      </c>
      <c r="O1764" s="74">
        <f t="shared" si="149"/>
        <v>0</v>
      </c>
      <c r="P1764" s="73">
        <f>IF(AND(J1763=0,J1764=0),0,INT(CHOOSE(IF(C1764&gt;0,C1764,$F$5),#REF!,#REF!,#REF!,#REF!,#REF!,#REF!,#REF!)))</f>
        <v>0</v>
      </c>
      <c r="Q1764" s="74">
        <f t="shared" si="150"/>
        <v>0</v>
      </c>
      <c r="R1764" s="73">
        <f>IF(AND(J1763=0,J1764=0),0,INT(CHOOSE(IF(C1764&gt;0,C1764,$F$5),#REF!,#REF!,#REF!,#REF!,#REF!,#REF!,#REF!)))</f>
        <v>0</v>
      </c>
      <c r="S1764" s="74">
        <f t="shared" si="151"/>
        <v>0</v>
      </c>
      <c r="T1764" s="74"/>
    </row>
    <row r="1765" spans="3:20" ht="20.25" hidden="1" customHeight="1">
      <c r="C1765" s="17"/>
      <c r="E1765" t="str">
        <f t="shared" si="148"/>
        <v/>
      </c>
      <c r="F1765" s="62"/>
      <c r="G1765" s="63"/>
      <c r="H1765" s="64"/>
      <c r="I1765" s="64"/>
      <c r="J1765" s="63">
        <v>0</v>
      </c>
      <c r="K1765" s="65"/>
      <c r="L1765" s="66">
        <f t="shared" si="147"/>
        <v>0</v>
      </c>
      <c r="M1765" s="64">
        <f t="shared" si="147"/>
        <v>0</v>
      </c>
      <c r="N1765" s="66">
        <f>IF(J1765=0,0,N1766*$E$3)</f>
        <v>0</v>
      </c>
      <c r="O1765" s="67">
        <f t="shared" si="149"/>
        <v>0</v>
      </c>
      <c r="P1765" s="66">
        <f>IF(J1765=0,0,P1766*$E$3)</f>
        <v>0</v>
      </c>
      <c r="Q1765" s="67">
        <f t="shared" si="150"/>
        <v>0</v>
      </c>
      <c r="R1765" s="66">
        <f>IF(J1765=0,0,R1766*$E$3)</f>
        <v>0</v>
      </c>
      <c r="S1765" s="67">
        <f t="shared" si="151"/>
        <v>0</v>
      </c>
      <c r="T1765" s="67"/>
    </row>
    <row r="1766" spans="3:20" ht="20.25" hidden="1" customHeight="1">
      <c r="C1766" s="76">
        <v>2</v>
      </c>
      <c r="D1766" s="68" t="str">
        <f>CHOOSE(IF(C1766&gt;0,C1766,$F$5),0,"(야)","(지세별)","(지+소)","(누.불)","(야+소)","(원내역)")</f>
        <v>(야)</v>
      </c>
      <c r="E1766">
        <f t="shared" si="152"/>
        <v>0</v>
      </c>
      <c r="F1766" s="59"/>
      <c r="G1766" s="70" t="s">
        <v>427</v>
      </c>
      <c r="H1766" s="71" t="s">
        <v>408</v>
      </c>
      <c r="I1766" s="71" t="str">
        <f>CHOOSE(IF(C1766&gt;0,C1766,$F$5),0,"(야간)","(지세별)","(지+소)","(누.불)","(야+소)","")</f>
        <v>(야간)</v>
      </c>
      <c r="J1766" s="70">
        <v>0</v>
      </c>
      <c r="K1766" s="72" t="s">
        <v>346</v>
      </c>
      <c r="L1766" s="73">
        <f t="shared" si="147"/>
        <v>0</v>
      </c>
      <c r="M1766" s="71">
        <f t="shared" si="147"/>
        <v>0</v>
      </c>
      <c r="N1766" s="73">
        <f>IF(AND(J1765=0,J1766=0),0,INT(CHOOSE(IF(C1766&gt;0,C1766,$F$5),#REF!,#REF!,#REF!,#REF!,#REF!,#REF!,#REF!)))</f>
        <v>0</v>
      </c>
      <c r="O1766" s="74">
        <f t="shared" si="149"/>
        <v>0</v>
      </c>
      <c r="P1766" s="73">
        <f>IF(AND(J1765=0,J1766=0),0,INT(CHOOSE(IF(C1766&gt;0,C1766,$F$5),#REF!,#REF!,#REF!,#REF!,#REF!,#REF!,#REF!)))</f>
        <v>0</v>
      </c>
      <c r="Q1766" s="74">
        <f t="shared" si="150"/>
        <v>0</v>
      </c>
      <c r="R1766" s="73">
        <f>IF(AND(J1765=0,J1766=0),0,INT(CHOOSE(IF(C1766&gt;0,C1766,$F$5),#REF!,#REF!,#REF!,#REF!,#REF!,#REF!,#REF!)))</f>
        <v>0</v>
      </c>
      <c r="S1766" s="74">
        <f t="shared" si="151"/>
        <v>0</v>
      </c>
      <c r="T1766" s="74"/>
    </row>
    <row r="1767" spans="3:20" ht="20.25" hidden="1" customHeight="1">
      <c r="C1767" s="17"/>
      <c r="E1767" t="str">
        <f t="shared" si="148"/>
        <v/>
      </c>
      <c r="F1767" s="62"/>
      <c r="G1767" s="63"/>
      <c r="H1767" s="64"/>
      <c r="I1767" s="64"/>
      <c r="J1767" s="63">
        <v>0</v>
      </c>
      <c r="K1767" s="65"/>
      <c r="L1767" s="66">
        <f t="shared" si="147"/>
        <v>0</v>
      </c>
      <c r="M1767" s="64">
        <f t="shared" si="147"/>
        <v>0</v>
      </c>
      <c r="N1767" s="66">
        <f>IF(J1767=0,0,N1768*$E$3)</f>
        <v>0</v>
      </c>
      <c r="O1767" s="67">
        <f t="shared" si="149"/>
        <v>0</v>
      </c>
      <c r="P1767" s="66">
        <f>IF(J1767=0,0,P1768*$E$3)</f>
        <v>0</v>
      </c>
      <c r="Q1767" s="67">
        <f t="shared" si="150"/>
        <v>0</v>
      </c>
      <c r="R1767" s="66">
        <f>IF(J1767=0,0,R1768*$E$3)</f>
        <v>0</v>
      </c>
      <c r="S1767" s="67">
        <f t="shared" si="151"/>
        <v>0</v>
      </c>
      <c r="T1767" s="67"/>
    </row>
    <row r="1768" spans="3:20" ht="20.25" hidden="1" customHeight="1">
      <c r="C1768" s="76"/>
      <c r="D1768" s="68">
        <f>CHOOSE(IF(C1768&gt;0,C1768,$F$5),0,"(야)","(지세별)","(지+소)","(누.불)","(야+소)","(원내역)")</f>
        <v>0</v>
      </c>
      <c r="E1768">
        <f t="shared" si="152"/>
        <v>0</v>
      </c>
      <c r="F1768" s="59"/>
      <c r="G1768" s="70" t="s">
        <v>427</v>
      </c>
      <c r="H1768" s="71" t="s">
        <v>397</v>
      </c>
      <c r="I1768" s="71">
        <f>CHOOSE(IF(C1768&gt;0,C1768,$F$5),0,"(야간)","(지세별)","(지+소)","(누.불)","(야+소)","")</f>
        <v>0</v>
      </c>
      <c r="J1768" s="70">
        <v>0</v>
      </c>
      <c r="K1768" s="72" t="s">
        <v>413</v>
      </c>
      <c r="L1768" s="73">
        <f t="shared" si="147"/>
        <v>0</v>
      </c>
      <c r="M1768" s="71">
        <f t="shared" si="147"/>
        <v>0</v>
      </c>
      <c r="N1768" s="73">
        <f>IF(AND(J1767=0,J1768=0),0,INT(CHOOSE(IF(C1768&gt;0,C1768,$F$5),#REF!,#REF!,#REF!,#REF!,#REF!,#REF!,#REF!)))</f>
        <v>0</v>
      </c>
      <c r="O1768" s="74">
        <f t="shared" si="149"/>
        <v>0</v>
      </c>
      <c r="P1768" s="73">
        <f>IF(AND(J1767=0,J1768=0),0,INT(CHOOSE(IF(C1768&gt;0,C1768,$F$5),#REF!,#REF!,#REF!,#REF!,#REF!,#REF!,#REF!)))</f>
        <v>0</v>
      </c>
      <c r="Q1768" s="74">
        <f t="shared" si="150"/>
        <v>0</v>
      </c>
      <c r="R1768" s="73">
        <f>IF(AND(J1767=0,J1768=0),0,INT(CHOOSE(IF(C1768&gt;0,C1768,$F$5),#REF!,#REF!,#REF!,#REF!,#REF!,#REF!,#REF!)))</f>
        <v>0</v>
      </c>
      <c r="S1768" s="74">
        <f t="shared" si="151"/>
        <v>0</v>
      </c>
      <c r="T1768" s="74"/>
    </row>
    <row r="1769" spans="3:20" ht="20.25" hidden="1" customHeight="1">
      <c r="C1769" s="17"/>
      <c r="E1769" t="str">
        <f t="shared" si="148"/>
        <v/>
      </c>
      <c r="F1769" s="62"/>
      <c r="G1769" s="63"/>
      <c r="H1769" s="64"/>
      <c r="I1769" s="64"/>
      <c r="J1769" s="63">
        <v>0</v>
      </c>
      <c r="K1769" s="65"/>
      <c r="L1769" s="66">
        <f t="shared" si="147"/>
        <v>0</v>
      </c>
      <c r="M1769" s="64">
        <f t="shared" si="147"/>
        <v>0</v>
      </c>
      <c r="N1769" s="66">
        <f>IF(J1769=0,0,N1770*$E$3)</f>
        <v>0</v>
      </c>
      <c r="O1769" s="67">
        <f t="shared" si="149"/>
        <v>0</v>
      </c>
      <c r="P1769" s="66">
        <f>IF(J1769=0,0,P1770*$E$3)</f>
        <v>0</v>
      </c>
      <c r="Q1769" s="67">
        <f t="shared" si="150"/>
        <v>0</v>
      </c>
      <c r="R1769" s="66">
        <f>IF(J1769=0,0,R1770*$E$3)</f>
        <v>0</v>
      </c>
      <c r="S1769" s="67">
        <f t="shared" si="151"/>
        <v>0</v>
      </c>
      <c r="T1769" s="67"/>
    </row>
    <row r="1770" spans="3:20" ht="20.25" hidden="1" customHeight="1">
      <c r="C1770" s="76">
        <v>2</v>
      </c>
      <c r="D1770" s="68" t="str">
        <f>CHOOSE(IF(C1770&gt;0,C1770,$F$5),0,"(야)","(지세별)","(지+소)","(누.불)","(야+소)","(원내역)")</f>
        <v>(야)</v>
      </c>
      <c r="E1770">
        <f t="shared" si="152"/>
        <v>0</v>
      </c>
      <c r="F1770" s="59"/>
      <c r="G1770" s="70" t="s">
        <v>427</v>
      </c>
      <c r="H1770" s="71" t="s">
        <v>397</v>
      </c>
      <c r="I1770" s="71" t="str">
        <f>CHOOSE(IF(C1770&gt;0,C1770,$F$5),0,"(야간)","(지세별)","(지+소)","(누.불)","(야+소)","")</f>
        <v>(야간)</v>
      </c>
      <c r="J1770" s="70">
        <v>0</v>
      </c>
      <c r="K1770" s="72" t="s">
        <v>346</v>
      </c>
      <c r="L1770" s="73">
        <f t="shared" si="147"/>
        <v>0</v>
      </c>
      <c r="M1770" s="71">
        <f t="shared" si="147"/>
        <v>0</v>
      </c>
      <c r="N1770" s="73">
        <f>IF(AND(J1769=0,J1770=0),0,INT(CHOOSE(IF(C1770&gt;0,C1770,$F$5),#REF!,#REF!,#REF!,#REF!,#REF!,#REF!,#REF!)))</f>
        <v>0</v>
      </c>
      <c r="O1770" s="74">
        <f t="shared" si="149"/>
        <v>0</v>
      </c>
      <c r="P1770" s="73">
        <f>IF(AND(J1769=0,J1770=0),0,INT(CHOOSE(IF(C1770&gt;0,C1770,$F$5),#REF!,#REF!,#REF!,#REF!,#REF!,#REF!,#REF!)))</f>
        <v>0</v>
      </c>
      <c r="Q1770" s="74">
        <f t="shared" si="150"/>
        <v>0</v>
      </c>
      <c r="R1770" s="73">
        <f>IF(AND(J1769=0,J1770=0),0,INT(CHOOSE(IF(C1770&gt;0,C1770,$F$5),#REF!,#REF!,#REF!,#REF!,#REF!,#REF!,#REF!)))</f>
        <v>0</v>
      </c>
      <c r="S1770" s="74">
        <f t="shared" si="151"/>
        <v>0</v>
      </c>
      <c r="T1770" s="74"/>
    </row>
    <row r="1771" spans="3:20" ht="20.25" hidden="1" customHeight="1">
      <c r="C1771" s="17"/>
      <c r="E1771" t="str">
        <f t="shared" si="148"/>
        <v/>
      </c>
      <c r="F1771" s="62"/>
      <c r="G1771" s="63"/>
      <c r="H1771" s="64"/>
      <c r="I1771" s="64"/>
      <c r="J1771" s="63">
        <v>0</v>
      </c>
      <c r="K1771" s="65"/>
      <c r="L1771" s="66">
        <f t="shared" si="147"/>
        <v>0</v>
      </c>
      <c r="M1771" s="64">
        <f t="shared" si="147"/>
        <v>0</v>
      </c>
      <c r="N1771" s="66">
        <f>IF(J1771=0,0,N1772*$E$3)</f>
        <v>0</v>
      </c>
      <c r="O1771" s="67">
        <f t="shared" si="149"/>
        <v>0</v>
      </c>
      <c r="P1771" s="66">
        <f>IF(J1771=0,0,P1772*$E$3)</f>
        <v>0</v>
      </c>
      <c r="Q1771" s="67">
        <f t="shared" si="150"/>
        <v>0</v>
      </c>
      <c r="R1771" s="66">
        <f>IF(J1771=0,0,R1772*$E$3)</f>
        <v>0</v>
      </c>
      <c r="S1771" s="67">
        <f t="shared" si="151"/>
        <v>0</v>
      </c>
      <c r="T1771" s="67"/>
    </row>
    <row r="1772" spans="3:20" ht="20.25" hidden="1" customHeight="1">
      <c r="C1772" s="76"/>
      <c r="D1772" s="68">
        <f>CHOOSE(IF(C1772&gt;0,C1772,$F$5),0,"(야)","(지세별)","(지+소)","(누.불)","(야+소)","(원내역)")</f>
        <v>0</v>
      </c>
      <c r="E1772">
        <f t="shared" si="152"/>
        <v>0</v>
      </c>
      <c r="F1772" s="59"/>
      <c r="G1772" s="70" t="s">
        <v>427</v>
      </c>
      <c r="H1772" s="71" t="s">
        <v>398</v>
      </c>
      <c r="I1772" s="71">
        <f>CHOOSE(IF(C1772&gt;0,C1772,$F$5),0,"(야간)","(지세별)","(지+소)","(누.불)","(야+소)","")</f>
        <v>0</v>
      </c>
      <c r="J1772" s="70">
        <v>0</v>
      </c>
      <c r="K1772" s="72" t="s">
        <v>346</v>
      </c>
      <c r="L1772" s="73">
        <f t="shared" si="147"/>
        <v>0</v>
      </c>
      <c r="M1772" s="71">
        <f t="shared" si="147"/>
        <v>0</v>
      </c>
      <c r="N1772" s="73">
        <f>IF(AND(J1771=0,J1772=0),0,INT(CHOOSE(IF(C1772&gt;0,C1772,$F$5),#REF!,#REF!,#REF!,#REF!,#REF!,#REF!,#REF!)))</f>
        <v>0</v>
      </c>
      <c r="O1772" s="74">
        <f t="shared" si="149"/>
        <v>0</v>
      </c>
      <c r="P1772" s="73">
        <f>IF(AND(J1771=0,J1772=0),0,INT(CHOOSE(IF(C1772&gt;0,C1772,$F$5),#REF!,#REF!,#REF!,#REF!,#REF!,#REF!,#REF!)))</f>
        <v>0</v>
      </c>
      <c r="Q1772" s="74">
        <f t="shared" si="150"/>
        <v>0</v>
      </c>
      <c r="R1772" s="73">
        <f>IF(AND(J1771=0,J1772=0),0,INT(CHOOSE(IF(C1772&gt;0,C1772,$F$5),#REF!,#REF!,#REF!,#REF!,#REF!,#REF!,#REF!)))</f>
        <v>0</v>
      </c>
      <c r="S1772" s="74">
        <f t="shared" si="151"/>
        <v>0</v>
      </c>
      <c r="T1772" s="74"/>
    </row>
    <row r="1773" spans="3:20" ht="20.25" hidden="1" customHeight="1">
      <c r="C1773" s="17"/>
      <c r="E1773" t="str">
        <f t="shared" si="148"/>
        <v/>
      </c>
      <c r="F1773" s="62"/>
      <c r="G1773" s="63"/>
      <c r="H1773" s="64"/>
      <c r="I1773" s="64"/>
      <c r="J1773" s="63">
        <v>0</v>
      </c>
      <c r="K1773" s="65"/>
      <c r="L1773" s="66">
        <f t="shared" si="147"/>
        <v>0</v>
      </c>
      <c r="M1773" s="64">
        <f t="shared" si="147"/>
        <v>0</v>
      </c>
      <c r="N1773" s="66">
        <f>IF(J1773=0,0,N1774*$E$3)</f>
        <v>0</v>
      </c>
      <c r="O1773" s="67">
        <f t="shared" si="149"/>
        <v>0</v>
      </c>
      <c r="P1773" s="66">
        <f>IF(J1773=0,0,P1774*$E$3)</f>
        <v>0</v>
      </c>
      <c r="Q1773" s="67">
        <f t="shared" si="150"/>
        <v>0</v>
      </c>
      <c r="R1773" s="66">
        <f>IF(J1773=0,0,R1774*$E$3)</f>
        <v>0</v>
      </c>
      <c r="S1773" s="67">
        <f t="shared" si="151"/>
        <v>0</v>
      </c>
      <c r="T1773" s="67"/>
    </row>
    <row r="1774" spans="3:20" ht="20.25" hidden="1" customHeight="1">
      <c r="C1774" s="76">
        <v>2</v>
      </c>
      <c r="D1774" s="68" t="str">
        <f>CHOOSE(IF(C1774&gt;0,C1774,$F$5),0,"(야)","(지세별)","(지+소)","(누.불)","(야+소)","(원내역)")</f>
        <v>(야)</v>
      </c>
      <c r="E1774">
        <f t="shared" si="152"/>
        <v>0</v>
      </c>
      <c r="F1774" s="59"/>
      <c r="G1774" s="70" t="s">
        <v>427</v>
      </c>
      <c r="H1774" s="71" t="s">
        <v>398</v>
      </c>
      <c r="I1774" s="71" t="str">
        <f>CHOOSE(IF(C1774&gt;0,C1774,$F$5),0,"(야간)","(지세별)","(지+소)","(누.불)","(야+소)","")</f>
        <v>(야간)</v>
      </c>
      <c r="J1774" s="70">
        <v>0</v>
      </c>
      <c r="K1774" s="72" t="s">
        <v>346</v>
      </c>
      <c r="L1774" s="73">
        <f t="shared" si="147"/>
        <v>0</v>
      </c>
      <c r="M1774" s="71">
        <f t="shared" si="147"/>
        <v>0</v>
      </c>
      <c r="N1774" s="73">
        <f>IF(AND(J1773=0,J1774=0),0,INT(CHOOSE(IF(C1774&gt;0,C1774,$F$5),#REF!,#REF!,#REF!,#REF!,#REF!,#REF!,#REF!)))</f>
        <v>0</v>
      </c>
      <c r="O1774" s="74">
        <f t="shared" si="149"/>
        <v>0</v>
      </c>
      <c r="P1774" s="73">
        <f>IF(AND(J1773=0,J1774=0),0,INT(CHOOSE(IF(C1774&gt;0,C1774,$F$5),#REF!,#REF!,#REF!,#REF!,#REF!,#REF!,#REF!)))</f>
        <v>0</v>
      </c>
      <c r="Q1774" s="74">
        <f t="shared" si="150"/>
        <v>0</v>
      </c>
      <c r="R1774" s="73">
        <f>IF(AND(J1773=0,J1774=0),0,INT(CHOOSE(IF(C1774&gt;0,C1774,$F$5),#REF!,#REF!,#REF!,#REF!,#REF!,#REF!,#REF!)))</f>
        <v>0</v>
      </c>
      <c r="S1774" s="74">
        <f t="shared" si="151"/>
        <v>0</v>
      </c>
      <c r="T1774" s="74"/>
    </row>
    <row r="1775" spans="3:20" ht="20.25" hidden="1" customHeight="1">
      <c r="C1775" s="17"/>
      <c r="E1775" t="str">
        <f t="shared" si="148"/>
        <v/>
      </c>
      <c r="F1775" s="62"/>
      <c r="G1775" s="63"/>
      <c r="H1775" s="64"/>
      <c r="I1775" s="64"/>
      <c r="J1775" s="63">
        <v>0</v>
      </c>
      <c r="K1775" s="65"/>
      <c r="L1775" s="66">
        <f t="shared" si="147"/>
        <v>0</v>
      </c>
      <c r="M1775" s="64">
        <f t="shared" si="147"/>
        <v>0</v>
      </c>
      <c r="N1775" s="66">
        <f>IF(J1775=0,0,N1776*$E$3)</f>
        <v>0</v>
      </c>
      <c r="O1775" s="67">
        <f t="shared" si="149"/>
        <v>0</v>
      </c>
      <c r="P1775" s="66">
        <f>IF(J1775=0,0,P1776*$E$3)</f>
        <v>0</v>
      </c>
      <c r="Q1775" s="67">
        <f t="shared" si="150"/>
        <v>0</v>
      </c>
      <c r="R1775" s="66">
        <f>IF(J1775=0,0,R1776*$E$3)</f>
        <v>0</v>
      </c>
      <c r="S1775" s="67">
        <f t="shared" si="151"/>
        <v>0</v>
      </c>
      <c r="T1775" s="67"/>
    </row>
    <row r="1776" spans="3:20" ht="20.25" hidden="1" customHeight="1">
      <c r="C1776" s="76"/>
      <c r="D1776" s="68">
        <f>CHOOSE(IF(C1776&gt;0,C1776,$F$5),0,"(야)","(지세별)","(지+소)","(누.불)","(야+소)","(원내역)")</f>
        <v>0</v>
      </c>
      <c r="E1776">
        <f t="shared" si="152"/>
        <v>0</v>
      </c>
      <c r="F1776" s="59"/>
      <c r="G1776" s="70" t="s">
        <v>427</v>
      </c>
      <c r="H1776" s="71" t="s">
        <v>409</v>
      </c>
      <c r="I1776" s="71">
        <f>CHOOSE(IF(C1776&gt;0,C1776,$F$5),0,"(야간)","(지세별)","(지+소)","(누.불)","(야+소)","")</f>
        <v>0</v>
      </c>
      <c r="J1776" s="70">
        <v>0</v>
      </c>
      <c r="K1776" s="72" t="s">
        <v>346</v>
      </c>
      <c r="L1776" s="73">
        <f t="shared" si="147"/>
        <v>0</v>
      </c>
      <c r="M1776" s="71">
        <f t="shared" si="147"/>
        <v>0</v>
      </c>
      <c r="N1776" s="73">
        <f>IF(AND(J1775=0,J1776=0),0,INT(CHOOSE(IF(C1776&gt;0,C1776,$F$5),#REF!,#REF!,#REF!,#REF!,#REF!,#REF!,#REF!)))</f>
        <v>0</v>
      </c>
      <c r="O1776" s="74">
        <f t="shared" si="149"/>
        <v>0</v>
      </c>
      <c r="P1776" s="73">
        <f>IF(AND(J1775=0,J1776=0),0,INT(CHOOSE(IF(C1776&gt;0,C1776,$F$5),#REF!,#REF!,#REF!,#REF!,#REF!,#REF!,#REF!)))</f>
        <v>0</v>
      </c>
      <c r="Q1776" s="74">
        <f t="shared" si="150"/>
        <v>0</v>
      </c>
      <c r="R1776" s="73">
        <f>IF(AND(J1775=0,J1776=0),0,INT(CHOOSE(IF(C1776&gt;0,C1776,$F$5),#REF!,#REF!,#REF!,#REF!,#REF!,#REF!,#REF!)))</f>
        <v>0</v>
      </c>
      <c r="S1776" s="74">
        <f t="shared" si="151"/>
        <v>0</v>
      </c>
      <c r="T1776" s="74"/>
    </row>
    <row r="1777" spans="3:20" ht="20.25" hidden="1" customHeight="1">
      <c r="C1777" s="17"/>
      <c r="E1777" t="str">
        <f t="shared" si="148"/>
        <v/>
      </c>
      <c r="F1777" s="62"/>
      <c r="G1777" s="63"/>
      <c r="H1777" s="64"/>
      <c r="I1777" s="64"/>
      <c r="J1777" s="63">
        <v>0</v>
      </c>
      <c r="K1777" s="65"/>
      <c r="L1777" s="66">
        <f t="shared" si="147"/>
        <v>0</v>
      </c>
      <c r="M1777" s="64">
        <f t="shared" si="147"/>
        <v>0</v>
      </c>
      <c r="N1777" s="66">
        <f>IF(J1777=0,0,N1778*$E$3)</f>
        <v>0</v>
      </c>
      <c r="O1777" s="67">
        <f t="shared" si="149"/>
        <v>0</v>
      </c>
      <c r="P1777" s="66">
        <f>IF(J1777=0,0,P1778*$E$3)</f>
        <v>0</v>
      </c>
      <c r="Q1777" s="67">
        <f t="shared" si="150"/>
        <v>0</v>
      </c>
      <c r="R1777" s="66">
        <f>IF(J1777=0,0,R1778*$E$3)</f>
        <v>0</v>
      </c>
      <c r="S1777" s="67">
        <f t="shared" si="151"/>
        <v>0</v>
      </c>
      <c r="T1777" s="67"/>
    </row>
    <row r="1778" spans="3:20" ht="20.25" hidden="1" customHeight="1">
      <c r="C1778" s="76">
        <v>2</v>
      </c>
      <c r="D1778" s="68" t="str">
        <f>CHOOSE(IF(C1778&gt;0,C1778,$F$5),0,"(야)","(지세별)","(지+소)","(누.불)","(야+소)","(원내역)")</f>
        <v>(야)</v>
      </c>
      <c r="E1778">
        <f t="shared" si="152"/>
        <v>0</v>
      </c>
      <c r="F1778" s="59"/>
      <c r="G1778" s="70" t="s">
        <v>427</v>
      </c>
      <c r="H1778" s="71" t="s">
        <v>409</v>
      </c>
      <c r="I1778" s="71" t="str">
        <f>CHOOSE(IF(C1778&gt;0,C1778,$F$5),0,"(야간)","(지세별)","(지+소)","(누.불)","(야+소)","")</f>
        <v>(야간)</v>
      </c>
      <c r="J1778" s="70">
        <v>0</v>
      </c>
      <c r="K1778" s="72" t="s">
        <v>346</v>
      </c>
      <c r="L1778" s="73">
        <f t="shared" si="147"/>
        <v>0</v>
      </c>
      <c r="M1778" s="71">
        <f t="shared" si="147"/>
        <v>0</v>
      </c>
      <c r="N1778" s="73">
        <f>IF(AND(J1777=0,J1778=0),0,INT(CHOOSE(IF(C1778&gt;0,C1778,$F$5),#REF!,#REF!,#REF!,#REF!,#REF!,#REF!,#REF!)))</f>
        <v>0</v>
      </c>
      <c r="O1778" s="74">
        <f t="shared" si="149"/>
        <v>0</v>
      </c>
      <c r="P1778" s="73">
        <f>IF(AND(J1777=0,J1778=0),0,INT(CHOOSE(IF(C1778&gt;0,C1778,$F$5),#REF!,#REF!,#REF!,#REF!,#REF!,#REF!,#REF!)))</f>
        <v>0</v>
      </c>
      <c r="Q1778" s="74">
        <f t="shared" si="150"/>
        <v>0</v>
      </c>
      <c r="R1778" s="73">
        <f>IF(AND(J1777=0,J1778=0),0,INT(CHOOSE(IF(C1778&gt;0,C1778,$F$5),#REF!,#REF!,#REF!,#REF!,#REF!,#REF!,#REF!)))</f>
        <v>0</v>
      </c>
      <c r="S1778" s="74">
        <f t="shared" si="151"/>
        <v>0</v>
      </c>
      <c r="T1778" s="74"/>
    </row>
    <row r="1779" spans="3:20" ht="20.25" hidden="1" customHeight="1">
      <c r="C1779" s="17"/>
      <c r="E1779" t="str">
        <f t="shared" si="148"/>
        <v/>
      </c>
      <c r="F1779" s="62"/>
      <c r="G1779" s="63"/>
      <c r="H1779" s="64"/>
      <c r="I1779" s="64"/>
      <c r="J1779" s="63">
        <v>0</v>
      </c>
      <c r="K1779" s="65"/>
      <c r="L1779" s="66">
        <f t="shared" si="147"/>
        <v>0</v>
      </c>
      <c r="M1779" s="64">
        <f t="shared" si="147"/>
        <v>0</v>
      </c>
      <c r="N1779" s="66">
        <f>IF(J1779=0,0,N1780*$E$3)</f>
        <v>0</v>
      </c>
      <c r="O1779" s="67">
        <f t="shared" si="149"/>
        <v>0</v>
      </c>
      <c r="P1779" s="66">
        <f>IF(J1779=0,0,P1780*$E$3)</f>
        <v>0</v>
      </c>
      <c r="Q1779" s="67">
        <f t="shared" si="150"/>
        <v>0</v>
      </c>
      <c r="R1779" s="66">
        <f>IF(J1779=0,0,R1780*$E$3)</f>
        <v>0</v>
      </c>
      <c r="S1779" s="67">
        <f t="shared" si="151"/>
        <v>0</v>
      </c>
      <c r="T1779" s="67"/>
    </row>
    <row r="1780" spans="3:20" ht="20.25" customHeight="1">
      <c r="C1780" s="76"/>
      <c r="D1780" s="68">
        <f>CHOOSE(IF(C1780&gt;0,C1780,$F$5),0,"(야)","(지세별)","(지+소)","(누.불)","(야+소)","(원내역)")</f>
        <v>0</v>
      </c>
      <c r="E1780">
        <f t="shared" si="152"/>
        <v>0</v>
      </c>
      <c r="F1780" s="59"/>
      <c r="G1780" s="70" t="s">
        <v>427</v>
      </c>
      <c r="H1780" s="71" t="s">
        <v>401</v>
      </c>
      <c r="I1780" s="71">
        <f>CHOOSE(IF(C1780&gt;0,C1780,$F$5),0,"(야간)","(지세별)","(소규모)","(누.불)","(야+소)","")</f>
        <v>0</v>
      </c>
      <c r="J1780" s="70">
        <v>6</v>
      </c>
      <c r="K1780" s="72" t="s">
        <v>347</v>
      </c>
      <c r="L1780" s="73"/>
      <c r="M1780" s="71"/>
      <c r="N1780" s="73"/>
      <c r="O1780" s="74"/>
      <c r="P1780" s="73"/>
      <c r="Q1780" s="74"/>
      <c r="R1780" s="73"/>
      <c r="S1780" s="74"/>
      <c r="T1780" s="74"/>
    </row>
    <row r="1781" spans="3:20" ht="20.25" hidden="1" customHeight="1">
      <c r="C1781" s="17"/>
      <c r="E1781" t="str">
        <f t="shared" si="148"/>
        <v/>
      </c>
      <c r="F1781" s="62"/>
      <c r="G1781" s="63"/>
      <c r="H1781" s="64"/>
      <c r="I1781" s="64"/>
      <c r="J1781" s="63">
        <v>0</v>
      </c>
      <c r="K1781" s="65"/>
      <c r="L1781" s="66">
        <f t="shared" si="147"/>
        <v>0</v>
      </c>
      <c r="M1781" s="64">
        <f t="shared" si="147"/>
        <v>0</v>
      </c>
      <c r="N1781" s="66">
        <f>IF(J1781=0,0,N1782*$E$3)</f>
        <v>0</v>
      </c>
      <c r="O1781" s="67">
        <f t="shared" si="149"/>
        <v>0</v>
      </c>
      <c r="P1781" s="66">
        <f>IF(J1781=0,0,P1782*$E$3)</f>
        <v>0</v>
      </c>
      <c r="Q1781" s="67">
        <f t="shared" si="150"/>
        <v>0</v>
      </c>
      <c r="R1781" s="66">
        <f>IF(J1781=0,0,R1782*$E$3)</f>
        <v>0</v>
      </c>
      <c r="S1781" s="67">
        <f t="shared" si="151"/>
        <v>0</v>
      </c>
      <c r="T1781" s="67"/>
    </row>
    <row r="1782" spans="3:20" ht="20.25" hidden="1" customHeight="1">
      <c r="C1782" s="76">
        <v>2</v>
      </c>
      <c r="D1782" s="68" t="str">
        <f>CHOOSE(IF(C1782&gt;0,C1782,$F$5),0,"(야)","(지세별)","(지+소)","(누.불)","(야+소)","(원내역)")</f>
        <v>(야)</v>
      </c>
      <c r="E1782">
        <f t="shared" si="152"/>
        <v>0</v>
      </c>
      <c r="F1782" s="59"/>
      <c r="G1782" s="70" t="s">
        <v>427</v>
      </c>
      <c r="H1782" s="71" t="s">
        <v>401</v>
      </c>
      <c r="I1782" s="71" t="str">
        <f>CHOOSE(IF(C1782&gt;0,C1782,$F$5),0,"(야간)","(지세별)","(지+소)","(누.불)","(야+소)","")</f>
        <v>(야간)</v>
      </c>
      <c r="J1782" s="70">
        <v>0</v>
      </c>
      <c r="K1782" s="72" t="s">
        <v>410</v>
      </c>
      <c r="L1782" s="73">
        <f t="shared" si="147"/>
        <v>0</v>
      </c>
      <c r="M1782" s="71">
        <f t="shared" si="147"/>
        <v>0</v>
      </c>
      <c r="N1782" s="73">
        <f>IF(AND(J1781=0,J1782=0),0,INT(CHOOSE(IF(C1782&gt;0,C1782,$F$5),#REF!,#REF!,#REF!,#REF!,#REF!,#REF!,#REF!)))</f>
        <v>0</v>
      </c>
      <c r="O1782" s="74">
        <f t="shared" si="149"/>
        <v>0</v>
      </c>
      <c r="P1782" s="73">
        <f>IF(AND(J1781=0,J1782=0),0,INT(CHOOSE(IF(C1782&gt;0,C1782,$F$5),#REF!,#REF!,#REF!,#REF!,#REF!,#REF!,#REF!)))</f>
        <v>0</v>
      </c>
      <c r="Q1782" s="74">
        <f t="shared" si="150"/>
        <v>0</v>
      </c>
      <c r="R1782" s="73">
        <f>IF(AND(J1781=0,J1782=0),0,INT(CHOOSE(IF(C1782&gt;0,C1782,$F$5),#REF!,#REF!,#REF!,#REF!,#REF!,#REF!,#REF!)))</f>
        <v>0</v>
      </c>
      <c r="S1782" s="74">
        <f t="shared" si="151"/>
        <v>0</v>
      </c>
      <c r="T1782" s="74"/>
    </row>
    <row r="1783" spans="3:20" ht="20.25" hidden="1" customHeight="1">
      <c r="C1783" s="17"/>
      <c r="E1783" t="str">
        <f t="shared" si="148"/>
        <v/>
      </c>
      <c r="F1783" s="62"/>
      <c r="G1783" s="63"/>
      <c r="H1783" s="64"/>
      <c r="I1783" s="64"/>
      <c r="J1783" s="63">
        <v>0</v>
      </c>
      <c r="K1783" s="65"/>
      <c r="L1783" s="66">
        <f t="shared" si="147"/>
        <v>0</v>
      </c>
      <c r="M1783" s="64">
        <f t="shared" si="147"/>
        <v>0</v>
      </c>
      <c r="N1783" s="66">
        <f>IF(J1783=0,0,N1784*$E$3)</f>
        <v>0</v>
      </c>
      <c r="O1783" s="67">
        <f t="shared" si="149"/>
        <v>0</v>
      </c>
      <c r="P1783" s="66">
        <f>IF(J1783=0,0,P1784*$E$3)</f>
        <v>0</v>
      </c>
      <c r="Q1783" s="67">
        <f t="shared" si="150"/>
        <v>0</v>
      </c>
      <c r="R1783" s="66">
        <f>IF(J1783=0,0,R1784*$E$3)</f>
        <v>0</v>
      </c>
      <c r="S1783" s="67">
        <f t="shared" si="151"/>
        <v>0</v>
      </c>
      <c r="T1783" s="67"/>
    </row>
    <row r="1784" spans="3:20" ht="20.25" hidden="1" customHeight="1">
      <c r="C1784" s="76"/>
      <c r="D1784" s="68">
        <f>CHOOSE(IF(C1784&gt;0,C1784,$F$5),0,"(야)","(지세별)","(지+소)","(누.불)","(야+소)","(원내역)")</f>
        <v>0</v>
      </c>
      <c r="E1784">
        <f t="shared" si="152"/>
        <v>0</v>
      </c>
      <c r="F1784" s="59"/>
      <c r="G1784" s="70" t="s">
        <v>427</v>
      </c>
      <c r="H1784" s="71" t="s">
        <v>403</v>
      </c>
      <c r="I1784" s="71">
        <f>CHOOSE(IF(C1784&gt;0,C1784,$F$5),0,"(야간)","(지세별)","(소규모)","(누.불)","(야+소)","")</f>
        <v>0</v>
      </c>
      <c r="J1784" s="70">
        <v>0</v>
      </c>
      <c r="K1784" s="72" t="s">
        <v>410</v>
      </c>
      <c r="L1784" s="73">
        <f t="shared" si="147"/>
        <v>0</v>
      </c>
      <c r="M1784" s="71">
        <f t="shared" si="147"/>
        <v>0</v>
      </c>
      <c r="N1784" s="73">
        <f>IF(AND(J1783=0,J1784=0),0,INT(CHOOSE(IF(C1784&gt;0,C1784,$F$5),#REF!,#REF!,#REF!,#REF!,#REF!,#REF!,#REF!)))</f>
        <v>0</v>
      </c>
      <c r="O1784" s="74">
        <f t="shared" si="149"/>
        <v>0</v>
      </c>
      <c r="P1784" s="73">
        <f>IF(AND(J1783=0,J1784=0),0,INT(CHOOSE(IF(C1784&gt;0,C1784,$F$5),#REF!,#REF!,#REF!,#REF!,#REF!,#REF!,#REF!)))</f>
        <v>0</v>
      </c>
      <c r="Q1784" s="74">
        <f t="shared" si="150"/>
        <v>0</v>
      </c>
      <c r="R1784" s="73">
        <f>IF(AND(J1783=0,J1784=0),0,INT(CHOOSE(IF(C1784&gt;0,C1784,$F$5),#REF!,#REF!,#REF!,#REF!,#REF!,#REF!,#REF!)))</f>
        <v>0</v>
      </c>
      <c r="S1784" s="74">
        <f t="shared" si="151"/>
        <v>0</v>
      </c>
      <c r="T1784" s="74"/>
    </row>
    <row r="1785" spans="3:20" ht="20.25" hidden="1" customHeight="1">
      <c r="C1785" s="17"/>
      <c r="E1785" t="str">
        <f t="shared" si="148"/>
        <v/>
      </c>
      <c r="F1785" s="62"/>
      <c r="G1785" s="63"/>
      <c r="H1785" s="64"/>
      <c r="I1785" s="64"/>
      <c r="J1785" s="63">
        <v>0</v>
      </c>
      <c r="K1785" s="65"/>
      <c r="L1785" s="66">
        <f t="shared" si="147"/>
        <v>0</v>
      </c>
      <c r="M1785" s="64">
        <f t="shared" si="147"/>
        <v>0</v>
      </c>
      <c r="N1785" s="66">
        <f>IF(J1785=0,0,N1786*$E$3)</f>
        <v>0</v>
      </c>
      <c r="O1785" s="67">
        <f t="shared" si="149"/>
        <v>0</v>
      </c>
      <c r="P1785" s="66">
        <f>IF(J1785=0,0,P1786*$E$3)</f>
        <v>0</v>
      </c>
      <c r="Q1785" s="67">
        <f t="shared" si="150"/>
        <v>0</v>
      </c>
      <c r="R1785" s="66">
        <f>IF(J1785=0,0,R1786*$E$3)</f>
        <v>0</v>
      </c>
      <c r="S1785" s="67">
        <f t="shared" si="151"/>
        <v>0</v>
      </c>
      <c r="T1785" s="67"/>
    </row>
    <row r="1786" spans="3:20" ht="20.25" hidden="1" customHeight="1">
      <c r="C1786" s="76">
        <v>2</v>
      </c>
      <c r="D1786" s="68" t="str">
        <f>CHOOSE(IF(C1786&gt;0,C1786,$F$5),0,"(야)","(지세별)","(지+소)","(누.불)","(야+소)","(원내역)")</f>
        <v>(야)</v>
      </c>
      <c r="E1786">
        <f t="shared" si="152"/>
        <v>0</v>
      </c>
      <c r="F1786" s="59"/>
      <c r="G1786" s="70" t="s">
        <v>427</v>
      </c>
      <c r="H1786" s="71" t="s">
        <v>403</v>
      </c>
      <c r="I1786" s="71" t="str">
        <f>CHOOSE(IF(C1786&gt;0,C1786,$F$5),0,"(야간)","(지세별)","(지+소)","(누.불)","(야+소)","")</f>
        <v>(야간)</v>
      </c>
      <c r="J1786" s="70">
        <v>0</v>
      </c>
      <c r="K1786" s="72" t="s">
        <v>410</v>
      </c>
      <c r="L1786" s="73">
        <f t="shared" si="147"/>
        <v>0</v>
      </c>
      <c r="M1786" s="71">
        <f t="shared" si="147"/>
        <v>0</v>
      </c>
      <c r="N1786" s="73">
        <f>IF(AND(J1785=0,J1786=0),0,INT(CHOOSE(IF(C1786&gt;0,C1786,$F$5),#REF!,#REF!,#REF!,#REF!,#REF!,#REF!,#REF!)))</f>
        <v>0</v>
      </c>
      <c r="O1786" s="74">
        <f t="shared" si="149"/>
        <v>0</v>
      </c>
      <c r="P1786" s="73">
        <f>IF(AND(J1785=0,J1786=0),0,INT(CHOOSE(IF(C1786&gt;0,C1786,$F$5),#REF!,#REF!,#REF!,#REF!,#REF!,#REF!,#REF!)))</f>
        <v>0</v>
      </c>
      <c r="Q1786" s="74">
        <f t="shared" si="150"/>
        <v>0</v>
      </c>
      <c r="R1786" s="73">
        <f>IF(AND(J1785=0,J1786=0),0,INT(CHOOSE(IF(C1786&gt;0,C1786,$F$5),#REF!,#REF!,#REF!,#REF!,#REF!,#REF!,#REF!)))</f>
        <v>0</v>
      </c>
      <c r="S1786" s="74">
        <f t="shared" si="151"/>
        <v>0</v>
      </c>
      <c r="T1786" s="74"/>
    </row>
    <row r="1787" spans="3:20" ht="20.25" hidden="1" customHeight="1">
      <c r="C1787" s="17"/>
      <c r="E1787" t="str">
        <f t="shared" si="148"/>
        <v/>
      </c>
      <c r="F1787" s="62"/>
      <c r="G1787" s="63"/>
      <c r="H1787" s="64"/>
      <c r="I1787" s="64"/>
      <c r="J1787" s="63">
        <v>0</v>
      </c>
      <c r="K1787" s="65"/>
      <c r="L1787" s="66">
        <f t="shared" si="147"/>
        <v>0</v>
      </c>
      <c r="M1787" s="64">
        <f t="shared" si="147"/>
        <v>0</v>
      </c>
      <c r="N1787" s="66">
        <f>IF(J1787=0,0,N1788*$E$3)</f>
        <v>0</v>
      </c>
      <c r="O1787" s="67">
        <f t="shared" si="149"/>
        <v>0</v>
      </c>
      <c r="P1787" s="66">
        <f>IF(J1787=0,0,P1788*$E$3)</f>
        <v>0</v>
      </c>
      <c r="Q1787" s="67">
        <f t="shared" si="150"/>
        <v>0</v>
      </c>
      <c r="R1787" s="66">
        <f>IF(J1787=0,0,R1788*$E$3)</f>
        <v>0</v>
      </c>
      <c r="S1787" s="67">
        <f t="shared" si="151"/>
        <v>0</v>
      </c>
      <c r="T1787" s="67"/>
    </row>
    <row r="1788" spans="3:20" ht="20.25" customHeight="1">
      <c r="C1788" s="76"/>
      <c r="D1788" s="68">
        <f>CHOOSE(IF(C1788&gt;0,C1788,$F$5),0,"(야)","(지세별)","(지+소)","(누.불)","(야+소)","(원내역)")</f>
        <v>0</v>
      </c>
      <c r="E1788">
        <f t="shared" si="152"/>
        <v>0</v>
      </c>
      <c r="F1788" s="59"/>
      <c r="G1788" s="70" t="s">
        <v>427</v>
      </c>
      <c r="H1788" s="71" t="s">
        <v>404</v>
      </c>
      <c r="I1788" s="71">
        <f>CHOOSE(IF(C1788&gt;0,C1788,$F$5),0,"(야간)","(지세별)","(지+소)","(누.불)","(야+소)","")</f>
        <v>0</v>
      </c>
      <c r="J1788" s="70">
        <v>9</v>
      </c>
      <c r="K1788" s="72" t="s">
        <v>346</v>
      </c>
      <c r="L1788" s="73"/>
      <c r="M1788" s="71"/>
      <c r="N1788" s="73"/>
      <c r="O1788" s="74"/>
      <c r="P1788" s="73"/>
      <c r="Q1788" s="74"/>
      <c r="R1788" s="73"/>
      <c r="S1788" s="74"/>
      <c r="T1788" s="74"/>
    </row>
    <row r="1789" spans="3:20" ht="20.25" hidden="1" customHeight="1">
      <c r="C1789" s="17"/>
      <c r="E1789" t="str">
        <f t="shared" si="148"/>
        <v/>
      </c>
      <c r="F1789" s="62"/>
      <c r="G1789" s="63"/>
      <c r="H1789" s="64"/>
      <c r="I1789" s="64"/>
      <c r="J1789" s="63">
        <v>0</v>
      </c>
      <c r="K1789" s="65"/>
      <c r="L1789" s="66">
        <f t="shared" si="147"/>
        <v>0</v>
      </c>
      <c r="M1789" s="64">
        <f t="shared" si="147"/>
        <v>0</v>
      </c>
      <c r="N1789" s="66">
        <f>IF(J1789=0,0,N1790*$E$3)</f>
        <v>0</v>
      </c>
      <c r="O1789" s="67">
        <f t="shared" si="149"/>
        <v>0</v>
      </c>
      <c r="P1789" s="66">
        <f>IF(J1789=0,0,P1790*$E$3)</f>
        <v>0</v>
      </c>
      <c r="Q1789" s="67">
        <f t="shared" si="150"/>
        <v>0</v>
      </c>
      <c r="R1789" s="66">
        <f>IF(J1789=0,0,R1790*$E$3)</f>
        <v>0</v>
      </c>
      <c r="S1789" s="67">
        <f t="shared" si="151"/>
        <v>0</v>
      </c>
      <c r="T1789" s="67"/>
    </row>
    <row r="1790" spans="3:20" ht="20.25" hidden="1" customHeight="1">
      <c r="C1790" s="76">
        <v>2</v>
      </c>
      <c r="D1790" s="68" t="str">
        <f>CHOOSE(IF(C1790&gt;0,C1790,$F$5),0,"(야)","(지세별)","(지+소)","(누.불)","(야+소)","(원내역)")</f>
        <v>(야)</v>
      </c>
      <c r="E1790">
        <f t="shared" si="152"/>
        <v>0</v>
      </c>
      <c r="F1790" s="59"/>
      <c r="G1790" s="70" t="s">
        <v>427</v>
      </c>
      <c r="H1790" s="71" t="s">
        <v>404</v>
      </c>
      <c r="I1790" s="71" t="str">
        <f>CHOOSE(IF(C1790&gt;0,C1790,$F$5),0,"(야간)","(지세별)","(지+소)","(누.불)","(야+소)","")</f>
        <v>(야간)</v>
      </c>
      <c r="J1790" s="70">
        <v>0</v>
      </c>
      <c r="K1790" s="72" t="s">
        <v>346</v>
      </c>
      <c r="L1790" s="73">
        <f t="shared" si="147"/>
        <v>0</v>
      </c>
      <c r="M1790" s="71">
        <f t="shared" si="147"/>
        <v>0</v>
      </c>
      <c r="N1790" s="73">
        <f>IF(AND(J1789=0,J1790=0),0,INT(CHOOSE(IF(C1790&gt;0,C1790,$F$5),#REF!,#REF!,#REF!,#REF!,#REF!,#REF!,#REF!)))</f>
        <v>0</v>
      </c>
      <c r="O1790" s="74">
        <f t="shared" si="149"/>
        <v>0</v>
      </c>
      <c r="P1790" s="73">
        <f>IF(AND(J1789=0,J1790=0),0,INT(CHOOSE(IF(C1790&gt;0,C1790,$F$5),#REF!,#REF!,#REF!,#REF!,#REF!,#REF!,#REF!)))</f>
        <v>0</v>
      </c>
      <c r="Q1790" s="74">
        <f t="shared" si="150"/>
        <v>0</v>
      </c>
      <c r="R1790" s="73">
        <f>IF(AND(J1789=0,J1790=0),0,INT(CHOOSE(IF(C1790&gt;0,C1790,$F$5),#REF!,#REF!,#REF!,#REF!,#REF!,#REF!,#REF!)))</f>
        <v>0</v>
      </c>
      <c r="S1790" s="74">
        <f t="shared" si="151"/>
        <v>0</v>
      </c>
      <c r="T1790" s="74"/>
    </row>
    <row r="1791" spans="3:20" ht="20.25" hidden="1" customHeight="1">
      <c r="C1791" s="17"/>
      <c r="E1791" t="str">
        <f t="shared" si="148"/>
        <v/>
      </c>
      <c r="F1791" s="62"/>
      <c r="G1791" s="63"/>
      <c r="H1791" s="64"/>
      <c r="I1791" s="64"/>
      <c r="J1791" s="63">
        <v>0</v>
      </c>
      <c r="K1791" s="65"/>
      <c r="L1791" s="66">
        <f t="shared" si="147"/>
        <v>0</v>
      </c>
      <c r="M1791" s="64">
        <f t="shared" si="147"/>
        <v>0</v>
      </c>
      <c r="N1791" s="66">
        <f>IF(J1791=0,0,N1792*$E$3)</f>
        <v>0</v>
      </c>
      <c r="O1791" s="67">
        <f t="shared" si="149"/>
        <v>0</v>
      </c>
      <c r="P1791" s="66">
        <f>IF(J1791=0,0,P1792*$E$3)</f>
        <v>0</v>
      </c>
      <c r="Q1791" s="67">
        <f t="shared" si="150"/>
        <v>0</v>
      </c>
      <c r="R1791" s="66">
        <f>IF(J1791=0,0,R1792*$E$3)</f>
        <v>0</v>
      </c>
      <c r="S1791" s="67">
        <f t="shared" si="151"/>
        <v>0</v>
      </c>
      <c r="T1791" s="67"/>
    </row>
    <row r="1792" spans="3:20" ht="20.25" hidden="1" customHeight="1">
      <c r="C1792" s="76"/>
      <c r="D1792" s="68">
        <f>CHOOSE(IF(C1792&gt;0,C1792,$F$5),0,"(야)","(지세별)","(지+소)","(누.불)","(야+소)","(원내역)")</f>
        <v>0</v>
      </c>
      <c r="E1792">
        <f t="shared" si="152"/>
        <v>0</v>
      </c>
      <c r="F1792" s="59"/>
      <c r="G1792" s="70" t="s">
        <v>428</v>
      </c>
      <c r="H1792" s="71" t="s">
        <v>408</v>
      </c>
      <c r="I1792" s="71">
        <f>CHOOSE(IF(C1792&gt;0,C1792,$F$5),0,"(야간)","(지세별)","(지+소)","(누.불)","(야+소)","")</f>
        <v>0</v>
      </c>
      <c r="J1792" s="70">
        <v>0</v>
      </c>
      <c r="K1792" s="72" t="s">
        <v>74</v>
      </c>
      <c r="L1792" s="73">
        <f t="shared" si="147"/>
        <v>0</v>
      </c>
      <c r="M1792" s="71">
        <f t="shared" si="147"/>
        <v>0</v>
      </c>
      <c r="N1792" s="73">
        <f>IF(AND(J1791=0,J1792=0),0,INT(CHOOSE(IF(C1792&gt;0,C1792,$F$5),#REF!,#REF!,#REF!,#REF!,#REF!,#REF!,#REF!)))</f>
        <v>0</v>
      </c>
      <c r="O1792" s="74">
        <f t="shared" si="149"/>
        <v>0</v>
      </c>
      <c r="P1792" s="73">
        <f>IF(AND(J1791=0,J1792=0),0,INT(CHOOSE(IF(C1792&gt;0,C1792,$F$5),#REF!,#REF!,#REF!,#REF!,#REF!,#REF!,#REF!)))</f>
        <v>0</v>
      </c>
      <c r="Q1792" s="74">
        <f t="shared" si="150"/>
        <v>0</v>
      </c>
      <c r="R1792" s="73">
        <f>IF(AND(J1791=0,J1792=0),0,INT(CHOOSE(IF(C1792&gt;0,C1792,$F$5),#REF!,#REF!,#REF!,#REF!,#REF!,#REF!,#REF!)))</f>
        <v>0</v>
      </c>
      <c r="S1792" s="74">
        <f t="shared" si="151"/>
        <v>0</v>
      </c>
      <c r="T1792" s="74"/>
    </row>
    <row r="1793" spans="3:20" ht="20.25" hidden="1" customHeight="1">
      <c r="C1793" s="17"/>
      <c r="E1793" t="str">
        <f t="shared" si="148"/>
        <v/>
      </c>
      <c r="F1793" s="62"/>
      <c r="G1793" s="63"/>
      <c r="H1793" s="64"/>
      <c r="I1793" s="64"/>
      <c r="J1793" s="63">
        <v>0</v>
      </c>
      <c r="K1793" s="65"/>
      <c r="L1793" s="66">
        <f t="shared" si="147"/>
        <v>0</v>
      </c>
      <c r="M1793" s="64">
        <f t="shared" si="147"/>
        <v>0</v>
      </c>
      <c r="N1793" s="66">
        <f>IF(J1793=0,0,N1794*$E$3)</f>
        <v>0</v>
      </c>
      <c r="O1793" s="67">
        <f t="shared" si="149"/>
        <v>0</v>
      </c>
      <c r="P1793" s="66">
        <f>IF(J1793=0,0,P1794*$E$3)</f>
        <v>0</v>
      </c>
      <c r="Q1793" s="67">
        <f t="shared" si="150"/>
        <v>0</v>
      </c>
      <c r="R1793" s="66">
        <f>IF(J1793=0,0,R1794*$E$3)</f>
        <v>0</v>
      </c>
      <c r="S1793" s="67">
        <f t="shared" si="151"/>
        <v>0</v>
      </c>
      <c r="T1793" s="67"/>
    </row>
    <row r="1794" spans="3:20" ht="20.25" hidden="1" customHeight="1">
      <c r="C1794" s="76">
        <v>2</v>
      </c>
      <c r="D1794" s="68" t="str">
        <f>CHOOSE(IF(C1794&gt;0,C1794,$F$5),0,"(야)","(지세별)","(지+소)","(누.불)","(야+소)","(원내역)")</f>
        <v>(야)</v>
      </c>
      <c r="E1794">
        <f t="shared" si="152"/>
        <v>0</v>
      </c>
      <c r="F1794" s="59"/>
      <c r="G1794" s="70" t="s">
        <v>428</v>
      </c>
      <c r="H1794" s="71" t="s">
        <v>408</v>
      </c>
      <c r="I1794" s="71" t="str">
        <f>CHOOSE(IF(C1794&gt;0,C1794,$F$5),0,"(야간)","(지세별)","(지+소)","(누.불)","(야+소)","")</f>
        <v>(야간)</v>
      </c>
      <c r="J1794" s="70">
        <v>0</v>
      </c>
      <c r="K1794" s="72" t="s">
        <v>429</v>
      </c>
      <c r="L1794" s="73">
        <f t="shared" si="147"/>
        <v>0</v>
      </c>
      <c r="M1794" s="71">
        <f t="shared" si="147"/>
        <v>0</v>
      </c>
      <c r="N1794" s="73">
        <f>IF(AND(J1793=0,J1794=0),0,INT(CHOOSE(IF(C1794&gt;0,C1794,$F$5),#REF!,#REF!,#REF!,#REF!,#REF!,#REF!,#REF!)))</f>
        <v>0</v>
      </c>
      <c r="O1794" s="74">
        <f t="shared" si="149"/>
        <v>0</v>
      </c>
      <c r="P1794" s="73">
        <f>IF(AND(J1793=0,J1794=0),0,INT(CHOOSE(IF(C1794&gt;0,C1794,$F$5),#REF!,#REF!,#REF!,#REF!,#REF!,#REF!,#REF!)))</f>
        <v>0</v>
      </c>
      <c r="Q1794" s="74">
        <f t="shared" si="150"/>
        <v>0</v>
      </c>
      <c r="R1794" s="73">
        <f>IF(AND(J1793=0,J1794=0),0,INT(CHOOSE(IF(C1794&gt;0,C1794,$F$5),#REF!,#REF!,#REF!,#REF!,#REF!,#REF!,#REF!)))</f>
        <v>0</v>
      </c>
      <c r="S1794" s="74">
        <f t="shared" si="151"/>
        <v>0</v>
      </c>
      <c r="T1794" s="74"/>
    </row>
    <row r="1795" spans="3:20" ht="20.25" hidden="1" customHeight="1">
      <c r="C1795" s="17"/>
      <c r="E1795" t="str">
        <f t="shared" si="148"/>
        <v/>
      </c>
      <c r="F1795" s="62"/>
      <c r="G1795" s="63"/>
      <c r="H1795" s="64"/>
      <c r="I1795" s="64"/>
      <c r="J1795" s="63">
        <v>0</v>
      </c>
      <c r="K1795" s="65"/>
      <c r="L1795" s="66">
        <f t="shared" si="147"/>
        <v>0</v>
      </c>
      <c r="M1795" s="64">
        <f t="shared" si="147"/>
        <v>0</v>
      </c>
      <c r="N1795" s="66">
        <f>IF(J1795=0,0,N1796*$E$3)</f>
        <v>0</v>
      </c>
      <c r="O1795" s="67">
        <f t="shared" si="149"/>
        <v>0</v>
      </c>
      <c r="P1795" s="66">
        <f>IF(J1795=0,0,P1796*$E$3)</f>
        <v>0</v>
      </c>
      <c r="Q1795" s="67">
        <f t="shared" si="150"/>
        <v>0</v>
      </c>
      <c r="R1795" s="66">
        <f>IF(J1795=0,0,R1796*$E$3)</f>
        <v>0</v>
      </c>
      <c r="S1795" s="67">
        <f t="shared" si="151"/>
        <v>0</v>
      </c>
      <c r="T1795" s="67"/>
    </row>
    <row r="1796" spans="3:20" ht="20.25" hidden="1" customHeight="1">
      <c r="C1796" s="76"/>
      <c r="D1796" s="68">
        <f>CHOOSE(IF(C1796&gt;0,C1796,$F$5),0,"(야)","(지세별)","(지+소)","(누.불)","(야+소)","(원내역)")</f>
        <v>0</v>
      </c>
      <c r="E1796">
        <f t="shared" si="152"/>
        <v>0</v>
      </c>
      <c r="F1796" s="59"/>
      <c r="G1796" s="70" t="s">
        <v>428</v>
      </c>
      <c r="H1796" s="71" t="s">
        <v>397</v>
      </c>
      <c r="I1796" s="71">
        <f>CHOOSE(IF(C1796&gt;0,C1796,$F$5),0,"(야간)","(지세별)","(지+소)","(누.불)","(야+소)","")</f>
        <v>0</v>
      </c>
      <c r="J1796" s="70">
        <v>0</v>
      </c>
      <c r="K1796" s="72" t="s">
        <v>399</v>
      </c>
      <c r="L1796" s="73">
        <f t="shared" si="147"/>
        <v>0</v>
      </c>
      <c r="M1796" s="71">
        <f t="shared" si="147"/>
        <v>0</v>
      </c>
      <c r="N1796" s="73">
        <f>IF(AND(J1795=0,J1796=0),0,INT(CHOOSE(IF(C1796&gt;0,C1796,$F$5),#REF!,#REF!,#REF!,#REF!,#REF!,#REF!,#REF!)))</f>
        <v>0</v>
      </c>
      <c r="O1796" s="74">
        <f t="shared" si="149"/>
        <v>0</v>
      </c>
      <c r="P1796" s="73">
        <f>IF(AND(J1795=0,J1796=0),0,INT(CHOOSE(IF(C1796&gt;0,C1796,$F$5),#REF!,#REF!,#REF!,#REF!,#REF!,#REF!,#REF!)))</f>
        <v>0</v>
      </c>
      <c r="Q1796" s="74">
        <f t="shared" si="150"/>
        <v>0</v>
      </c>
      <c r="R1796" s="73">
        <f>IF(AND(J1795=0,J1796=0),0,INT(CHOOSE(IF(C1796&gt;0,C1796,$F$5),#REF!,#REF!,#REF!,#REF!,#REF!,#REF!,#REF!)))</f>
        <v>0</v>
      </c>
      <c r="S1796" s="74">
        <f t="shared" si="151"/>
        <v>0</v>
      </c>
      <c r="T1796" s="74"/>
    </row>
    <row r="1797" spans="3:20" ht="20.25" hidden="1" customHeight="1">
      <c r="C1797" s="17"/>
      <c r="E1797" t="str">
        <f t="shared" si="148"/>
        <v/>
      </c>
      <c r="F1797" s="62"/>
      <c r="G1797" s="63"/>
      <c r="H1797" s="64"/>
      <c r="I1797" s="64"/>
      <c r="J1797" s="63">
        <v>0</v>
      </c>
      <c r="K1797" s="65"/>
      <c r="L1797" s="66">
        <f t="shared" si="147"/>
        <v>0</v>
      </c>
      <c r="M1797" s="64">
        <f t="shared" si="147"/>
        <v>0</v>
      </c>
      <c r="N1797" s="66">
        <f>IF(J1797=0,0,N1798*$E$3)</f>
        <v>0</v>
      </c>
      <c r="O1797" s="67">
        <f t="shared" si="149"/>
        <v>0</v>
      </c>
      <c r="P1797" s="66">
        <f>IF(J1797=0,0,P1798*$E$3)</f>
        <v>0</v>
      </c>
      <c r="Q1797" s="67">
        <f t="shared" si="150"/>
        <v>0</v>
      </c>
      <c r="R1797" s="66">
        <f>IF(J1797=0,0,R1798*$E$3)</f>
        <v>0</v>
      </c>
      <c r="S1797" s="67">
        <f t="shared" si="151"/>
        <v>0</v>
      </c>
      <c r="T1797" s="67"/>
    </row>
    <row r="1798" spans="3:20" ht="20.25" hidden="1" customHeight="1">
      <c r="C1798" s="76">
        <v>2</v>
      </c>
      <c r="D1798" s="68" t="str">
        <f>CHOOSE(IF(C1798&gt;0,C1798,$F$5),0,"(야)","(지세별)","(지+소)","(누.불)","(야+소)","(원내역)")</f>
        <v>(야)</v>
      </c>
      <c r="E1798">
        <f t="shared" si="152"/>
        <v>0</v>
      </c>
      <c r="F1798" s="59"/>
      <c r="G1798" s="70" t="s">
        <v>428</v>
      </c>
      <c r="H1798" s="71" t="s">
        <v>397</v>
      </c>
      <c r="I1798" s="71" t="str">
        <f>CHOOSE(IF(C1798&gt;0,C1798,$F$5),0,"(야간)","(지세별)","(지+소)","(누.불)","(야+소)","")</f>
        <v>(야간)</v>
      </c>
      <c r="J1798" s="70">
        <v>0</v>
      </c>
      <c r="K1798" s="72" t="s">
        <v>74</v>
      </c>
      <c r="L1798" s="73">
        <f t="shared" si="147"/>
        <v>0</v>
      </c>
      <c r="M1798" s="71">
        <f t="shared" si="147"/>
        <v>0</v>
      </c>
      <c r="N1798" s="73">
        <f>IF(AND(J1797=0,J1798=0),0,INT(CHOOSE(IF(C1798&gt;0,C1798,$F$5),#REF!,#REF!,#REF!,#REF!,#REF!,#REF!,#REF!)))</f>
        <v>0</v>
      </c>
      <c r="O1798" s="74">
        <f t="shared" si="149"/>
        <v>0</v>
      </c>
      <c r="P1798" s="73">
        <f>IF(AND(J1797=0,J1798=0),0,INT(CHOOSE(IF(C1798&gt;0,C1798,$F$5),#REF!,#REF!,#REF!,#REF!,#REF!,#REF!,#REF!)))</f>
        <v>0</v>
      </c>
      <c r="Q1798" s="74">
        <f t="shared" si="150"/>
        <v>0</v>
      </c>
      <c r="R1798" s="73">
        <f>IF(AND(J1797=0,J1798=0),0,INT(CHOOSE(IF(C1798&gt;0,C1798,$F$5),#REF!,#REF!,#REF!,#REF!,#REF!,#REF!,#REF!)))</f>
        <v>0</v>
      </c>
      <c r="S1798" s="74">
        <f t="shared" si="151"/>
        <v>0</v>
      </c>
      <c r="T1798" s="74"/>
    </row>
    <row r="1799" spans="3:20" ht="20.25" hidden="1" customHeight="1">
      <c r="C1799" s="17"/>
      <c r="E1799" t="str">
        <f t="shared" si="148"/>
        <v/>
      </c>
      <c r="F1799" s="62"/>
      <c r="G1799" s="63"/>
      <c r="H1799" s="64"/>
      <c r="I1799" s="64"/>
      <c r="J1799" s="63">
        <v>0</v>
      </c>
      <c r="K1799" s="65"/>
      <c r="L1799" s="66">
        <f t="shared" si="147"/>
        <v>0</v>
      </c>
      <c r="M1799" s="64">
        <f t="shared" si="147"/>
        <v>0</v>
      </c>
      <c r="N1799" s="66">
        <f>IF(J1799=0,0,N1800*$E$3)</f>
        <v>0</v>
      </c>
      <c r="O1799" s="67">
        <f t="shared" si="149"/>
        <v>0</v>
      </c>
      <c r="P1799" s="66">
        <f>IF(J1799=0,0,P1800*$E$3)</f>
        <v>0</v>
      </c>
      <c r="Q1799" s="67">
        <f t="shared" si="150"/>
        <v>0</v>
      </c>
      <c r="R1799" s="66">
        <f>IF(J1799=0,0,R1800*$E$3)</f>
        <v>0</v>
      </c>
      <c r="S1799" s="67">
        <f t="shared" si="151"/>
        <v>0</v>
      </c>
      <c r="T1799" s="67"/>
    </row>
    <row r="1800" spans="3:20" ht="20.25" hidden="1" customHeight="1">
      <c r="C1800" s="76"/>
      <c r="D1800" s="68">
        <f>CHOOSE(IF(C1800&gt;0,C1800,$F$5),0,"(야)","(지세별)","(지+소)","(누.불)","(야+소)","(원내역)")</f>
        <v>0</v>
      </c>
      <c r="E1800">
        <f t="shared" si="152"/>
        <v>0</v>
      </c>
      <c r="F1800" s="59"/>
      <c r="G1800" s="70" t="s">
        <v>428</v>
      </c>
      <c r="H1800" s="71" t="s">
        <v>398</v>
      </c>
      <c r="I1800" s="71">
        <f>CHOOSE(IF(C1800&gt;0,C1800,$F$5),0,"(야간)","(지세별)","(지+소)","(누.불)","(야+소)","")</f>
        <v>0</v>
      </c>
      <c r="J1800" s="70">
        <v>0</v>
      </c>
      <c r="K1800" s="72" t="s">
        <v>74</v>
      </c>
      <c r="L1800" s="73">
        <f t="shared" si="147"/>
        <v>0</v>
      </c>
      <c r="M1800" s="71">
        <f t="shared" si="147"/>
        <v>0</v>
      </c>
      <c r="N1800" s="73">
        <f>IF(AND(J1799=0,J1800=0),0,INT(CHOOSE(IF(C1800&gt;0,C1800,$F$5),#REF!,#REF!,#REF!,#REF!,#REF!,#REF!,#REF!)))</f>
        <v>0</v>
      </c>
      <c r="O1800" s="74">
        <f t="shared" si="149"/>
        <v>0</v>
      </c>
      <c r="P1800" s="73">
        <f>IF(AND(J1799=0,J1800=0),0,INT(CHOOSE(IF(C1800&gt;0,C1800,$F$5),#REF!,#REF!,#REF!,#REF!,#REF!,#REF!,#REF!)))</f>
        <v>0</v>
      </c>
      <c r="Q1800" s="74">
        <f t="shared" si="150"/>
        <v>0</v>
      </c>
      <c r="R1800" s="73">
        <f>IF(AND(J1799=0,J1800=0),0,INT(CHOOSE(IF(C1800&gt;0,C1800,$F$5),#REF!,#REF!,#REF!,#REF!,#REF!,#REF!,#REF!)))</f>
        <v>0</v>
      </c>
      <c r="S1800" s="74">
        <f t="shared" si="151"/>
        <v>0</v>
      </c>
      <c r="T1800" s="74"/>
    </row>
    <row r="1801" spans="3:20" ht="20.25" hidden="1" customHeight="1">
      <c r="C1801" s="17"/>
      <c r="E1801" t="str">
        <f t="shared" si="148"/>
        <v/>
      </c>
      <c r="F1801" s="62"/>
      <c r="G1801" s="63"/>
      <c r="H1801" s="64"/>
      <c r="I1801" s="64"/>
      <c r="J1801" s="63">
        <v>0</v>
      </c>
      <c r="K1801" s="65"/>
      <c r="L1801" s="66">
        <f t="shared" si="147"/>
        <v>0</v>
      </c>
      <c r="M1801" s="64">
        <f t="shared" si="147"/>
        <v>0</v>
      </c>
      <c r="N1801" s="66">
        <f>IF(J1801=0,0,N1802*$E$3)</f>
        <v>0</v>
      </c>
      <c r="O1801" s="67">
        <f t="shared" si="149"/>
        <v>0</v>
      </c>
      <c r="P1801" s="66">
        <f>IF(J1801=0,0,P1802*$E$3)</f>
        <v>0</v>
      </c>
      <c r="Q1801" s="67">
        <f t="shared" si="150"/>
        <v>0</v>
      </c>
      <c r="R1801" s="66">
        <f>IF(J1801=0,0,R1802*$E$3)</f>
        <v>0</v>
      </c>
      <c r="S1801" s="67">
        <f t="shared" si="151"/>
        <v>0</v>
      </c>
      <c r="T1801" s="67"/>
    </row>
    <row r="1802" spans="3:20" ht="20.25" hidden="1" customHeight="1">
      <c r="C1802" s="76">
        <v>2</v>
      </c>
      <c r="D1802" s="68" t="str">
        <f>CHOOSE(IF(C1802&gt;0,C1802,$F$5),0,"(야)","(지세별)","(지+소)","(누.불)","(야+소)","(원내역)")</f>
        <v>(야)</v>
      </c>
      <c r="E1802">
        <f t="shared" si="152"/>
        <v>0</v>
      </c>
      <c r="F1802" s="59"/>
      <c r="G1802" s="70" t="s">
        <v>428</v>
      </c>
      <c r="H1802" s="71" t="s">
        <v>398</v>
      </c>
      <c r="I1802" s="71" t="str">
        <f>CHOOSE(IF(C1802&gt;0,C1802,$F$5),0,"(야간)","(지세별)","(지+소)","(누.불)","(야+소)","")</f>
        <v>(야간)</v>
      </c>
      <c r="J1802" s="70">
        <v>0</v>
      </c>
      <c r="K1802" s="72" t="s">
        <v>399</v>
      </c>
      <c r="L1802" s="73">
        <f t="shared" si="147"/>
        <v>0</v>
      </c>
      <c r="M1802" s="71">
        <f t="shared" si="147"/>
        <v>0</v>
      </c>
      <c r="N1802" s="73">
        <f>IF(AND(J1801=0,J1802=0),0,INT(CHOOSE(IF(C1802&gt;0,C1802,$F$5),#REF!,#REF!,#REF!,#REF!,#REF!,#REF!,#REF!)))</f>
        <v>0</v>
      </c>
      <c r="O1802" s="74">
        <f t="shared" si="149"/>
        <v>0</v>
      </c>
      <c r="P1802" s="73">
        <f>IF(AND(J1801=0,J1802=0),0,INT(CHOOSE(IF(C1802&gt;0,C1802,$F$5),#REF!,#REF!,#REF!,#REF!,#REF!,#REF!,#REF!)))</f>
        <v>0</v>
      </c>
      <c r="Q1802" s="74">
        <f t="shared" si="150"/>
        <v>0</v>
      </c>
      <c r="R1802" s="73">
        <f>IF(AND(J1801=0,J1802=0),0,INT(CHOOSE(IF(C1802&gt;0,C1802,$F$5),#REF!,#REF!,#REF!,#REF!,#REF!,#REF!,#REF!)))</f>
        <v>0</v>
      </c>
      <c r="S1802" s="74">
        <f t="shared" si="151"/>
        <v>0</v>
      </c>
      <c r="T1802" s="74"/>
    </row>
    <row r="1803" spans="3:20" ht="20.25" hidden="1" customHeight="1">
      <c r="C1803" s="17"/>
      <c r="E1803" t="str">
        <f t="shared" si="148"/>
        <v/>
      </c>
      <c r="F1803" s="62"/>
      <c r="G1803" s="63"/>
      <c r="H1803" s="64"/>
      <c r="I1803" s="64"/>
      <c r="J1803" s="63">
        <v>0</v>
      </c>
      <c r="K1803" s="65"/>
      <c r="L1803" s="66">
        <f t="shared" si="147"/>
        <v>0</v>
      </c>
      <c r="M1803" s="64">
        <f t="shared" si="147"/>
        <v>0</v>
      </c>
      <c r="N1803" s="66">
        <f>IF(J1803=0,0,N1804*$E$3)</f>
        <v>0</v>
      </c>
      <c r="O1803" s="67">
        <f t="shared" si="149"/>
        <v>0</v>
      </c>
      <c r="P1803" s="66">
        <f>IF(J1803=0,0,P1804*$E$3)</f>
        <v>0</v>
      </c>
      <c r="Q1803" s="67">
        <f t="shared" si="150"/>
        <v>0</v>
      </c>
      <c r="R1803" s="66">
        <f>IF(J1803=0,0,R1804*$E$3)</f>
        <v>0</v>
      </c>
      <c r="S1803" s="67">
        <f t="shared" si="151"/>
        <v>0</v>
      </c>
      <c r="T1803" s="67"/>
    </row>
    <row r="1804" spans="3:20" ht="20.25" hidden="1" customHeight="1">
      <c r="C1804" s="76"/>
      <c r="D1804" s="68">
        <f>CHOOSE(IF(C1804&gt;0,C1804,$F$5),0,"(야)","(지세별)","(지+소)","(누.불)","(야+소)","(원내역)")</f>
        <v>0</v>
      </c>
      <c r="E1804">
        <f t="shared" si="152"/>
        <v>0</v>
      </c>
      <c r="F1804" s="59"/>
      <c r="G1804" s="70" t="s">
        <v>428</v>
      </c>
      <c r="H1804" s="71" t="s">
        <v>409</v>
      </c>
      <c r="I1804" s="71">
        <f>CHOOSE(IF(C1804&gt;0,C1804,$F$5),0,"(야간)","(지세별)","(지+소)","(누.불)","(야+소)","")</f>
        <v>0</v>
      </c>
      <c r="J1804" s="70">
        <v>0</v>
      </c>
      <c r="K1804" s="72" t="s">
        <v>74</v>
      </c>
      <c r="L1804" s="73">
        <f t="shared" si="147"/>
        <v>0</v>
      </c>
      <c r="M1804" s="71">
        <f t="shared" si="147"/>
        <v>0</v>
      </c>
      <c r="N1804" s="73">
        <f>IF(AND(J1803=0,J1804=0),0,INT(CHOOSE(IF(C1804&gt;0,C1804,$F$5),#REF!,#REF!,#REF!,#REF!,#REF!,#REF!,#REF!)))</f>
        <v>0</v>
      </c>
      <c r="O1804" s="74">
        <f t="shared" si="149"/>
        <v>0</v>
      </c>
      <c r="P1804" s="73">
        <f>IF(AND(J1803=0,J1804=0),0,INT(CHOOSE(IF(C1804&gt;0,C1804,$F$5),#REF!,#REF!,#REF!,#REF!,#REF!,#REF!,#REF!)))</f>
        <v>0</v>
      </c>
      <c r="Q1804" s="74">
        <f t="shared" si="150"/>
        <v>0</v>
      </c>
      <c r="R1804" s="73">
        <f>IF(AND(J1803=0,J1804=0),0,INT(CHOOSE(IF(C1804&gt;0,C1804,$F$5),#REF!,#REF!,#REF!,#REF!,#REF!,#REF!,#REF!)))</f>
        <v>0</v>
      </c>
      <c r="S1804" s="74">
        <f t="shared" si="151"/>
        <v>0</v>
      </c>
      <c r="T1804" s="74"/>
    </row>
    <row r="1805" spans="3:20" ht="20.25" hidden="1" customHeight="1">
      <c r="C1805" s="17"/>
      <c r="E1805" t="str">
        <f t="shared" si="148"/>
        <v/>
      </c>
      <c r="F1805" s="62"/>
      <c r="G1805" s="63"/>
      <c r="H1805" s="64"/>
      <c r="I1805" s="64"/>
      <c r="J1805" s="63">
        <v>0</v>
      </c>
      <c r="K1805" s="65"/>
      <c r="L1805" s="66">
        <f t="shared" si="147"/>
        <v>0</v>
      </c>
      <c r="M1805" s="64">
        <f t="shared" si="147"/>
        <v>0</v>
      </c>
      <c r="N1805" s="66">
        <f>IF(J1805=0,0,N1806*$E$3)</f>
        <v>0</v>
      </c>
      <c r="O1805" s="67">
        <f t="shared" si="149"/>
        <v>0</v>
      </c>
      <c r="P1805" s="66">
        <f>IF(J1805=0,0,P1806*$E$3)</f>
        <v>0</v>
      </c>
      <c r="Q1805" s="67">
        <f t="shared" si="150"/>
        <v>0</v>
      </c>
      <c r="R1805" s="66">
        <f>IF(J1805=0,0,R1806*$E$3)</f>
        <v>0</v>
      </c>
      <c r="S1805" s="67">
        <f t="shared" si="151"/>
        <v>0</v>
      </c>
      <c r="T1805" s="67"/>
    </row>
    <row r="1806" spans="3:20" ht="20.25" hidden="1" customHeight="1">
      <c r="C1806" s="76">
        <v>2</v>
      </c>
      <c r="D1806" s="68" t="str">
        <f>CHOOSE(IF(C1806&gt;0,C1806,$F$5),0,"(야)","(지세별)","(지+소)","(누.불)","(야+소)","(원내역)")</f>
        <v>(야)</v>
      </c>
      <c r="E1806">
        <f t="shared" si="152"/>
        <v>0</v>
      </c>
      <c r="F1806" s="59"/>
      <c r="G1806" s="70" t="s">
        <v>428</v>
      </c>
      <c r="H1806" s="71" t="s">
        <v>409</v>
      </c>
      <c r="I1806" s="71" t="str">
        <f>CHOOSE(IF(C1806&gt;0,C1806,$F$5),0,"(야간)","(지세별)","(지+소)","(누.불)","(야+소)","")</f>
        <v>(야간)</v>
      </c>
      <c r="J1806" s="70">
        <v>0</v>
      </c>
      <c r="K1806" s="72" t="s">
        <v>74</v>
      </c>
      <c r="L1806" s="73">
        <f t="shared" si="147"/>
        <v>0</v>
      </c>
      <c r="M1806" s="71">
        <f t="shared" si="147"/>
        <v>0</v>
      </c>
      <c r="N1806" s="73">
        <f>IF(AND(J1805=0,J1806=0),0,INT(CHOOSE(IF(C1806&gt;0,C1806,$F$5),#REF!,#REF!,#REF!,#REF!,#REF!,#REF!,#REF!)))</f>
        <v>0</v>
      </c>
      <c r="O1806" s="74">
        <f t="shared" si="149"/>
        <v>0</v>
      </c>
      <c r="P1806" s="73">
        <f>IF(AND(J1805=0,J1806=0),0,INT(CHOOSE(IF(C1806&gt;0,C1806,$F$5),#REF!,#REF!,#REF!,#REF!,#REF!,#REF!,#REF!)))</f>
        <v>0</v>
      </c>
      <c r="Q1806" s="74">
        <f t="shared" si="150"/>
        <v>0</v>
      </c>
      <c r="R1806" s="73">
        <f>IF(AND(J1805=0,J1806=0),0,INT(CHOOSE(IF(C1806&gt;0,C1806,$F$5),#REF!,#REF!,#REF!,#REF!,#REF!,#REF!,#REF!)))</f>
        <v>0</v>
      </c>
      <c r="S1806" s="74">
        <f t="shared" si="151"/>
        <v>0</v>
      </c>
      <c r="T1806" s="74"/>
    </row>
    <row r="1807" spans="3:20" ht="20.25" hidden="1" customHeight="1">
      <c r="C1807" s="17"/>
      <c r="E1807" t="str">
        <f t="shared" si="148"/>
        <v/>
      </c>
      <c r="F1807" s="62"/>
      <c r="G1807" s="63"/>
      <c r="H1807" s="64"/>
      <c r="I1807" s="64"/>
      <c r="J1807" s="63">
        <v>0</v>
      </c>
      <c r="K1807" s="65"/>
      <c r="L1807" s="66">
        <f t="shared" si="147"/>
        <v>0</v>
      </c>
      <c r="M1807" s="64">
        <f t="shared" si="147"/>
        <v>0</v>
      </c>
      <c r="N1807" s="66">
        <f>IF(J1807=0,0,N1808*$E$3)</f>
        <v>0</v>
      </c>
      <c r="O1807" s="67">
        <f t="shared" si="149"/>
        <v>0</v>
      </c>
      <c r="P1807" s="66">
        <f>IF(J1807=0,0,P1808*$E$3)</f>
        <v>0</v>
      </c>
      <c r="Q1807" s="67">
        <f t="shared" si="150"/>
        <v>0</v>
      </c>
      <c r="R1807" s="66">
        <f>IF(J1807=0,0,R1808*$E$3)</f>
        <v>0</v>
      </c>
      <c r="S1807" s="67">
        <f t="shared" si="151"/>
        <v>0</v>
      </c>
      <c r="T1807" s="67"/>
    </row>
    <row r="1808" spans="3:20" ht="20.25" hidden="1" customHeight="1">
      <c r="C1808" s="76"/>
      <c r="D1808" s="68">
        <f>CHOOSE(IF(C1808&gt;0,C1808,$F$5),0,"(야)","(지세별)","(지+소)","(누.불)","(야+소)","(원내역)")</f>
        <v>0</v>
      </c>
      <c r="E1808">
        <f t="shared" si="152"/>
        <v>0</v>
      </c>
      <c r="F1808" s="59"/>
      <c r="G1808" s="70" t="s">
        <v>428</v>
      </c>
      <c r="H1808" s="71" t="s">
        <v>401</v>
      </c>
      <c r="I1808" s="71">
        <f>CHOOSE(IF(C1808&gt;0,C1808,$F$5),0,"(야간)","(지세별)","(지+소)","(누.불)","(야+소)","")</f>
        <v>0</v>
      </c>
      <c r="J1808" s="70">
        <v>0</v>
      </c>
      <c r="K1808" s="72" t="s">
        <v>74</v>
      </c>
      <c r="L1808" s="73">
        <f t="shared" si="147"/>
        <v>0</v>
      </c>
      <c r="M1808" s="71">
        <f t="shared" si="147"/>
        <v>0</v>
      </c>
      <c r="N1808" s="73">
        <f>IF(AND(J1807=0,J1808=0),0,INT(CHOOSE(IF(C1808&gt;0,C1808,$F$5),#REF!,#REF!,#REF!,#REF!,#REF!,#REF!,#REF!)))</f>
        <v>0</v>
      </c>
      <c r="O1808" s="74">
        <f t="shared" si="149"/>
        <v>0</v>
      </c>
      <c r="P1808" s="73">
        <f>IF(AND(J1807=0,J1808=0),0,INT(CHOOSE(IF(C1808&gt;0,C1808,$F$5),#REF!,#REF!,#REF!,#REF!,#REF!,#REF!,#REF!)))</f>
        <v>0</v>
      </c>
      <c r="Q1808" s="74">
        <f t="shared" si="150"/>
        <v>0</v>
      </c>
      <c r="R1808" s="73">
        <f>IF(AND(J1807=0,J1808=0),0,INT(CHOOSE(IF(C1808&gt;0,C1808,$F$5),#REF!,#REF!,#REF!,#REF!,#REF!,#REF!,#REF!)))</f>
        <v>0</v>
      </c>
      <c r="S1808" s="74">
        <f t="shared" si="151"/>
        <v>0</v>
      </c>
      <c r="T1808" s="74"/>
    </row>
    <row r="1809" spans="3:20" ht="20.25" hidden="1" customHeight="1">
      <c r="C1809" s="17"/>
      <c r="E1809" t="str">
        <f t="shared" si="148"/>
        <v/>
      </c>
      <c r="F1809" s="62"/>
      <c r="G1809" s="63"/>
      <c r="H1809" s="64"/>
      <c r="I1809" s="64"/>
      <c r="J1809" s="63">
        <v>0</v>
      </c>
      <c r="K1809" s="65"/>
      <c r="L1809" s="66">
        <f t="shared" si="147"/>
        <v>0</v>
      </c>
      <c r="M1809" s="64">
        <f t="shared" si="147"/>
        <v>0</v>
      </c>
      <c r="N1809" s="66">
        <f>IF(J1809=0,0,N1810*$E$3)</f>
        <v>0</v>
      </c>
      <c r="O1809" s="67">
        <f t="shared" si="149"/>
        <v>0</v>
      </c>
      <c r="P1809" s="66">
        <f>IF(J1809=0,0,P1810*$E$3)</f>
        <v>0</v>
      </c>
      <c r="Q1809" s="67">
        <f t="shared" si="150"/>
        <v>0</v>
      </c>
      <c r="R1809" s="66">
        <f>IF(J1809=0,0,R1810*$E$3)</f>
        <v>0</v>
      </c>
      <c r="S1809" s="67">
        <f t="shared" si="151"/>
        <v>0</v>
      </c>
      <c r="T1809" s="67"/>
    </row>
    <row r="1810" spans="3:20" ht="20.25" hidden="1" customHeight="1">
      <c r="C1810" s="76">
        <v>2</v>
      </c>
      <c r="D1810" s="68" t="str">
        <f>CHOOSE(IF(C1810&gt;0,C1810,$F$5),0,"(야)","(지세별)","(지+소)","(누.불)","(야+소)","(원내역)")</f>
        <v>(야)</v>
      </c>
      <c r="E1810">
        <f t="shared" si="152"/>
        <v>0</v>
      </c>
      <c r="F1810" s="59"/>
      <c r="G1810" s="70" t="s">
        <v>428</v>
      </c>
      <c r="H1810" s="71" t="s">
        <v>401</v>
      </c>
      <c r="I1810" s="71" t="str">
        <f>CHOOSE(IF(C1810&gt;0,C1810,$F$5),0,"(야간)","(지세별)","(지+소)","(누.불)","(야+소)","")</f>
        <v>(야간)</v>
      </c>
      <c r="J1810" s="70">
        <v>0</v>
      </c>
      <c r="K1810" s="72" t="s">
        <v>406</v>
      </c>
      <c r="L1810" s="73">
        <f t="shared" si="147"/>
        <v>0</v>
      </c>
      <c r="M1810" s="71">
        <f t="shared" si="147"/>
        <v>0</v>
      </c>
      <c r="N1810" s="73">
        <f>IF(AND(J1809=0,J1810=0),0,INT(CHOOSE(IF(C1810&gt;0,C1810,$F$5),#REF!,#REF!,#REF!,#REF!,#REF!,#REF!,#REF!)))</f>
        <v>0</v>
      </c>
      <c r="O1810" s="74">
        <f t="shared" si="149"/>
        <v>0</v>
      </c>
      <c r="P1810" s="73">
        <f>IF(AND(J1809=0,J1810=0),0,INT(CHOOSE(IF(C1810&gt;0,C1810,$F$5),#REF!,#REF!,#REF!,#REF!,#REF!,#REF!,#REF!)))</f>
        <v>0</v>
      </c>
      <c r="Q1810" s="74">
        <f t="shared" si="150"/>
        <v>0</v>
      </c>
      <c r="R1810" s="73">
        <f>IF(AND(J1809=0,J1810=0),0,INT(CHOOSE(IF(C1810&gt;0,C1810,$F$5),#REF!,#REF!,#REF!,#REF!,#REF!,#REF!,#REF!)))</f>
        <v>0</v>
      </c>
      <c r="S1810" s="74">
        <f t="shared" si="151"/>
        <v>0</v>
      </c>
      <c r="T1810" s="74"/>
    </row>
    <row r="1811" spans="3:20" ht="20.25" hidden="1" customHeight="1">
      <c r="C1811" s="17"/>
      <c r="E1811" t="str">
        <f t="shared" si="148"/>
        <v/>
      </c>
      <c r="F1811" s="62"/>
      <c r="G1811" s="63"/>
      <c r="H1811" s="64"/>
      <c r="I1811" s="64"/>
      <c r="J1811" s="63">
        <v>0</v>
      </c>
      <c r="K1811" s="65"/>
      <c r="L1811" s="66">
        <f t="shared" si="147"/>
        <v>0</v>
      </c>
      <c r="M1811" s="64">
        <f t="shared" si="147"/>
        <v>0</v>
      </c>
      <c r="N1811" s="66">
        <f>IF(J1811=0,0,N1812*$E$3)</f>
        <v>0</v>
      </c>
      <c r="O1811" s="67">
        <f t="shared" si="149"/>
        <v>0</v>
      </c>
      <c r="P1811" s="66">
        <f>IF(J1811=0,0,P1812*$E$3)</f>
        <v>0</v>
      </c>
      <c r="Q1811" s="67">
        <f t="shared" si="150"/>
        <v>0</v>
      </c>
      <c r="R1811" s="66">
        <f>IF(J1811=0,0,R1812*$E$3)</f>
        <v>0</v>
      </c>
      <c r="S1811" s="67">
        <f t="shared" si="151"/>
        <v>0</v>
      </c>
      <c r="T1811" s="67"/>
    </row>
    <row r="1812" spans="3:20" ht="20.25" hidden="1" customHeight="1">
      <c r="C1812" s="76"/>
      <c r="D1812" s="68">
        <f>CHOOSE(IF(C1812&gt;0,C1812,$F$5),0,"(야)","(지세별)","(지+소)","(누.불)","(야+소)","(원내역)")</f>
        <v>0</v>
      </c>
      <c r="E1812">
        <f t="shared" si="152"/>
        <v>0</v>
      </c>
      <c r="F1812" s="59"/>
      <c r="G1812" s="70" t="s">
        <v>428</v>
      </c>
      <c r="H1812" s="71" t="s">
        <v>403</v>
      </c>
      <c r="I1812" s="71">
        <f>CHOOSE(IF(C1812&gt;0,C1812,$F$5),0,"(야간)","(지세별)","(지+소)","(누.불)","(야+소)","")</f>
        <v>0</v>
      </c>
      <c r="J1812" s="70">
        <v>0</v>
      </c>
      <c r="K1812" s="72" t="s">
        <v>74</v>
      </c>
      <c r="L1812" s="73">
        <f t="shared" si="147"/>
        <v>0</v>
      </c>
      <c r="M1812" s="71">
        <f t="shared" si="147"/>
        <v>0</v>
      </c>
      <c r="N1812" s="73">
        <f>IF(AND(J1811=0,J1812=0),0,INT(CHOOSE(IF(C1812&gt;0,C1812,$F$5),#REF!,#REF!,#REF!,#REF!,#REF!,#REF!,#REF!)))</f>
        <v>0</v>
      </c>
      <c r="O1812" s="74">
        <f t="shared" si="149"/>
        <v>0</v>
      </c>
      <c r="P1812" s="73">
        <f>IF(AND(J1811=0,J1812=0),0,INT(CHOOSE(IF(C1812&gt;0,C1812,$F$5),#REF!,#REF!,#REF!,#REF!,#REF!,#REF!,#REF!)))</f>
        <v>0</v>
      </c>
      <c r="Q1812" s="74">
        <f t="shared" si="150"/>
        <v>0</v>
      </c>
      <c r="R1812" s="73">
        <f>IF(AND(J1811=0,J1812=0),0,INT(CHOOSE(IF(C1812&gt;0,C1812,$F$5),#REF!,#REF!,#REF!,#REF!,#REF!,#REF!,#REF!)))</f>
        <v>0</v>
      </c>
      <c r="S1812" s="74">
        <f t="shared" si="151"/>
        <v>0</v>
      </c>
      <c r="T1812" s="74"/>
    </row>
    <row r="1813" spans="3:20" ht="20.25" hidden="1" customHeight="1">
      <c r="C1813" s="17"/>
      <c r="E1813" t="str">
        <f t="shared" si="148"/>
        <v/>
      </c>
      <c r="F1813" s="62"/>
      <c r="G1813" s="63"/>
      <c r="H1813" s="64"/>
      <c r="I1813" s="64"/>
      <c r="J1813" s="63">
        <v>0</v>
      </c>
      <c r="K1813" s="65"/>
      <c r="L1813" s="66">
        <f t="shared" si="147"/>
        <v>0</v>
      </c>
      <c r="M1813" s="64">
        <f t="shared" si="147"/>
        <v>0</v>
      </c>
      <c r="N1813" s="66">
        <f>IF(J1813=0,0,N1814*$E$3)</f>
        <v>0</v>
      </c>
      <c r="O1813" s="67">
        <f t="shared" si="149"/>
        <v>0</v>
      </c>
      <c r="P1813" s="66">
        <f>IF(J1813=0,0,P1814*$E$3)</f>
        <v>0</v>
      </c>
      <c r="Q1813" s="67">
        <f t="shared" si="150"/>
        <v>0</v>
      </c>
      <c r="R1813" s="66">
        <f>IF(J1813=0,0,R1814*$E$3)</f>
        <v>0</v>
      </c>
      <c r="S1813" s="67">
        <f t="shared" si="151"/>
        <v>0</v>
      </c>
      <c r="T1813" s="67"/>
    </row>
    <row r="1814" spans="3:20" ht="20.25" hidden="1" customHeight="1">
      <c r="C1814" s="76">
        <v>2</v>
      </c>
      <c r="D1814" s="68" t="str">
        <f>CHOOSE(IF(C1814&gt;0,C1814,$F$5),0,"(야)","(지세별)","(지+소)","(누.불)","(야+소)","(원내역)")</f>
        <v>(야)</v>
      </c>
      <c r="E1814">
        <f t="shared" si="152"/>
        <v>0</v>
      </c>
      <c r="F1814" s="59"/>
      <c r="G1814" s="70" t="s">
        <v>428</v>
      </c>
      <c r="H1814" s="71" t="s">
        <v>403</v>
      </c>
      <c r="I1814" s="71" t="str">
        <f>CHOOSE(IF(C1814&gt;0,C1814,$F$5),0,"(야간)","(지세별)","(지+소)","(누.불)","(야+소)","")</f>
        <v>(야간)</v>
      </c>
      <c r="J1814" s="70">
        <v>0</v>
      </c>
      <c r="K1814" s="72" t="s">
        <v>74</v>
      </c>
      <c r="L1814" s="73">
        <f t="shared" si="147"/>
        <v>0</v>
      </c>
      <c r="M1814" s="71">
        <f t="shared" si="147"/>
        <v>0</v>
      </c>
      <c r="N1814" s="73">
        <f>IF(AND(J1813=0,J1814=0),0,INT(CHOOSE(IF(C1814&gt;0,C1814,$F$5),#REF!,#REF!,#REF!,#REF!,#REF!,#REF!,#REF!)))</f>
        <v>0</v>
      </c>
      <c r="O1814" s="74">
        <f t="shared" si="149"/>
        <v>0</v>
      </c>
      <c r="P1814" s="73">
        <f>IF(AND(J1813=0,J1814=0),0,INT(CHOOSE(IF(C1814&gt;0,C1814,$F$5),#REF!,#REF!,#REF!,#REF!,#REF!,#REF!,#REF!)))</f>
        <v>0</v>
      </c>
      <c r="Q1814" s="74">
        <f t="shared" si="150"/>
        <v>0</v>
      </c>
      <c r="R1814" s="73">
        <f>IF(AND(J1813=0,J1814=0),0,INT(CHOOSE(IF(C1814&gt;0,C1814,$F$5),#REF!,#REF!,#REF!,#REF!,#REF!,#REF!,#REF!)))</f>
        <v>0</v>
      </c>
      <c r="S1814" s="74">
        <f t="shared" si="151"/>
        <v>0</v>
      </c>
      <c r="T1814" s="74"/>
    </row>
    <row r="1815" spans="3:20" ht="20.25" hidden="1" customHeight="1">
      <c r="C1815" s="17"/>
      <c r="E1815" t="str">
        <f t="shared" si="148"/>
        <v/>
      </c>
      <c r="F1815" s="62"/>
      <c r="G1815" s="63"/>
      <c r="H1815" s="64"/>
      <c r="I1815" s="64"/>
      <c r="J1815" s="63">
        <v>0</v>
      </c>
      <c r="K1815" s="65"/>
      <c r="L1815" s="66">
        <f t="shared" si="147"/>
        <v>0</v>
      </c>
      <c r="M1815" s="64">
        <f t="shared" si="147"/>
        <v>0</v>
      </c>
      <c r="N1815" s="66">
        <f>IF(J1815=0,0,N1816*$E$3)</f>
        <v>0</v>
      </c>
      <c r="O1815" s="67">
        <f t="shared" si="149"/>
        <v>0</v>
      </c>
      <c r="P1815" s="66">
        <f>IF(J1815=0,0,P1816*$E$3)</f>
        <v>0</v>
      </c>
      <c r="Q1815" s="67">
        <f t="shared" si="150"/>
        <v>0</v>
      </c>
      <c r="R1815" s="66">
        <f>IF(J1815=0,0,R1816*$E$3)</f>
        <v>0</v>
      </c>
      <c r="S1815" s="67">
        <f t="shared" si="151"/>
        <v>0</v>
      </c>
      <c r="T1815" s="67"/>
    </row>
    <row r="1816" spans="3:20" ht="20.25" hidden="1" customHeight="1">
      <c r="C1816" s="76"/>
      <c r="D1816" s="68">
        <f>CHOOSE(IF(C1816&gt;0,C1816,$F$5),0,"(야)","(지세별)","(지+소)","(누.불)","(야+소)","(원내역)")</f>
        <v>0</v>
      </c>
      <c r="E1816">
        <f t="shared" si="152"/>
        <v>0</v>
      </c>
      <c r="F1816" s="59"/>
      <c r="G1816" s="70" t="s">
        <v>428</v>
      </c>
      <c r="H1816" s="71" t="s">
        <v>404</v>
      </c>
      <c r="I1816" s="71">
        <f>CHOOSE(IF(C1816&gt;0,C1816,$F$5),0,"(야간)","(지세별)","(지+소)","(누.불)","(야+소)","")</f>
        <v>0</v>
      </c>
      <c r="J1816" s="70">
        <v>0</v>
      </c>
      <c r="K1816" s="72" t="s">
        <v>74</v>
      </c>
      <c r="L1816" s="73">
        <f t="shared" si="147"/>
        <v>0</v>
      </c>
      <c r="M1816" s="71">
        <f t="shared" si="147"/>
        <v>0</v>
      </c>
      <c r="N1816" s="73">
        <f>IF(AND(J1815=0,J1816=0),0,INT(CHOOSE(IF(C1816&gt;0,C1816,$F$5),#REF!,#REF!,#REF!,#REF!,#REF!,#REF!,#REF!)))</f>
        <v>0</v>
      </c>
      <c r="O1816" s="74">
        <f t="shared" si="149"/>
        <v>0</v>
      </c>
      <c r="P1816" s="73">
        <f>IF(AND(J1815=0,J1816=0),0,INT(CHOOSE(IF(C1816&gt;0,C1816,$F$5),#REF!,#REF!,#REF!,#REF!,#REF!,#REF!,#REF!)))</f>
        <v>0</v>
      </c>
      <c r="Q1816" s="74">
        <f t="shared" si="150"/>
        <v>0</v>
      </c>
      <c r="R1816" s="73">
        <f>IF(AND(J1815=0,J1816=0),0,INT(CHOOSE(IF(C1816&gt;0,C1816,$F$5),#REF!,#REF!,#REF!,#REF!,#REF!,#REF!,#REF!)))</f>
        <v>0</v>
      </c>
      <c r="S1816" s="74">
        <f t="shared" si="151"/>
        <v>0</v>
      </c>
      <c r="T1816" s="74"/>
    </row>
    <row r="1817" spans="3:20" ht="20.25" hidden="1" customHeight="1">
      <c r="C1817" s="17"/>
      <c r="E1817" t="str">
        <f t="shared" si="148"/>
        <v/>
      </c>
      <c r="F1817" s="62"/>
      <c r="G1817" s="63"/>
      <c r="H1817" s="64"/>
      <c r="I1817" s="64"/>
      <c r="J1817" s="63">
        <v>0</v>
      </c>
      <c r="K1817" s="65"/>
      <c r="L1817" s="66">
        <f t="shared" si="147"/>
        <v>0</v>
      </c>
      <c r="M1817" s="64">
        <f t="shared" si="147"/>
        <v>0</v>
      </c>
      <c r="N1817" s="66">
        <f>IF(J1817=0,0,N1818*$E$3)</f>
        <v>0</v>
      </c>
      <c r="O1817" s="67">
        <f t="shared" si="149"/>
        <v>0</v>
      </c>
      <c r="P1817" s="66">
        <f>IF(J1817=0,0,P1818*$E$3)</f>
        <v>0</v>
      </c>
      <c r="Q1817" s="67">
        <f t="shared" si="150"/>
        <v>0</v>
      </c>
      <c r="R1817" s="66">
        <f>IF(J1817=0,0,R1818*$E$3)</f>
        <v>0</v>
      </c>
      <c r="S1817" s="67">
        <f t="shared" si="151"/>
        <v>0</v>
      </c>
      <c r="T1817" s="67"/>
    </row>
    <row r="1818" spans="3:20" ht="20.25" hidden="1" customHeight="1">
      <c r="C1818" s="76">
        <v>2</v>
      </c>
      <c r="D1818" s="68" t="str">
        <f>CHOOSE(IF(C1818&gt;0,C1818,$F$5),0,"(야)","(지세별)","(지+소)","(누.불)","(야+소)","(원내역)")</f>
        <v>(야)</v>
      </c>
      <c r="E1818">
        <f t="shared" si="152"/>
        <v>0</v>
      </c>
      <c r="F1818" s="59"/>
      <c r="G1818" s="70" t="s">
        <v>428</v>
      </c>
      <c r="H1818" s="71" t="s">
        <v>404</v>
      </c>
      <c r="I1818" s="71" t="str">
        <f>CHOOSE(IF(C1818&gt;0,C1818,$F$5),0,"(야간)","(지세별)","(지+소)","(누.불)","(야+소)","")</f>
        <v>(야간)</v>
      </c>
      <c r="J1818" s="70">
        <v>0</v>
      </c>
      <c r="K1818" s="72" t="s">
        <v>74</v>
      </c>
      <c r="L1818" s="73">
        <f t="shared" si="147"/>
        <v>0</v>
      </c>
      <c r="M1818" s="71">
        <f t="shared" si="147"/>
        <v>0</v>
      </c>
      <c r="N1818" s="73">
        <f>IF(AND(J1817=0,J1818=0),0,INT(CHOOSE(IF(C1818&gt;0,C1818,$F$5),#REF!,#REF!,#REF!,#REF!,#REF!,#REF!,#REF!)))</f>
        <v>0</v>
      </c>
      <c r="O1818" s="74">
        <f t="shared" si="149"/>
        <v>0</v>
      </c>
      <c r="P1818" s="73">
        <f>IF(AND(J1817=0,J1818=0),0,INT(CHOOSE(IF(C1818&gt;0,C1818,$F$5),#REF!,#REF!,#REF!,#REF!,#REF!,#REF!,#REF!)))</f>
        <v>0</v>
      </c>
      <c r="Q1818" s="74">
        <f t="shared" si="150"/>
        <v>0</v>
      </c>
      <c r="R1818" s="73">
        <f>IF(AND(J1817=0,J1818=0),0,INT(CHOOSE(IF(C1818&gt;0,C1818,$F$5),#REF!,#REF!,#REF!,#REF!,#REF!,#REF!,#REF!)))</f>
        <v>0</v>
      </c>
      <c r="S1818" s="74">
        <f t="shared" si="151"/>
        <v>0</v>
      </c>
      <c r="T1818" s="74"/>
    </row>
    <row r="1819" spans="3:20" ht="20.25" hidden="1" customHeight="1">
      <c r="C1819" s="17"/>
      <c r="E1819" t="str">
        <f t="shared" si="148"/>
        <v/>
      </c>
      <c r="F1819" s="62"/>
      <c r="G1819" s="78"/>
      <c r="H1819" s="79"/>
      <c r="I1819" s="79"/>
      <c r="J1819" s="78"/>
      <c r="K1819" s="65"/>
      <c r="L1819" s="66">
        <f t="shared" si="147"/>
        <v>0</v>
      </c>
      <c r="M1819" s="64">
        <f t="shared" si="147"/>
        <v>0</v>
      </c>
      <c r="N1819" s="66">
        <f>IF(J1819=0,0,N1820*$E$3)</f>
        <v>0</v>
      </c>
      <c r="O1819" s="67">
        <f t="shared" si="149"/>
        <v>0</v>
      </c>
      <c r="P1819" s="66">
        <f>IF(J1819=0,0,P1820*$E$3)</f>
        <v>0</v>
      </c>
      <c r="Q1819" s="67">
        <f t="shared" si="150"/>
        <v>0</v>
      </c>
      <c r="R1819" s="66">
        <f>IF(J1819=0,0,R1820*$E$3)</f>
        <v>0</v>
      </c>
      <c r="S1819" s="67">
        <f t="shared" si="151"/>
        <v>0</v>
      </c>
      <c r="T1819" s="67"/>
    </row>
    <row r="1820" spans="3:20" ht="20.25" hidden="1" customHeight="1">
      <c r="C1820" s="76"/>
      <c r="D1820" s="68">
        <f>CHOOSE(IF(C1820&gt;0,C1820,$F$5),0,"(야)","(지세별)","(지+소)","(누.불)","(야+소)","(원내역)")</f>
        <v>0</v>
      </c>
      <c r="E1820">
        <f t="shared" si="152"/>
        <v>0</v>
      </c>
      <c r="F1820" s="59"/>
      <c r="G1820" s="84" t="s">
        <v>428</v>
      </c>
      <c r="H1820" s="85" t="s">
        <v>247</v>
      </c>
      <c r="I1820" s="85">
        <f>CHOOSE(IF(C1820&gt;0,C1820,$F$5),0,"(야간)","(지세별)","(지+소)","(누.불)","(야+소)","")</f>
        <v>0</v>
      </c>
      <c r="J1820" s="84">
        <v>0</v>
      </c>
      <c r="K1820" s="72" t="s">
        <v>74</v>
      </c>
      <c r="L1820" s="73">
        <f t="shared" si="147"/>
        <v>0</v>
      </c>
      <c r="M1820" s="71">
        <f t="shared" si="147"/>
        <v>0</v>
      </c>
      <c r="N1820" s="73">
        <f>IF(AND(J1819=0,J1820=0),0,INT(CHOOSE(IF(C1820&gt;0,C1820,$F$5),#REF!,#REF!,#REF!,#REF!,#REF!,#REF!,#REF!)))</f>
        <v>0</v>
      </c>
      <c r="O1820" s="74">
        <f t="shared" si="149"/>
        <v>0</v>
      </c>
      <c r="P1820" s="73">
        <f>IF(AND(J1819=0,J1820=0),0,INT(CHOOSE(IF(C1820&gt;0,C1820,$F$5),#REF!,#REF!,#REF!,#REF!,#REF!,#REF!,#REF!)))</f>
        <v>0</v>
      </c>
      <c r="Q1820" s="74">
        <f t="shared" si="150"/>
        <v>0</v>
      </c>
      <c r="R1820" s="73">
        <f>IF(AND(J1819=0,J1820=0),0,INT(CHOOSE(IF(C1820&gt;0,C1820,$F$5),#REF!,#REF!,#REF!,#REF!,#REF!,#REF!,#REF!)))</f>
        <v>0</v>
      </c>
      <c r="S1820" s="74">
        <f t="shared" si="151"/>
        <v>0</v>
      </c>
      <c r="T1820" s="74"/>
    </row>
    <row r="1821" spans="3:20" ht="20.25" hidden="1" customHeight="1">
      <c r="C1821" s="17"/>
      <c r="E1821" t="str">
        <f t="shared" si="148"/>
        <v/>
      </c>
      <c r="F1821" s="62"/>
      <c r="G1821" s="78"/>
      <c r="H1821" s="79"/>
      <c r="I1821" s="79"/>
      <c r="J1821" s="78"/>
      <c r="K1821" s="65"/>
      <c r="L1821" s="66">
        <f t="shared" si="147"/>
        <v>0</v>
      </c>
      <c r="M1821" s="64">
        <f t="shared" si="147"/>
        <v>0</v>
      </c>
      <c r="N1821" s="66">
        <f>IF(J1821=0,0,N1822*$E$3)</f>
        <v>0</v>
      </c>
      <c r="O1821" s="67">
        <f t="shared" si="149"/>
        <v>0</v>
      </c>
      <c r="P1821" s="66">
        <f>IF(J1821=0,0,P1822*$E$3)</f>
        <v>0</v>
      </c>
      <c r="Q1821" s="67">
        <f t="shared" si="150"/>
        <v>0</v>
      </c>
      <c r="R1821" s="66">
        <f>IF(J1821=0,0,R1822*$E$3)</f>
        <v>0</v>
      </c>
      <c r="S1821" s="67">
        <f t="shared" si="151"/>
        <v>0</v>
      </c>
      <c r="T1821" s="67"/>
    </row>
    <row r="1822" spans="3:20" ht="20.25" hidden="1" customHeight="1">
      <c r="C1822" s="76">
        <v>2</v>
      </c>
      <c r="D1822" s="68" t="str">
        <f>CHOOSE(IF(C1822&gt;0,C1822,$F$5),0,"(야)","(지세별)","(지+소)","(누.불)","(야+소)","(원내역)")</f>
        <v>(야)</v>
      </c>
      <c r="E1822">
        <f t="shared" si="152"/>
        <v>0</v>
      </c>
      <c r="F1822" s="59"/>
      <c r="G1822" s="84" t="s">
        <v>428</v>
      </c>
      <c r="H1822" s="85" t="s">
        <v>247</v>
      </c>
      <c r="I1822" s="85" t="str">
        <f>CHOOSE(IF(C1822&gt;0,C1822,$F$5),0,"(야간)","(지세별)","(지+소)","(누.불)","(야+소)","")</f>
        <v>(야간)</v>
      </c>
      <c r="J1822" s="84"/>
      <c r="K1822" s="72" t="s">
        <v>399</v>
      </c>
      <c r="L1822" s="73">
        <f t="shared" si="147"/>
        <v>0</v>
      </c>
      <c r="M1822" s="71">
        <f t="shared" si="147"/>
        <v>0</v>
      </c>
      <c r="N1822" s="73">
        <f>IF(AND(J1821=0,J1822=0),0,INT(CHOOSE(IF(C1822&gt;0,C1822,$F$5),#REF!,#REF!,#REF!,#REF!,#REF!,#REF!,#REF!)))</f>
        <v>0</v>
      </c>
      <c r="O1822" s="74">
        <f t="shared" si="149"/>
        <v>0</v>
      </c>
      <c r="P1822" s="73">
        <f>IF(AND(J1821=0,J1822=0),0,INT(CHOOSE(IF(C1822&gt;0,C1822,$F$5),#REF!,#REF!,#REF!,#REF!,#REF!,#REF!,#REF!)))</f>
        <v>0</v>
      </c>
      <c r="Q1822" s="74">
        <f t="shared" si="150"/>
        <v>0</v>
      </c>
      <c r="R1822" s="73">
        <f>IF(AND(J1821=0,J1822=0),0,INT(CHOOSE(IF(C1822&gt;0,C1822,$F$5),#REF!,#REF!,#REF!,#REF!,#REF!,#REF!,#REF!)))</f>
        <v>0</v>
      </c>
      <c r="S1822" s="74">
        <f t="shared" si="151"/>
        <v>0</v>
      </c>
      <c r="T1822" s="74"/>
    </row>
    <row r="1823" spans="3:20" ht="20.25" hidden="1" customHeight="1">
      <c r="C1823" s="17"/>
      <c r="E1823" t="str">
        <f t="shared" si="148"/>
        <v/>
      </c>
      <c r="F1823" s="62"/>
      <c r="G1823" s="91"/>
      <c r="H1823" s="64"/>
      <c r="I1823" s="92"/>
      <c r="J1823" s="91"/>
      <c r="K1823" s="65"/>
      <c r="L1823" s="66">
        <f t="shared" si="147"/>
        <v>0</v>
      </c>
      <c r="M1823" s="64">
        <f t="shared" si="147"/>
        <v>0</v>
      </c>
      <c r="N1823" s="66">
        <f>IF(J1823=0,0,N1824*$E$3)</f>
        <v>0</v>
      </c>
      <c r="O1823" s="67">
        <f t="shared" si="149"/>
        <v>0</v>
      </c>
      <c r="P1823" s="66">
        <f>IF(J1823=0,0,P1824*$E$3)</f>
        <v>0</v>
      </c>
      <c r="Q1823" s="67">
        <f t="shared" si="150"/>
        <v>0</v>
      </c>
      <c r="R1823" s="66">
        <f>IF(J1823=0,0,R1824*$E$3)</f>
        <v>0</v>
      </c>
      <c r="S1823" s="67">
        <f t="shared" si="151"/>
        <v>0</v>
      </c>
      <c r="T1823" s="67"/>
    </row>
    <row r="1824" spans="3:20" ht="20.25" hidden="1" customHeight="1">
      <c r="C1824" s="76"/>
      <c r="D1824" s="68">
        <f>CHOOSE(IF(C1824&gt;0,C1824,$F$5),0,"(야)","(지세별)","(지+소)","(누.불)","(야+소)","(원내역)")</f>
        <v>0</v>
      </c>
      <c r="E1824">
        <f t="shared" si="152"/>
        <v>0</v>
      </c>
      <c r="F1824" s="59"/>
      <c r="G1824" s="70" t="s">
        <v>430</v>
      </c>
      <c r="H1824" s="71" t="s">
        <v>431</v>
      </c>
      <c r="I1824" s="88">
        <f>CHOOSE(IF(C1824&gt;0,C1824,$F$5),0,"(야간)","(지세별)","(지+소)","(누.불)","(야+소)","")</f>
        <v>0</v>
      </c>
      <c r="J1824" s="87"/>
      <c r="K1824" s="72" t="s">
        <v>418</v>
      </c>
      <c r="L1824" s="73">
        <f t="shared" si="147"/>
        <v>0</v>
      </c>
      <c r="M1824" s="71">
        <f t="shared" si="147"/>
        <v>0</v>
      </c>
      <c r="N1824" s="73">
        <f>IF(AND(J1823=0,J1824=0),0,INT(CHOOSE(IF(C1824&gt;0,C1824,$F$5),#REF!,#REF!,#REF!,#REF!,#REF!,#REF!,#REF!)))</f>
        <v>0</v>
      </c>
      <c r="O1824" s="74">
        <f t="shared" si="149"/>
        <v>0</v>
      </c>
      <c r="P1824" s="73">
        <f>IF(AND(J1823=0,J1824=0),0,INT(CHOOSE(IF(C1824&gt;0,C1824,$F$5),#REF!,#REF!,#REF!,#REF!,#REF!,#REF!,#REF!)))</f>
        <v>0</v>
      </c>
      <c r="Q1824" s="74">
        <f t="shared" si="150"/>
        <v>0</v>
      </c>
      <c r="R1824" s="73">
        <f>IF(AND(J1823=0,J1824=0),0,INT(CHOOSE(IF(C1824&gt;0,C1824,$F$5),#REF!,#REF!,#REF!,#REF!,#REF!,#REF!,#REF!)))</f>
        <v>0</v>
      </c>
      <c r="S1824" s="74">
        <f t="shared" si="151"/>
        <v>0</v>
      </c>
      <c r="T1824" s="74"/>
    </row>
    <row r="1825" spans="3:20" ht="20.25" hidden="1" customHeight="1">
      <c r="C1825" s="17"/>
      <c r="E1825" t="str">
        <f t="shared" si="148"/>
        <v/>
      </c>
      <c r="F1825" s="62"/>
      <c r="G1825" s="91"/>
      <c r="H1825" s="64"/>
      <c r="I1825" s="92"/>
      <c r="J1825" s="91"/>
      <c r="K1825" s="65"/>
      <c r="L1825" s="66">
        <f t="shared" ref="L1825:M1930" si="153">SUM(N1825,P1825,R1825)</f>
        <v>0</v>
      </c>
      <c r="M1825" s="64">
        <f t="shared" si="153"/>
        <v>0</v>
      </c>
      <c r="N1825" s="66">
        <f>IF(J1825=0,0,N1826*$E$3)</f>
        <v>0</v>
      </c>
      <c r="O1825" s="67">
        <f t="shared" si="149"/>
        <v>0</v>
      </c>
      <c r="P1825" s="66">
        <f>IF(J1825=0,0,P1826*$E$3)</f>
        <v>0</v>
      </c>
      <c r="Q1825" s="67">
        <f t="shared" si="150"/>
        <v>0</v>
      </c>
      <c r="R1825" s="66">
        <f>IF(J1825=0,0,R1826*$E$3)</f>
        <v>0</v>
      </c>
      <c r="S1825" s="67">
        <f t="shared" si="151"/>
        <v>0</v>
      </c>
      <c r="T1825" s="67"/>
    </row>
    <row r="1826" spans="3:20" ht="20.25" hidden="1" customHeight="1">
      <c r="C1826" s="76">
        <v>2</v>
      </c>
      <c r="D1826" s="68" t="str">
        <f>CHOOSE(IF(C1826&gt;0,C1826,$F$5),0,"(야)","(지세별)","(지+소)","(누.불)","(야+소)","(원내역)")</f>
        <v>(야)</v>
      </c>
      <c r="E1826">
        <f t="shared" si="152"/>
        <v>0</v>
      </c>
      <c r="F1826" s="59"/>
      <c r="G1826" s="87" t="str">
        <f>G1824</f>
        <v>보호통 철거(통철거+나사철거2)</v>
      </c>
      <c r="H1826" s="71" t="str">
        <f>H1824</f>
        <v>D=15mm</v>
      </c>
      <c r="I1826" s="88" t="str">
        <f>CHOOSE(IF(C1826&gt;0,C1826,$F$5),0,"(야간)","(지세별)","(지+소)","(누.불)","(야+소)","")</f>
        <v>(야간)</v>
      </c>
      <c r="J1826" s="87"/>
      <c r="K1826" s="72" t="s">
        <v>418</v>
      </c>
      <c r="L1826" s="73">
        <f t="shared" si="153"/>
        <v>0</v>
      </c>
      <c r="M1826" s="71">
        <f t="shared" si="153"/>
        <v>0</v>
      </c>
      <c r="N1826" s="73">
        <f>IF(AND(J1825=0,J1826=0),0,INT(CHOOSE(IF(C1826&gt;0,C1826,$F$5),#REF!,#REF!,#REF!,#REF!,#REF!,#REF!,#REF!)))</f>
        <v>0</v>
      </c>
      <c r="O1826" s="74">
        <f t="shared" si="149"/>
        <v>0</v>
      </c>
      <c r="P1826" s="73">
        <f>IF(AND(J1825=0,J1826=0),0,INT(CHOOSE(IF(C1826&gt;0,C1826,$F$5),#REF!,#REF!,#REF!,#REF!,#REF!,#REF!,#REF!)))</f>
        <v>0</v>
      </c>
      <c r="Q1826" s="74">
        <f t="shared" si="150"/>
        <v>0</v>
      </c>
      <c r="R1826" s="73">
        <f>IF(AND(J1825=0,J1826=0),0,INT(CHOOSE(IF(C1826&gt;0,C1826,$F$5),#REF!,#REF!,#REF!,#REF!,#REF!,#REF!,#REF!)))</f>
        <v>0</v>
      </c>
      <c r="S1826" s="74">
        <f t="shared" si="151"/>
        <v>0</v>
      </c>
      <c r="T1826" s="74"/>
    </row>
    <row r="1827" spans="3:20" ht="20.25" hidden="1" customHeight="1">
      <c r="C1827" s="17"/>
      <c r="E1827" t="str">
        <f>IF(OR(M1827&gt;0,M1828&gt;0),2,"")</f>
        <v/>
      </c>
      <c r="F1827" s="62"/>
      <c r="G1827" s="63"/>
      <c r="H1827" s="64"/>
      <c r="I1827" s="64"/>
      <c r="J1827" s="63"/>
      <c r="K1827" s="65"/>
      <c r="L1827" s="66">
        <f t="shared" si="153"/>
        <v>0</v>
      </c>
      <c r="M1827" s="64">
        <f t="shared" si="153"/>
        <v>0</v>
      </c>
      <c r="N1827" s="66">
        <f>IF(J1827=0,0,N1828*$E$3)</f>
        <v>0</v>
      </c>
      <c r="O1827" s="67">
        <f t="shared" ref="O1827:O1890" si="154">INT($J1827*N1827)</f>
        <v>0</v>
      </c>
      <c r="P1827" s="66">
        <f>IF(J1827=0,0,P1828*$E$3)</f>
        <v>0</v>
      </c>
      <c r="Q1827" s="67">
        <f t="shared" ref="Q1827:Q1890" si="155">INT($J1827*P1827)</f>
        <v>0</v>
      </c>
      <c r="R1827" s="66">
        <f>IF(J1827=0,0,R1828*$E$3)</f>
        <v>0</v>
      </c>
      <c r="S1827" s="67">
        <f t="shared" ref="S1827:S1890" si="156">INT($J1827*R1827)</f>
        <v>0</v>
      </c>
      <c r="T1827" s="67"/>
    </row>
    <row r="1828" spans="3:20" ht="20.25" hidden="1" customHeight="1">
      <c r="C1828" s="76"/>
      <c r="D1828" s="68">
        <f>CHOOSE(IF(C1828&gt;0,C1828,$F$5),0,"(야)","(지세별)","(지+소)","(누.불)","(야+소)","(원내역)")</f>
        <v>0</v>
      </c>
      <c r="E1828">
        <f>IF(OR(M1827&gt;0,M1828&gt;0),1,0)</f>
        <v>0</v>
      </c>
      <c r="F1828" s="59"/>
      <c r="G1828" s="70" t="str">
        <f>G1824</f>
        <v>보호통 철거(통철거+나사철거2)</v>
      </c>
      <c r="H1828" s="71" t="s">
        <v>432</v>
      </c>
      <c r="I1828" s="71">
        <f>CHOOSE(IF(C1828&gt;0,C1828,$F$5),0,"(야간)","(지세별)","(지+소)","(누.불)","(야+소)","")</f>
        <v>0</v>
      </c>
      <c r="J1828" s="70"/>
      <c r="K1828" s="72" t="s">
        <v>418</v>
      </c>
      <c r="L1828" s="73">
        <f t="shared" si="153"/>
        <v>0</v>
      </c>
      <c r="M1828" s="71">
        <f t="shared" si="153"/>
        <v>0</v>
      </c>
      <c r="N1828" s="73">
        <f>IF(AND(J1827=0,J1828=0),0,INT(CHOOSE(IF(C1828&gt;0,C1828,$F$5),#REF!,#REF!,#REF!,#REF!,#REF!,#REF!,#REF!)))</f>
        <v>0</v>
      </c>
      <c r="O1828" s="74">
        <f t="shared" si="154"/>
        <v>0</v>
      </c>
      <c r="P1828" s="73">
        <f>IF(AND(J1827=0,J1828=0),0,INT(CHOOSE(IF(C1828&gt;0,C1828,$F$5),#REF!,#REF!,#REF!,#REF!,#REF!,#REF!,#REF!)))</f>
        <v>0</v>
      </c>
      <c r="Q1828" s="74">
        <f t="shared" si="155"/>
        <v>0</v>
      </c>
      <c r="R1828" s="73">
        <f>IF(AND(J1827=0,J1828=0),0,INT(CHOOSE(IF(C1828&gt;0,C1828,$F$5),#REF!,#REF!,#REF!,#REF!,#REF!,#REF!,#REF!)))</f>
        <v>0</v>
      </c>
      <c r="S1828" s="74">
        <f t="shared" si="156"/>
        <v>0</v>
      </c>
      <c r="T1828" s="74"/>
    </row>
    <row r="1829" spans="3:20" ht="20.25" hidden="1" customHeight="1">
      <c r="C1829" s="17"/>
      <c r="E1829" t="str">
        <f>IF(OR(M1829&gt;0,M1830&gt;0),2,"")</f>
        <v/>
      </c>
      <c r="F1829" s="62"/>
      <c r="G1829" s="63"/>
      <c r="H1829" s="64"/>
      <c r="I1829" s="64"/>
      <c r="J1829" s="63"/>
      <c r="K1829" s="65"/>
      <c r="L1829" s="66">
        <f t="shared" si="153"/>
        <v>0</v>
      </c>
      <c r="M1829" s="64">
        <f t="shared" si="153"/>
        <v>0</v>
      </c>
      <c r="N1829" s="66">
        <f>IF(J1829=0,0,N1830*$E$3)</f>
        <v>0</v>
      </c>
      <c r="O1829" s="67">
        <f t="shared" si="154"/>
        <v>0</v>
      </c>
      <c r="P1829" s="66">
        <f>IF(J1829=0,0,P1830*$E$3)</f>
        <v>0</v>
      </c>
      <c r="Q1829" s="67">
        <f t="shared" si="155"/>
        <v>0</v>
      </c>
      <c r="R1829" s="66">
        <f>IF(J1829=0,0,R1830*$E$3)</f>
        <v>0</v>
      </c>
      <c r="S1829" s="67">
        <f t="shared" si="156"/>
        <v>0</v>
      </c>
      <c r="T1829" s="67"/>
    </row>
    <row r="1830" spans="3:20" ht="20.25" hidden="1" customHeight="1">
      <c r="C1830" s="76">
        <v>2</v>
      </c>
      <c r="D1830" s="68" t="str">
        <f>CHOOSE(IF(C1830&gt;0,C1830,$F$5),0,"(야)","(지세별)","(지+소)","(누.불)","(야+소)","(원내역)")</f>
        <v>(야)</v>
      </c>
      <c r="E1830">
        <f>IF(OR(M1829&gt;0,M1830&gt;0),1,0)</f>
        <v>0</v>
      </c>
      <c r="F1830" s="59"/>
      <c r="G1830" s="70" t="str">
        <f>G1828</f>
        <v>보호통 철거(통철거+나사철거2)</v>
      </c>
      <c r="H1830" s="71" t="str">
        <f>H1828</f>
        <v>D=20mm</v>
      </c>
      <c r="I1830" s="71" t="str">
        <f>CHOOSE(IF(C1830&gt;0,C1830,$F$5),0,"(야간)","(지세별)","(지+소)","(누.불)","(야+소)","")</f>
        <v>(야간)</v>
      </c>
      <c r="J1830" s="70"/>
      <c r="K1830" s="72" t="s">
        <v>418</v>
      </c>
      <c r="L1830" s="73">
        <f t="shared" si="153"/>
        <v>0</v>
      </c>
      <c r="M1830" s="71">
        <f t="shared" si="153"/>
        <v>0</v>
      </c>
      <c r="N1830" s="73">
        <f>IF(AND(J1829=0,J1830=0),0,INT(CHOOSE(IF(C1830&gt;0,C1830,$F$5),#REF!,#REF!,#REF!,#REF!,#REF!,#REF!,#REF!)))</f>
        <v>0</v>
      </c>
      <c r="O1830" s="74">
        <f t="shared" si="154"/>
        <v>0</v>
      </c>
      <c r="P1830" s="73">
        <f>IF(AND(J1829=0,J1830=0),0,INT(CHOOSE(IF(C1830&gt;0,C1830,$F$5),#REF!,#REF!,#REF!,#REF!,#REF!,#REF!,#REF!)))</f>
        <v>0</v>
      </c>
      <c r="Q1830" s="74">
        <f t="shared" si="155"/>
        <v>0</v>
      </c>
      <c r="R1830" s="73">
        <f>IF(AND(J1829=0,J1830=0),0,INT(CHOOSE(IF(C1830&gt;0,C1830,$F$5),#REF!,#REF!,#REF!,#REF!,#REF!,#REF!,#REF!)))</f>
        <v>0</v>
      </c>
      <c r="S1830" s="74">
        <f t="shared" si="156"/>
        <v>0</v>
      </c>
      <c r="T1830" s="74"/>
    </row>
    <row r="1831" spans="3:20" ht="20.25" hidden="1" customHeight="1">
      <c r="C1831" s="17"/>
      <c r="E1831" t="str">
        <f>IF(OR(M1831&gt;0,M1832&gt;0),2,"")</f>
        <v/>
      </c>
      <c r="F1831" s="62"/>
      <c r="G1831" s="63"/>
      <c r="H1831" s="64"/>
      <c r="I1831" s="64"/>
      <c r="J1831" s="63"/>
      <c r="K1831" s="65"/>
      <c r="L1831" s="66">
        <f t="shared" si="153"/>
        <v>0</v>
      </c>
      <c r="M1831" s="64">
        <f t="shared" si="153"/>
        <v>0</v>
      </c>
      <c r="N1831" s="66">
        <f>IF(J1831=0,0,N1832*$E$3)</f>
        <v>0</v>
      </c>
      <c r="O1831" s="67">
        <f t="shared" si="154"/>
        <v>0</v>
      </c>
      <c r="P1831" s="66">
        <f>IF(J1831=0,0,P1832*$E$3)</f>
        <v>0</v>
      </c>
      <c r="Q1831" s="67">
        <f t="shared" si="155"/>
        <v>0</v>
      </c>
      <c r="R1831" s="66">
        <f>IF(J1831=0,0,R1832*$E$3)</f>
        <v>0</v>
      </c>
      <c r="S1831" s="67">
        <f t="shared" si="156"/>
        <v>0</v>
      </c>
      <c r="T1831" s="67"/>
    </row>
    <row r="1832" spans="3:20" ht="20.25" hidden="1" customHeight="1">
      <c r="C1832" s="76"/>
      <c r="D1832" s="68">
        <f>CHOOSE(IF(C1832&gt;0,C1832,$F$5),0,"(야)","(지세별)","(지+소)","(누.불)","(야+소)","(원내역)")</f>
        <v>0</v>
      </c>
      <c r="E1832">
        <f>IF(OR(M1831&gt;0,M1832&gt;0),1,0)</f>
        <v>0</v>
      </c>
      <c r="F1832" s="59"/>
      <c r="G1832" s="70" t="str">
        <f>G1830</f>
        <v>보호통 철거(통철거+나사철거2)</v>
      </c>
      <c r="H1832" s="71" t="s">
        <v>433</v>
      </c>
      <c r="I1832" s="71">
        <f>CHOOSE(IF(C1832&gt;0,C1832,$F$5),0,"(야간)","(지세별)","(지+소)","(누.불)","(야+소)","")</f>
        <v>0</v>
      </c>
      <c r="J1832" s="70"/>
      <c r="K1832" s="72" t="s">
        <v>227</v>
      </c>
      <c r="L1832" s="73">
        <f t="shared" si="153"/>
        <v>0</v>
      </c>
      <c r="M1832" s="71">
        <f t="shared" si="153"/>
        <v>0</v>
      </c>
      <c r="N1832" s="73">
        <f>IF(AND(J1831=0,J1832=0),0,INT(CHOOSE(IF(C1832&gt;0,C1832,$F$5),#REF!,#REF!,#REF!,#REF!,#REF!,#REF!,#REF!)))</f>
        <v>0</v>
      </c>
      <c r="O1832" s="74">
        <f t="shared" si="154"/>
        <v>0</v>
      </c>
      <c r="P1832" s="73">
        <f>IF(AND(J1831=0,J1832=0),0,INT(CHOOSE(IF(C1832&gt;0,C1832,$F$5),#REF!,#REF!,#REF!,#REF!,#REF!,#REF!,#REF!)))</f>
        <v>0</v>
      </c>
      <c r="Q1832" s="74">
        <f t="shared" si="155"/>
        <v>0</v>
      </c>
      <c r="R1832" s="73">
        <f>IF(AND(J1831=0,J1832=0),0,INT(CHOOSE(IF(C1832&gt;0,C1832,$F$5),#REF!,#REF!,#REF!,#REF!,#REF!,#REF!,#REF!)))</f>
        <v>0</v>
      </c>
      <c r="S1832" s="74">
        <f t="shared" si="156"/>
        <v>0</v>
      </c>
      <c r="T1832" s="74"/>
    </row>
    <row r="1833" spans="3:20" ht="20.25" hidden="1" customHeight="1">
      <c r="C1833" s="17"/>
      <c r="E1833" t="str">
        <f>IF(OR(M1833&gt;0,M1834&gt;0),2,"")</f>
        <v/>
      </c>
      <c r="F1833" s="62"/>
      <c r="G1833" s="63"/>
      <c r="H1833" s="64"/>
      <c r="I1833" s="64"/>
      <c r="J1833" s="63"/>
      <c r="K1833" s="65"/>
      <c r="L1833" s="66">
        <f t="shared" si="153"/>
        <v>0</v>
      </c>
      <c r="M1833" s="64">
        <f t="shared" si="153"/>
        <v>0</v>
      </c>
      <c r="N1833" s="66">
        <f>IF(J1833=0,0,N1834*$E$3)</f>
        <v>0</v>
      </c>
      <c r="O1833" s="67">
        <f t="shared" si="154"/>
        <v>0</v>
      </c>
      <c r="P1833" s="66">
        <f>IF(J1833=0,0,P1834*$E$3)</f>
        <v>0</v>
      </c>
      <c r="Q1833" s="67">
        <f t="shared" si="155"/>
        <v>0</v>
      </c>
      <c r="R1833" s="66">
        <f>IF(J1833=0,0,R1834*$E$3)</f>
        <v>0</v>
      </c>
      <c r="S1833" s="67">
        <f t="shared" si="156"/>
        <v>0</v>
      </c>
      <c r="T1833" s="67"/>
    </row>
    <row r="1834" spans="3:20" ht="20.25" hidden="1" customHeight="1">
      <c r="C1834" s="76">
        <v>2</v>
      </c>
      <c r="D1834" s="68" t="str">
        <f>CHOOSE(IF(C1834&gt;0,C1834,$F$5),0,"(야)","(지세별)","(지+소)","(누.불)","(야+소)","(원내역)")</f>
        <v>(야)</v>
      </c>
      <c r="E1834">
        <f>IF(OR(M1833&gt;0,M1834&gt;0),1,0)</f>
        <v>0</v>
      </c>
      <c r="F1834" s="59"/>
      <c r="G1834" s="70" t="str">
        <f>G1832</f>
        <v>보호통 철거(통철거+나사철거2)</v>
      </c>
      <c r="H1834" s="71" t="str">
        <f>H1832</f>
        <v>D=25mm</v>
      </c>
      <c r="I1834" s="71" t="str">
        <f>CHOOSE(IF(C1834&gt;0,C1834,$F$5),0,"(야간)","(지세별)","(지+소)","(누.불)","(야+소)","")</f>
        <v>(야간)</v>
      </c>
      <c r="J1834" s="70"/>
      <c r="K1834" s="72" t="s">
        <v>227</v>
      </c>
      <c r="L1834" s="73">
        <f t="shared" si="153"/>
        <v>0</v>
      </c>
      <c r="M1834" s="71">
        <f t="shared" si="153"/>
        <v>0</v>
      </c>
      <c r="N1834" s="73">
        <f>IF(AND(J1833=0,J1834=0),0,INT(CHOOSE(IF(C1834&gt;0,C1834,$F$5),#REF!,#REF!,#REF!,#REF!,#REF!,#REF!,#REF!)))</f>
        <v>0</v>
      </c>
      <c r="O1834" s="74">
        <f t="shared" si="154"/>
        <v>0</v>
      </c>
      <c r="P1834" s="73">
        <f>IF(AND(J1833=0,J1834=0),0,INT(CHOOSE(IF(C1834&gt;0,C1834,$F$5),#REF!,#REF!,#REF!,#REF!,#REF!,#REF!,#REF!)))</f>
        <v>0</v>
      </c>
      <c r="Q1834" s="74">
        <f t="shared" si="155"/>
        <v>0</v>
      </c>
      <c r="R1834" s="73">
        <f>IF(AND(J1833=0,J1834=0),0,INT(CHOOSE(IF(C1834&gt;0,C1834,$F$5),#REF!,#REF!,#REF!,#REF!,#REF!,#REF!,#REF!)))</f>
        <v>0</v>
      </c>
      <c r="S1834" s="74">
        <f t="shared" si="156"/>
        <v>0</v>
      </c>
      <c r="T1834" s="74"/>
    </row>
    <row r="1835" spans="3:20" ht="20.25" hidden="1" customHeight="1">
      <c r="C1835" s="17"/>
      <c r="E1835" t="str">
        <f>IF(OR(M1835&gt;0,M1836&gt;0),2,"")</f>
        <v/>
      </c>
      <c r="F1835" s="62"/>
      <c r="G1835" s="63"/>
      <c r="H1835" s="64"/>
      <c r="I1835" s="64"/>
      <c r="J1835" s="63"/>
      <c r="K1835" s="65"/>
      <c r="L1835" s="66">
        <f t="shared" si="153"/>
        <v>0</v>
      </c>
      <c r="M1835" s="64">
        <f t="shared" si="153"/>
        <v>0</v>
      </c>
      <c r="N1835" s="66">
        <f>IF(J1835=0,0,N1836*$E$3)</f>
        <v>0</v>
      </c>
      <c r="O1835" s="67">
        <f t="shared" si="154"/>
        <v>0</v>
      </c>
      <c r="P1835" s="66">
        <f>IF(J1835=0,0,P1836*$E$3)</f>
        <v>0</v>
      </c>
      <c r="Q1835" s="67">
        <f t="shared" si="155"/>
        <v>0</v>
      </c>
      <c r="R1835" s="66">
        <f>IF(J1835=0,0,R1836*$E$3)</f>
        <v>0</v>
      </c>
      <c r="S1835" s="67">
        <f t="shared" si="156"/>
        <v>0</v>
      </c>
      <c r="T1835" s="67"/>
    </row>
    <row r="1836" spans="3:20" ht="20.25" hidden="1" customHeight="1">
      <c r="C1836" s="76"/>
      <c r="D1836" s="68">
        <f>CHOOSE(IF(C1836&gt;0,C1836,$F$5),0,"(야)","(지세별)","(지+소)","(누.불)","(야+소)","(원내역)")</f>
        <v>0</v>
      </c>
      <c r="E1836">
        <f>IF(OR(M1835&gt;0,M1836&gt;0),1,0)</f>
        <v>0</v>
      </c>
      <c r="F1836" s="59"/>
      <c r="G1836" s="70" t="str">
        <f>G1834</f>
        <v>보호통 철거(통철거+나사철거2)</v>
      </c>
      <c r="H1836" s="71" t="s">
        <v>434</v>
      </c>
      <c r="I1836" s="71">
        <f>CHOOSE(IF(C1836&gt;0,C1836,$F$5),0,"(야간)","(지세별)","(지+소)","(누.불)","(야+소)","")</f>
        <v>0</v>
      </c>
      <c r="J1836" s="70"/>
      <c r="K1836" s="72" t="s">
        <v>227</v>
      </c>
      <c r="L1836" s="73">
        <f t="shared" si="153"/>
        <v>0</v>
      </c>
      <c r="M1836" s="71">
        <f t="shared" si="153"/>
        <v>0</v>
      </c>
      <c r="N1836" s="73">
        <f>IF(AND(J1835=0,J1836=0),0,INT(CHOOSE(IF(C1836&gt;0,C1836,$F$5),#REF!,#REF!,#REF!,#REF!,#REF!,#REF!,#REF!)))</f>
        <v>0</v>
      </c>
      <c r="O1836" s="74">
        <f t="shared" si="154"/>
        <v>0</v>
      </c>
      <c r="P1836" s="73">
        <f>IF(AND(J1835=0,J1836=0),0,INT(CHOOSE(IF(C1836&gt;0,C1836,$F$5),#REF!,#REF!,#REF!,#REF!,#REF!,#REF!,#REF!)))</f>
        <v>0</v>
      </c>
      <c r="Q1836" s="74">
        <f t="shared" si="155"/>
        <v>0</v>
      </c>
      <c r="R1836" s="73">
        <f>IF(AND(J1835=0,J1836=0),0,INT(CHOOSE(IF(C1836&gt;0,C1836,$F$5),#REF!,#REF!,#REF!,#REF!,#REF!,#REF!,#REF!)))</f>
        <v>0</v>
      </c>
      <c r="S1836" s="74">
        <f t="shared" si="156"/>
        <v>0</v>
      </c>
      <c r="T1836" s="74"/>
    </row>
    <row r="1837" spans="3:20" ht="20.25" hidden="1" customHeight="1">
      <c r="C1837" s="17"/>
      <c r="E1837" t="str">
        <f>IF(OR(M1837&gt;0,M1838&gt;0),2,"")</f>
        <v/>
      </c>
      <c r="F1837" s="62"/>
      <c r="G1837" s="63"/>
      <c r="H1837" s="64"/>
      <c r="I1837" s="64"/>
      <c r="J1837" s="63"/>
      <c r="K1837" s="65"/>
      <c r="L1837" s="66">
        <f t="shared" si="153"/>
        <v>0</v>
      </c>
      <c r="M1837" s="64">
        <f t="shared" si="153"/>
        <v>0</v>
      </c>
      <c r="N1837" s="66">
        <f>IF(J1837=0,0,N1838*$E$3)</f>
        <v>0</v>
      </c>
      <c r="O1837" s="67">
        <f t="shared" si="154"/>
        <v>0</v>
      </c>
      <c r="P1837" s="66">
        <f>IF(J1837=0,0,P1838*$E$3)</f>
        <v>0</v>
      </c>
      <c r="Q1837" s="67">
        <f t="shared" si="155"/>
        <v>0</v>
      </c>
      <c r="R1837" s="66">
        <f>IF(J1837=0,0,R1838*$E$3)</f>
        <v>0</v>
      </c>
      <c r="S1837" s="67">
        <f t="shared" si="156"/>
        <v>0</v>
      </c>
      <c r="T1837" s="67"/>
    </row>
    <row r="1838" spans="3:20" ht="20.25" hidden="1" customHeight="1">
      <c r="C1838" s="76">
        <v>2</v>
      </c>
      <c r="D1838" s="68" t="str">
        <f>CHOOSE(IF(C1838&gt;0,C1838,$F$5),0,"(야)","(지세별)","(지+소)","(누.불)","(야+소)","(원내역)")</f>
        <v>(야)</v>
      </c>
      <c r="E1838">
        <f>IF(OR(M1837&gt;0,M1838&gt;0),1,0)</f>
        <v>0</v>
      </c>
      <c r="F1838" s="59"/>
      <c r="G1838" s="70" t="str">
        <f>G1836</f>
        <v>보호통 철거(통철거+나사철거2)</v>
      </c>
      <c r="H1838" s="71" t="str">
        <f>H1836</f>
        <v>D=32mm</v>
      </c>
      <c r="I1838" s="71" t="str">
        <f>CHOOSE(IF(C1838&gt;0,C1838,$F$5),0,"(야간)","(지세별)","(지+소)","(누.불)","(야+소)","")</f>
        <v>(야간)</v>
      </c>
      <c r="J1838" s="70"/>
      <c r="K1838" s="72" t="s">
        <v>418</v>
      </c>
      <c r="L1838" s="73">
        <f t="shared" si="153"/>
        <v>0</v>
      </c>
      <c r="M1838" s="71">
        <f t="shared" si="153"/>
        <v>0</v>
      </c>
      <c r="N1838" s="73">
        <f>IF(AND(J1837=0,J1838=0),0,INT(CHOOSE(IF(C1838&gt;0,C1838,$F$5),#REF!,#REF!,#REF!,#REF!,#REF!,#REF!,#REF!)))</f>
        <v>0</v>
      </c>
      <c r="O1838" s="74">
        <f t="shared" si="154"/>
        <v>0</v>
      </c>
      <c r="P1838" s="73">
        <f>IF(AND(J1837=0,J1838=0),0,INT(CHOOSE(IF(C1838&gt;0,C1838,$F$5),#REF!,#REF!,#REF!,#REF!,#REF!,#REF!,#REF!)))</f>
        <v>0</v>
      </c>
      <c r="Q1838" s="74">
        <f t="shared" si="155"/>
        <v>0</v>
      </c>
      <c r="R1838" s="73">
        <f>IF(AND(J1837=0,J1838=0),0,INT(CHOOSE(IF(C1838&gt;0,C1838,$F$5),#REF!,#REF!,#REF!,#REF!,#REF!,#REF!,#REF!)))</f>
        <v>0</v>
      </c>
      <c r="S1838" s="74">
        <f t="shared" si="156"/>
        <v>0</v>
      </c>
      <c r="T1838" s="74"/>
    </row>
    <row r="1839" spans="3:20" ht="20.25" hidden="1" customHeight="1">
      <c r="C1839" s="17"/>
      <c r="E1839" t="str">
        <f>IF(OR(M1839&gt;0,M1840&gt;0),2,"")</f>
        <v/>
      </c>
      <c r="F1839" s="62"/>
      <c r="G1839" s="63"/>
      <c r="H1839" s="64"/>
      <c r="I1839" s="64"/>
      <c r="J1839" s="63"/>
      <c r="K1839" s="65"/>
      <c r="L1839" s="66">
        <f t="shared" si="153"/>
        <v>0</v>
      </c>
      <c r="M1839" s="64">
        <f t="shared" si="153"/>
        <v>0</v>
      </c>
      <c r="N1839" s="66">
        <f>IF(J1839=0,0,N1840*$E$3)</f>
        <v>0</v>
      </c>
      <c r="O1839" s="67">
        <f t="shared" si="154"/>
        <v>0</v>
      </c>
      <c r="P1839" s="66">
        <f>IF(J1839=0,0,P1840*$E$3)</f>
        <v>0</v>
      </c>
      <c r="Q1839" s="67">
        <f t="shared" si="155"/>
        <v>0</v>
      </c>
      <c r="R1839" s="66">
        <f>IF(J1839=0,0,R1840*$E$3)</f>
        <v>0</v>
      </c>
      <c r="S1839" s="67">
        <f t="shared" si="156"/>
        <v>0</v>
      </c>
      <c r="T1839" s="67"/>
    </row>
    <row r="1840" spans="3:20" ht="20.25" hidden="1" customHeight="1">
      <c r="C1840" s="76"/>
      <c r="D1840" s="68">
        <f>CHOOSE(IF(C1840&gt;0,C1840,$F$5),0,"(야)","(지세별)","(지+소)","(누.불)","(야+소)","(원내역)")</f>
        <v>0</v>
      </c>
      <c r="E1840">
        <f>IF(OR(M1839&gt;0,M1840&gt;0),1,0)</f>
        <v>0</v>
      </c>
      <c r="F1840" s="59"/>
      <c r="G1840" s="70" t="str">
        <f>G1838</f>
        <v>보호통 철거(통철거+나사철거2)</v>
      </c>
      <c r="H1840" s="71" t="s">
        <v>435</v>
      </c>
      <c r="I1840" s="71">
        <f>CHOOSE(IF(C1840&gt;0,C1840,$F$5),0,"(야간)","(지세별)","(지+소)","(누.불)","(야+소)","")</f>
        <v>0</v>
      </c>
      <c r="J1840" s="70"/>
      <c r="K1840" s="72" t="s">
        <v>227</v>
      </c>
      <c r="L1840" s="73">
        <f t="shared" si="153"/>
        <v>0</v>
      </c>
      <c r="M1840" s="71">
        <f t="shared" si="153"/>
        <v>0</v>
      </c>
      <c r="N1840" s="73">
        <f>IF(AND(J1839=0,J1840=0),0,INT(CHOOSE(IF(C1840&gt;0,C1840,$F$5),#REF!,#REF!,#REF!,#REF!,#REF!,#REF!,#REF!)))</f>
        <v>0</v>
      </c>
      <c r="O1840" s="74">
        <f t="shared" si="154"/>
        <v>0</v>
      </c>
      <c r="P1840" s="73">
        <f>IF(AND(J1839=0,J1840=0),0,INT(CHOOSE(IF(C1840&gt;0,C1840,$F$5),#REF!,#REF!,#REF!,#REF!,#REF!,#REF!,#REF!)))</f>
        <v>0</v>
      </c>
      <c r="Q1840" s="74">
        <f t="shared" si="155"/>
        <v>0</v>
      </c>
      <c r="R1840" s="73">
        <f>IF(AND(J1839=0,J1840=0),0,INT(CHOOSE(IF(C1840&gt;0,C1840,$F$5),#REF!,#REF!,#REF!,#REF!,#REF!,#REF!,#REF!)))</f>
        <v>0</v>
      </c>
      <c r="S1840" s="74">
        <f t="shared" si="156"/>
        <v>0</v>
      </c>
      <c r="T1840" s="74"/>
    </row>
    <row r="1841" spans="3:20" ht="20.25" hidden="1" customHeight="1">
      <c r="C1841" s="17"/>
      <c r="E1841" t="str">
        <f>IF(OR(M1841&gt;0,M1842&gt;0),2,"")</f>
        <v/>
      </c>
      <c r="F1841" s="62"/>
      <c r="G1841" s="63"/>
      <c r="H1841" s="64"/>
      <c r="I1841" s="64"/>
      <c r="J1841" s="63"/>
      <c r="K1841" s="65"/>
      <c r="L1841" s="66">
        <f t="shared" si="153"/>
        <v>0</v>
      </c>
      <c r="M1841" s="64">
        <f t="shared" si="153"/>
        <v>0</v>
      </c>
      <c r="N1841" s="66">
        <f>IF(J1841=0,0,N1842*$E$3)</f>
        <v>0</v>
      </c>
      <c r="O1841" s="67">
        <f t="shared" si="154"/>
        <v>0</v>
      </c>
      <c r="P1841" s="66">
        <f>IF(J1841=0,0,P1842*$E$3)</f>
        <v>0</v>
      </c>
      <c r="Q1841" s="67">
        <f t="shared" si="155"/>
        <v>0</v>
      </c>
      <c r="R1841" s="66">
        <f>IF(J1841=0,0,R1842*$E$3)</f>
        <v>0</v>
      </c>
      <c r="S1841" s="67">
        <f t="shared" si="156"/>
        <v>0</v>
      </c>
      <c r="T1841" s="67"/>
    </row>
    <row r="1842" spans="3:20" ht="20.25" hidden="1" customHeight="1">
      <c r="C1842" s="76">
        <v>2</v>
      </c>
      <c r="D1842" s="68" t="str">
        <f>CHOOSE(IF(C1842&gt;0,C1842,$F$5),0,"(야)","(지세별)","(지+소)","(누.불)","(야+소)","(원내역)")</f>
        <v>(야)</v>
      </c>
      <c r="E1842">
        <f>IF(OR(M1841&gt;0,M1842&gt;0),1,0)</f>
        <v>0</v>
      </c>
      <c r="F1842" s="59"/>
      <c r="G1842" s="70" t="str">
        <f>G1840</f>
        <v>보호통 철거(통철거+나사철거2)</v>
      </c>
      <c r="H1842" s="71" t="str">
        <f>H1840</f>
        <v>D=40mm</v>
      </c>
      <c r="I1842" s="71" t="str">
        <f>CHOOSE(IF(C1842&gt;0,C1842,$F$5),0,"(야간)","(지세별)","(지+소)","(누.불)","(야+소)","")</f>
        <v>(야간)</v>
      </c>
      <c r="J1842" s="70"/>
      <c r="K1842" s="72" t="s">
        <v>271</v>
      </c>
      <c r="L1842" s="73">
        <f t="shared" si="153"/>
        <v>0</v>
      </c>
      <c r="M1842" s="71">
        <f t="shared" si="153"/>
        <v>0</v>
      </c>
      <c r="N1842" s="73">
        <f>IF(AND(J1841=0,J1842=0),0,INT(CHOOSE(IF(C1842&gt;0,C1842,$F$5),#REF!,#REF!,#REF!,#REF!,#REF!,#REF!,#REF!)))</f>
        <v>0</v>
      </c>
      <c r="O1842" s="74">
        <f t="shared" si="154"/>
        <v>0</v>
      </c>
      <c r="P1842" s="73">
        <f>IF(AND(J1841=0,J1842=0),0,INT(CHOOSE(IF(C1842&gt;0,C1842,$F$5),#REF!,#REF!,#REF!,#REF!,#REF!,#REF!,#REF!)))</f>
        <v>0</v>
      </c>
      <c r="Q1842" s="74">
        <f t="shared" si="155"/>
        <v>0</v>
      </c>
      <c r="R1842" s="73">
        <f>IF(AND(J1841=0,J1842=0),0,INT(CHOOSE(IF(C1842&gt;0,C1842,$F$5),#REF!,#REF!,#REF!,#REF!,#REF!,#REF!,#REF!)))</f>
        <v>0</v>
      </c>
      <c r="S1842" s="74">
        <f t="shared" si="156"/>
        <v>0</v>
      </c>
      <c r="T1842" s="74"/>
    </row>
    <row r="1843" spans="3:20" ht="20.25" hidden="1" customHeight="1">
      <c r="C1843" s="17"/>
      <c r="E1843" t="str">
        <f>IF(OR(M1843&gt;0,M1844&gt;0),2,"")</f>
        <v/>
      </c>
      <c r="F1843" s="62"/>
      <c r="G1843" s="63"/>
      <c r="H1843" s="64"/>
      <c r="I1843" s="64"/>
      <c r="J1843" s="63"/>
      <c r="K1843" s="65"/>
      <c r="L1843" s="66">
        <f t="shared" si="153"/>
        <v>0</v>
      </c>
      <c r="M1843" s="64">
        <f t="shared" si="153"/>
        <v>0</v>
      </c>
      <c r="N1843" s="66">
        <f>IF(J1843=0,0,N1844*$E$3)</f>
        <v>0</v>
      </c>
      <c r="O1843" s="67">
        <f t="shared" si="154"/>
        <v>0</v>
      </c>
      <c r="P1843" s="66">
        <f>IF(J1843=0,0,P1844*$E$3)</f>
        <v>0</v>
      </c>
      <c r="Q1843" s="67">
        <f t="shared" si="155"/>
        <v>0</v>
      </c>
      <c r="R1843" s="66">
        <f>IF(J1843=0,0,R1844*$E$3)</f>
        <v>0</v>
      </c>
      <c r="S1843" s="67">
        <f t="shared" si="156"/>
        <v>0</v>
      </c>
      <c r="T1843" s="67"/>
    </row>
    <row r="1844" spans="3:20" ht="20.25" hidden="1" customHeight="1">
      <c r="C1844" s="76"/>
      <c r="D1844" s="68">
        <f>CHOOSE(IF(C1844&gt;0,C1844,$F$5),0,"(야)","(지세별)","(지+소)","(누.불)","(야+소)","(원내역)")</f>
        <v>0</v>
      </c>
      <c r="E1844">
        <f>IF(OR(M1843&gt;0,M1844&gt;0),1,0)</f>
        <v>0</v>
      </c>
      <c r="F1844" s="59"/>
      <c r="G1844" s="70" t="str">
        <f>G1842</f>
        <v>보호통 철거(통철거+나사철거2)</v>
      </c>
      <c r="H1844" s="71" t="s">
        <v>436</v>
      </c>
      <c r="I1844" s="71">
        <f>CHOOSE(IF(C1844&gt;0,C1844,$F$5),0,"(야간)","(지세별)","(지+소)","(누.불)","(야+소)","")</f>
        <v>0</v>
      </c>
      <c r="J1844" s="70"/>
      <c r="K1844" s="72" t="s">
        <v>227</v>
      </c>
      <c r="L1844" s="73">
        <f t="shared" si="153"/>
        <v>0</v>
      </c>
      <c r="M1844" s="71">
        <f t="shared" si="153"/>
        <v>0</v>
      </c>
      <c r="N1844" s="73">
        <f>IF(AND(J1843=0,J1844=0),0,INT(CHOOSE(IF(C1844&gt;0,C1844,$F$5),#REF!,#REF!,#REF!,#REF!,#REF!,#REF!,#REF!)))</f>
        <v>0</v>
      </c>
      <c r="O1844" s="74">
        <f t="shared" si="154"/>
        <v>0</v>
      </c>
      <c r="P1844" s="73">
        <f>IF(AND(J1843=0,J1844=0),0,INT(CHOOSE(IF(C1844&gt;0,C1844,$F$5),#REF!,#REF!,#REF!,#REF!,#REF!,#REF!,#REF!)))</f>
        <v>0</v>
      </c>
      <c r="Q1844" s="74">
        <f t="shared" si="155"/>
        <v>0</v>
      </c>
      <c r="R1844" s="73">
        <f>IF(AND(J1843=0,J1844=0),0,INT(CHOOSE(IF(C1844&gt;0,C1844,$F$5),#REF!,#REF!,#REF!,#REF!,#REF!,#REF!,#REF!)))</f>
        <v>0</v>
      </c>
      <c r="S1844" s="74">
        <f t="shared" si="156"/>
        <v>0</v>
      </c>
      <c r="T1844" s="74"/>
    </row>
    <row r="1845" spans="3:20" ht="20.25" hidden="1" customHeight="1">
      <c r="C1845" s="17"/>
      <c r="E1845" t="str">
        <f>IF(OR(M1845&gt;0,M1846&gt;0),2,"")</f>
        <v/>
      </c>
      <c r="F1845" s="62"/>
      <c r="G1845" s="63"/>
      <c r="H1845" s="64"/>
      <c r="I1845" s="64"/>
      <c r="J1845" s="63"/>
      <c r="K1845" s="65"/>
      <c r="L1845" s="66">
        <f t="shared" si="153"/>
        <v>0</v>
      </c>
      <c r="M1845" s="64">
        <f t="shared" si="153"/>
        <v>0</v>
      </c>
      <c r="N1845" s="66">
        <f>IF(J1845=0,0,N1846*$E$3)</f>
        <v>0</v>
      </c>
      <c r="O1845" s="67">
        <f t="shared" si="154"/>
        <v>0</v>
      </c>
      <c r="P1845" s="66">
        <f>IF(J1845=0,0,P1846*$E$3)</f>
        <v>0</v>
      </c>
      <c r="Q1845" s="67">
        <f t="shared" si="155"/>
        <v>0</v>
      </c>
      <c r="R1845" s="66">
        <f>IF(J1845=0,0,R1846*$E$3)</f>
        <v>0</v>
      </c>
      <c r="S1845" s="67">
        <f t="shared" si="156"/>
        <v>0</v>
      </c>
      <c r="T1845" s="67"/>
    </row>
    <row r="1846" spans="3:20" ht="20.25" hidden="1" customHeight="1">
      <c r="C1846" s="76">
        <v>2</v>
      </c>
      <c r="D1846" s="68" t="str">
        <f>CHOOSE(IF(C1846&gt;0,C1846,$F$5),0,"(야)","(지세별)","(지+소)","(누.불)","(야+소)","(원내역)")</f>
        <v>(야)</v>
      </c>
      <c r="E1846">
        <f>IF(OR(M1845&gt;0,M1846&gt;0),1,0)</f>
        <v>0</v>
      </c>
      <c r="F1846" s="59"/>
      <c r="G1846" s="70" t="str">
        <f>G1844</f>
        <v>보호통 철거(통철거+나사철거2)</v>
      </c>
      <c r="H1846" s="71" t="str">
        <f>H1844</f>
        <v>D=50mm</v>
      </c>
      <c r="I1846" s="71" t="str">
        <f>CHOOSE(IF(C1846&gt;0,C1846,$F$5),0,"(야간)","(지세별)","(지+소)","(누.불)","(야+소)","")</f>
        <v>(야간)</v>
      </c>
      <c r="J1846" s="70"/>
      <c r="K1846" s="72" t="s">
        <v>227</v>
      </c>
      <c r="L1846" s="73">
        <f t="shared" si="153"/>
        <v>0</v>
      </c>
      <c r="M1846" s="71">
        <f t="shared" si="153"/>
        <v>0</v>
      </c>
      <c r="N1846" s="73">
        <f>IF(AND(J1845=0,J1846=0),0,INT(CHOOSE(IF(C1846&gt;0,C1846,$F$5),#REF!,#REF!,#REF!,#REF!,#REF!,#REF!,#REF!)))</f>
        <v>0</v>
      </c>
      <c r="O1846" s="74">
        <f t="shared" si="154"/>
        <v>0</v>
      </c>
      <c r="P1846" s="73">
        <f>IF(AND(J1845=0,J1846=0),0,INT(CHOOSE(IF(C1846&gt;0,C1846,$F$5),#REF!,#REF!,#REF!,#REF!,#REF!,#REF!,#REF!)))</f>
        <v>0</v>
      </c>
      <c r="Q1846" s="74">
        <f t="shared" si="155"/>
        <v>0</v>
      </c>
      <c r="R1846" s="73">
        <f>IF(AND(J1845=0,J1846=0),0,INT(CHOOSE(IF(C1846&gt;0,C1846,$F$5),#REF!,#REF!,#REF!,#REF!,#REF!,#REF!,#REF!)))</f>
        <v>0</v>
      </c>
      <c r="S1846" s="74">
        <f t="shared" si="156"/>
        <v>0</v>
      </c>
      <c r="T1846" s="74"/>
    </row>
    <row r="1847" spans="3:20" ht="20.25" hidden="1" customHeight="1">
      <c r="C1847" s="17"/>
      <c r="E1847" t="str">
        <f>IF(OR(M1847&gt;0,M1848&gt;0),2,"")</f>
        <v/>
      </c>
      <c r="F1847" s="62"/>
      <c r="G1847" s="63"/>
      <c r="H1847" s="64"/>
      <c r="I1847" s="64"/>
      <c r="J1847" s="63"/>
      <c r="K1847" s="65"/>
      <c r="L1847" s="66">
        <f t="shared" si="153"/>
        <v>0</v>
      </c>
      <c r="M1847" s="64">
        <f t="shared" si="153"/>
        <v>0</v>
      </c>
      <c r="N1847" s="66">
        <f>IF(J1847=0,0,N1848*$E$3)</f>
        <v>0</v>
      </c>
      <c r="O1847" s="67">
        <f t="shared" si="154"/>
        <v>0</v>
      </c>
      <c r="P1847" s="66">
        <f>IF(J1847=0,0,P1848*$E$3)</f>
        <v>0</v>
      </c>
      <c r="Q1847" s="67">
        <f t="shared" si="155"/>
        <v>0</v>
      </c>
      <c r="R1847" s="66">
        <f>IF(J1847=0,0,R1848*$E$3)</f>
        <v>0</v>
      </c>
      <c r="S1847" s="67">
        <f t="shared" si="156"/>
        <v>0</v>
      </c>
      <c r="T1847" s="67"/>
    </row>
    <row r="1848" spans="3:20" ht="20.25" hidden="1" customHeight="1">
      <c r="C1848" s="76"/>
      <c r="D1848" s="68">
        <f>CHOOSE(IF(C1848&gt;0,C1848,$F$5),0,"(야)","(지세별)","(지+소)","(누.불)","(야+소)","(원내역)")</f>
        <v>0</v>
      </c>
      <c r="E1848">
        <f>IF(OR(M1847&gt;0,M1848&gt;0),1,0)</f>
        <v>0</v>
      </c>
      <c r="F1848" s="59"/>
      <c r="G1848" s="70" t="s">
        <v>437</v>
      </c>
      <c r="H1848" s="71" t="s">
        <v>438</v>
      </c>
      <c r="I1848" s="71">
        <f>CHOOSE(IF(C1848&gt;0,C1848,$F$5),0,"(야간)","(지세별)","(지+소)","(누.불)","(야+소)","")</f>
        <v>0</v>
      </c>
      <c r="J1848" s="70">
        <v>0</v>
      </c>
      <c r="K1848" s="72" t="s">
        <v>346</v>
      </c>
      <c r="L1848" s="73">
        <f t="shared" si="153"/>
        <v>0</v>
      </c>
      <c r="M1848" s="71">
        <f t="shared" si="153"/>
        <v>0</v>
      </c>
      <c r="N1848" s="73">
        <f>IF(AND(J1847=0,J1848=0),0,INT(CHOOSE(IF(C1848&gt;0,C1848,$F$5),#REF!,#REF!,#REF!,#REF!,#REF!,#REF!,#REF!)))</f>
        <v>0</v>
      </c>
      <c r="O1848" s="74">
        <f t="shared" si="154"/>
        <v>0</v>
      </c>
      <c r="P1848" s="73">
        <f>IF(AND(J1847=0,J1848=0),0,INT(CHOOSE(IF(C1848&gt;0,C1848,$F$5),#REF!,#REF!,#REF!,#REF!,#REF!,#REF!,#REF!)))</f>
        <v>0</v>
      </c>
      <c r="Q1848" s="74">
        <f t="shared" si="155"/>
        <v>0</v>
      </c>
      <c r="R1848" s="73">
        <f>IF(AND(J1847=0,J1848=0),0,INT(CHOOSE(IF(C1848&gt;0,C1848,$F$5),#REF!,#REF!,#REF!,#REF!,#REF!,#REF!,#REF!)))</f>
        <v>0</v>
      </c>
      <c r="S1848" s="74">
        <f t="shared" si="156"/>
        <v>0</v>
      </c>
      <c r="T1848" s="74"/>
    </row>
    <row r="1849" spans="3:20" ht="20.25" hidden="1" customHeight="1">
      <c r="C1849" s="17"/>
      <c r="E1849" t="str">
        <f>IF(OR(M1849&gt;0,M1850&gt;0),2,"")</f>
        <v/>
      </c>
      <c r="F1849" s="62"/>
      <c r="G1849" s="63"/>
      <c r="H1849" s="64"/>
      <c r="I1849" s="64"/>
      <c r="J1849" s="63"/>
      <c r="K1849" s="65"/>
      <c r="L1849" s="66">
        <f t="shared" si="153"/>
        <v>0</v>
      </c>
      <c r="M1849" s="64">
        <f t="shared" si="153"/>
        <v>0</v>
      </c>
      <c r="N1849" s="66">
        <f>IF(J1849=0,0,N1850*$E$3)</f>
        <v>0</v>
      </c>
      <c r="O1849" s="67">
        <f t="shared" si="154"/>
        <v>0</v>
      </c>
      <c r="P1849" s="66">
        <f>IF(J1849=0,0,P1850*$E$3)</f>
        <v>0</v>
      </c>
      <c r="Q1849" s="67">
        <f t="shared" si="155"/>
        <v>0</v>
      </c>
      <c r="R1849" s="66">
        <f>IF(J1849=0,0,R1850*$E$3)</f>
        <v>0</v>
      </c>
      <c r="S1849" s="67">
        <f t="shared" si="156"/>
        <v>0</v>
      </c>
      <c r="T1849" s="67"/>
    </row>
    <row r="1850" spans="3:20" ht="20.25" hidden="1" customHeight="1">
      <c r="C1850" s="76">
        <v>2</v>
      </c>
      <c r="D1850" s="68" t="str">
        <f>CHOOSE(IF(C1850&gt;0,C1850,$F$5),0,"(야)","(지세별)","(지+소)","(누.불)","(야+소)","(원내역)")</f>
        <v>(야)</v>
      </c>
      <c r="E1850">
        <f>IF(OR(M1849&gt;0,M1850&gt;0),1,0)</f>
        <v>0</v>
      </c>
      <c r="F1850" s="59"/>
      <c r="G1850" s="70" t="str">
        <f>G1848</f>
        <v>계량기보호통설치(신규)</v>
      </c>
      <c r="H1850" s="71" t="str">
        <f>H1848</f>
        <v>D=13mm</v>
      </c>
      <c r="I1850" s="71" t="str">
        <f>CHOOSE(IF(C1850&gt;0,C1850,$F$5),0,"(야간)","(지세별)","(지+소)","(누.불)","(야+소)","")</f>
        <v>(야간)</v>
      </c>
      <c r="J1850" s="70"/>
      <c r="K1850" s="72" t="s">
        <v>439</v>
      </c>
      <c r="L1850" s="73">
        <f t="shared" si="153"/>
        <v>0</v>
      </c>
      <c r="M1850" s="71">
        <f t="shared" si="153"/>
        <v>0</v>
      </c>
      <c r="N1850" s="73">
        <f>IF(AND(J1849=0,J1850=0),0,INT(CHOOSE(IF(C1850&gt;0,C1850,$F$5),#REF!,#REF!,#REF!,#REF!,#REF!,#REF!,#REF!)))</f>
        <v>0</v>
      </c>
      <c r="O1850" s="74">
        <f t="shared" si="154"/>
        <v>0</v>
      </c>
      <c r="P1850" s="73">
        <f>IF(AND(J1849=0,J1850=0),0,INT(CHOOSE(IF(C1850&gt;0,C1850,$F$5),#REF!,#REF!,#REF!,#REF!,#REF!,#REF!,#REF!)))</f>
        <v>0</v>
      </c>
      <c r="Q1850" s="74">
        <f t="shared" si="155"/>
        <v>0</v>
      </c>
      <c r="R1850" s="73">
        <f>IF(AND(J1849=0,J1850=0),0,INT(CHOOSE(IF(C1850&gt;0,C1850,$F$5),#REF!,#REF!,#REF!,#REF!,#REF!,#REF!,#REF!)))</f>
        <v>0</v>
      </c>
      <c r="S1850" s="74">
        <f t="shared" si="156"/>
        <v>0</v>
      </c>
      <c r="T1850" s="74"/>
    </row>
    <row r="1851" spans="3:20" ht="20.25" hidden="1" customHeight="1">
      <c r="C1851" s="17"/>
      <c r="E1851" t="str">
        <f>IF(OR(M1851&gt;0,M1852&gt;0),2,"")</f>
        <v/>
      </c>
      <c r="F1851" s="62"/>
      <c r="G1851" s="63"/>
      <c r="H1851" s="64"/>
      <c r="I1851" s="64"/>
      <c r="J1851" s="63"/>
      <c r="K1851" s="65"/>
      <c r="L1851" s="66">
        <f t="shared" si="153"/>
        <v>0</v>
      </c>
      <c r="M1851" s="64">
        <f t="shared" si="153"/>
        <v>0</v>
      </c>
      <c r="N1851" s="66">
        <f>IF(J1851=0,0,N1852*$E$3)</f>
        <v>0</v>
      </c>
      <c r="O1851" s="67">
        <f t="shared" si="154"/>
        <v>0</v>
      </c>
      <c r="P1851" s="66">
        <f>IF(J1851=0,0,P1852*$E$3)</f>
        <v>0</v>
      </c>
      <c r="Q1851" s="67">
        <f t="shared" si="155"/>
        <v>0</v>
      </c>
      <c r="R1851" s="66">
        <f>IF(J1851=0,0,R1852*$E$3)</f>
        <v>0</v>
      </c>
      <c r="S1851" s="67">
        <f t="shared" si="156"/>
        <v>0</v>
      </c>
      <c r="T1851" s="67"/>
    </row>
    <row r="1852" spans="3:20" ht="20.25" hidden="1" customHeight="1">
      <c r="C1852" s="76"/>
      <c r="D1852" s="68">
        <f>CHOOSE(IF(C1852&gt;0,C1852,$F$5),0,"(야)","(지세별)","(지+소)","(누.불)","(야+소)","(원내역)")</f>
        <v>0</v>
      </c>
      <c r="E1852">
        <f>IF(OR(M1851&gt;0,M1852&gt;0),1,0)</f>
        <v>0</v>
      </c>
      <c r="F1852" s="59"/>
      <c r="G1852" s="70" t="str">
        <f>G1848</f>
        <v>계량기보호통설치(신규)</v>
      </c>
      <c r="H1852" s="71" t="s">
        <v>440</v>
      </c>
      <c r="I1852" s="71">
        <f>CHOOSE(IF(C1852&gt;0,C1852,$F$5),0,"(야간)","(지세별)","(지+소)","(누.불)","(야+소)","")</f>
        <v>0</v>
      </c>
      <c r="J1852" s="70">
        <v>0</v>
      </c>
      <c r="K1852" s="72" t="s">
        <v>346</v>
      </c>
      <c r="L1852" s="73">
        <f t="shared" si="153"/>
        <v>0</v>
      </c>
      <c r="M1852" s="71">
        <f t="shared" si="153"/>
        <v>0</v>
      </c>
      <c r="N1852" s="73">
        <f>IF(AND(J1851=0,J1852=0),0,INT(CHOOSE(IF(C1852&gt;0,C1852,$F$5),#REF!,#REF!,#REF!,#REF!,#REF!,#REF!,#REF!)))</f>
        <v>0</v>
      </c>
      <c r="O1852" s="74">
        <f t="shared" si="154"/>
        <v>0</v>
      </c>
      <c r="P1852" s="73">
        <f>IF(AND(J1851=0,J1852=0),0,INT(CHOOSE(IF(C1852&gt;0,C1852,$F$5),#REF!,#REF!,#REF!,#REF!,#REF!,#REF!,#REF!)))</f>
        <v>0</v>
      </c>
      <c r="Q1852" s="74">
        <f t="shared" si="155"/>
        <v>0</v>
      </c>
      <c r="R1852" s="73">
        <f>IF(AND(J1851=0,J1852=0),0,INT(CHOOSE(IF(C1852&gt;0,C1852,$F$5),#REF!,#REF!,#REF!,#REF!,#REF!,#REF!,#REF!)))</f>
        <v>0</v>
      </c>
      <c r="S1852" s="74">
        <f t="shared" si="156"/>
        <v>0</v>
      </c>
      <c r="T1852" s="74"/>
    </row>
    <row r="1853" spans="3:20" ht="20.25" hidden="1" customHeight="1">
      <c r="C1853" s="17"/>
      <c r="E1853" t="str">
        <f>IF(OR(M1853&gt;0,M1854&gt;0),2,"")</f>
        <v/>
      </c>
      <c r="F1853" s="62"/>
      <c r="G1853" s="63"/>
      <c r="H1853" s="64"/>
      <c r="I1853" s="64"/>
      <c r="J1853" s="63"/>
      <c r="K1853" s="65"/>
      <c r="L1853" s="66">
        <f t="shared" si="153"/>
        <v>0</v>
      </c>
      <c r="M1853" s="64">
        <f t="shared" si="153"/>
        <v>0</v>
      </c>
      <c r="N1853" s="66">
        <f>IF(J1853=0,0,N1854*$E$3)</f>
        <v>0</v>
      </c>
      <c r="O1853" s="67">
        <f t="shared" si="154"/>
        <v>0</v>
      </c>
      <c r="P1853" s="66">
        <f>IF(J1853=0,0,P1854*$E$3)</f>
        <v>0</v>
      </c>
      <c r="Q1853" s="67">
        <f t="shared" si="155"/>
        <v>0</v>
      </c>
      <c r="R1853" s="66">
        <f>IF(J1853=0,0,R1854*$E$3)</f>
        <v>0</v>
      </c>
      <c r="S1853" s="67">
        <f t="shared" si="156"/>
        <v>0</v>
      </c>
      <c r="T1853" s="67"/>
    </row>
    <row r="1854" spans="3:20" ht="20.25" hidden="1" customHeight="1">
      <c r="C1854" s="76">
        <v>2</v>
      </c>
      <c r="D1854" s="68" t="str">
        <f>CHOOSE(IF(C1854&gt;0,C1854,$F$5),0,"(야)","(지세별)","(지+소)","(누.불)","(야+소)","(원내역)")</f>
        <v>(야)</v>
      </c>
      <c r="E1854">
        <f>IF(OR(M1853&gt;0,M1854&gt;0),1,0)</f>
        <v>0</v>
      </c>
      <c r="F1854" s="59"/>
      <c r="G1854" s="70" t="str">
        <f>G1852</f>
        <v>계량기보호통설치(신규)</v>
      </c>
      <c r="H1854" s="71" t="str">
        <f>H1852</f>
        <v>D=20mm</v>
      </c>
      <c r="I1854" s="71" t="str">
        <f>CHOOSE(IF(C1854&gt;0,C1854,$F$5),0,"(야간)","(지세별)","(지+소)","(누.불)","(야+소)","")</f>
        <v>(야간)</v>
      </c>
      <c r="J1854" s="70"/>
      <c r="K1854" s="72" t="s">
        <v>347</v>
      </c>
      <c r="L1854" s="73">
        <f t="shared" si="153"/>
        <v>0</v>
      </c>
      <c r="M1854" s="71">
        <f t="shared" si="153"/>
        <v>0</v>
      </c>
      <c r="N1854" s="73">
        <f>IF(AND(J1853=0,J1854=0),0,INT(CHOOSE(IF(C1854&gt;0,C1854,$F$5),#REF!,#REF!,#REF!,#REF!,#REF!,#REF!,#REF!)))</f>
        <v>0</v>
      </c>
      <c r="O1854" s="74">
        <f t="shared" si="154"/>
        <v>0</v>
      </c>
      <c r="P1854" s="73">
        <f>IF(AND(J1853=0,J1854=0),0,INT(CHOOSE(IF(C1854&gt;0,C1854,$F$5),#REF!,#REF!,#REF!,#REF!,#REF!,#REF!,#REF!)))</f>
        <v>0</v>
      </c>
      <c r="Q1854" s="74">
        <f t="shared" si="155"/>
        <v>0</v>
      </c>
      <c r="R1854" s="73">
        <f>IF(AND(J1853=0,J1854=0),0,INT(CHOOSE(IF(C1854&gt;0,C1854,$F$5),#REF!,#REF!,#REF!,#REF!,#REF!,#REF!,#REF!)))</f>
        <v>0</v>
      </c>
      <c r="S1854" s="74">
        <f t="shared" si="156"/>
        <v>0</v>
      </c>
      <c r="T1854" s="74"/>
    </row>
    <row r="1855" spans="3:20" ht="20.25" hidden="1" customHeight="1">
      <c r="C1855" s="17"/>
      <c r="E1855" t="str">
        <f>IF(OR(M1855&gt;0,M1856&gt;0),2,"")</f>
        <v/>
      </c>
      <c r="F1855" s="62"/>
      <c r="G1855" s="63"/>
      <c r="H1855" s="64"/>
      <c r="I1855" s="64"/>
      <c r="J1855" s="63"/>
      <c r="K1855" s="65"/>
      <c r="L1855" s="66">
        <f t="shared" si="153"/>
        <v>0</v>
      </c>
      <c r="M1855" s="64">
        <f t="shared" si="153"/>
        <v>0</v>
      </c>
      <c r="N1855" s="66">
        <f>IF(J1855=0,0,N1856*$E$3)</f>
        <v>0</v>
      </c>
      <c r="O1855" s="67">
        <f t="shared" si="154"/>
        <v>0</v>
      </c>
      <c r="P1855" s="66">
        <f>IF(J1855=0,0,P1856*$E$3)</f>
        <v>0</v>
      </c>
      <c r="Q1855" s="67">
        <f t="shared" si="155"/>
        <v>0</v>
      </c>
      <c r="R1855" s="66">
        <f>IF(J1855=0,0,R1856*$E$3)</f>
        <v>0</v>
      </c>
      <c r="S1855" s="67">
        <f t="shared" si="156"/>
        <v>0</v>
      </c>
      <c r="T1855" s="67"/>
    </row>
    <row r="1856" spans="3:20" ht="20.25" hidden="1" customHeight="1">
      <c r="C1856" s="76"/>
      <c r="D1856" s="68">
        <f>CHOOSE(IF(C1856&gt;0,C1856,$F$5),0,"(야)","(지세별)","(지+소)","(누.불)","(야+소)","(원내역)")</f>
        <v>0</v>
      </c>
      <c r="E1856">
        <f>IF(OR(M1855&gt;0,M1856&gt;0),1,0)</f>
        <v>0</v>
      </c>
      <c r="F1856" s="59"/>
      <c r="G1856" s="70" t="str">
        <f>G1852</f>
        <v>계량기보호통설치(신규)</v>
      </c>
      <c r="H1856" s="71" t="s">
        <v>441</v>
      </c>
      <c r="I1856" s="71">
        <f>CHOOSE(IF(C1856&gt;0,C1856,$F$5),0,"(야간)","(지세별)","(소규모)","(누.불)","(야+소)","")</f>
        <v>0</v>
      </c>
      <c r="J1856" s="70">
        <v>0</v>
      </c>
      <c r="K1856" s="72" t="s">
        <v>410</v>
      </c>
      <c r="L1856" s="73">
        <f t="shared" si="153"/>
        <v>0</v>
      </c>
      <c r="M1856" s="71">
        <f t="shared" si="153"/>
        <v>0</v>
      </c>
      <c r="N1856" s="73">
        <f>IF(AND(J1855=0,J1856=0),0,INT(CHOOSE(IF(C1856&gt;0,C1856,$F$5),#REF!,#REF!,#REF!,#REF!,#REF!,#REF!,#REF!)))</f>
        <v>0</v>
      </c>
      <c r="O1856" s="74">
        <f t="shared" si="154"/>
        <v>0</v>
      </c>
      <c r="P1856" s="73">
        <f>IF(AND(J1855=0,J1856=0),0,INT(CHOOSE(IF(C1856&gt;0,C1856,$F$5),#REF!,#REF!,#REF!,#REF!,#REF!,#REF!,#REF!)))</f>
        <v>0</v>
      </c>
      <c r="Q1856" s="74">
        <f t="shared" si="155"/>
        <v>0</v>
      </c>
      <c r="R1856" s="73">
        <f>IF(AND(J1855=0,J1856=0),0,INT(CHOOSE(IF(C1856&gt;0,C1856,$F$5),#REF!,#REF!,#REF!,#REF!,#REF!,#REF!,#REF!)))</f>
        <v>0</v>
      </c>
      <c r="S1856" s="74">
        <f t="shared" si="156"/>
        <v>0</v>
      </c>
      <c r="T1856" s="74"/>
    </row>
    <row r="1857" spans="3:20" ht="20.25" hidden="1" customHeight="1">
      <c r="C1857" s="17"/>
      <c r="E1857" t="str">
        <f>IF(OR(M1857&gt;0,M1858&gt;0),2,"")</f>
        <v/>
      </c>
      <c r="F1857" s="62"/>
      <c r="G1857" s="63"/>
      <c r="H1857" s="64"/>
      <c r="I1857" s="64"/>
      <c r="J1857" s="63"/>
      <c r="K1857" s="65"/>
      <c r="L1857" s="66">
        <f t="shared" si="153"/>
        <v>0</v>
      </c>
      <c r="M1857" s="64">
        <f t="shared" si="153"/>
        <v>0</v>
      </c>
      <c r="N1857" s="66">
        <f>IF(J1857=0,0,N1858*$E$3)</f>
        <v>0</v>
      </c>
      <c r="O1857" s="67">
        <f t="shared" si="154"/>
        <v>0</v>
      </c>
      <c r="P1857" s="66">
        <f>IF(J1857=0,0,P1858*$E$3)</f>
        <v>0</v>
      </c>
      <c r="Q1857" s="67">
        <f t="shared" si="155"/>
        <v>0</v>
      </c>
      <c r="R1857" s="66">
        <f>IF(J1857=0,0,R1858*$E$3)</f>
        <v>0</v>
      </c>
      <c r="S1857" s="67">
        <f t="shared" si="156"/>
        <v>0</v>
      </c>
      <c r="T1857" s="67"/>
    </row>
    <row r="1858" spans="3:20" ht="20.25" hidden="1" customHeight="1">
      <c r="C1858" s="76">
        <v>2</v>
      </c>
      <c r="D1858" s="68" t="str">
        <f>CHOOSE(IF(C1858&gt;0,C1858,$F$5),0,"(야)","(지세별)","(지+소)","(누.불)","(야+소)","(원내역)")</f>
        <v>(야)</v>
      </c>
      <c r="E1858">
        <f>IF(OR(M1857&gt;0,M1858&gt;0),1,0)</f>
        <v>0</v>
      </c>
      <c r="F1858" s="59"/>
      <c r="G1858" s="70" t="str">
        <f>G1856</f>
        <v>계량기보호통설치(신규)</v>
      </c>
      <c r="H1858" s="71" t="str">
        <f>H1856</f>
        <v>D=25mm</v>
      </c>
      <c r="I1858" s="71" t="str">
        <f>CHOOSE(IF(C1858&gt;0,C1858,$F$5),0,"(야간)","(지세별)","(지+소)","(누.불)","(야+소)","")</f>
        <v>(야간)</v>
      </c>
      <c r="J1858" s="70"/>
      <c r="K1858" s="72" t="s">
        <v>346</v>
      </c>
      <c r="L1858" s="73">
        <f t="shared" si="153"/>
        <v>0</v>
      </c>
      <c r="M1858" s="71">
        <f t="shared" si="153"/>
        <v>0</v>
      </c>
      <c r="N1858" s="73">
        <f>IF(AND(J1857=0,J1858=0),0,INT(CHOOSE(IF(C1858&gt;0,C1858,$F$5),#REF!,#REF!,#REF!,#REF!,#REF!,#REF!,#REF!)))</f>
        <v>0</v>
      </c>
      <c r="O1858" s="74">
        <f t="shared" si="154"/>
        <v>0</v>
      </c>
      <c r="P1858" s="73">
        <f>IF(AND(J1857=0,J1858=0),0,INT(CHOOSE(IF(C1858&gt;0,C1858,$F$5),#REF!,#REF!,#REF!,#REF!,#REF!,#REF!,#REF!)))</f>
        <v>0</v>
      </c>
      <c r="Q1858" s="74">
        <f t="shared" si="155"/>
        <v>0</v>
      </c>
      <c r="R1858" s="73">
        <f>IF(AND(J1857=0,J1858=0),0,INT(CHOOSE(IF(C1858&gt;0,C1858,$F$5),#REF!,#REF!,#REF!,#REF!,#REF!,#REF!,#REF!)))</f>
        <v>0</v>
      </c>
      <c r="S1858" s="74">
        <f t="shared" si="156"/>
        <v>0</v>
      </c>
      <c r="T1858" s="74"/>
    </row>
    <row r="1859" spans="3:20" ht="20.25" hidden="1" customHeight="1">
      <c r="C1859" s="17"/>
      <c r="E1859" t="str">
        <f>IF(OR(M1859&gt;0,M1860&gt;0),2,"")</f>
        <v/>
      </c>
      <c r="F1859" s="62"/>
      <c r="G1859" s="63"/>
      <c r="H1859" s="64"/>
      <c r="I1859" s="64"/>
      <c r="J1859" s="63"/>
      <c r="K1859" s="65"/>
      <c r="L1859" s="66">
        <f t="shared" si="153"/>
        <v>0</v>
      </c>
      <c r="M1859" s="64">
        <f t="shared" si="153"/>
        <v>0</v>
      </c>
      <c r="N1859" s="66">
        <f>IF(J1859=0,0,N1860*$E$3)</f>
        <v>0</v>
      </c>
      <c r="O1859" s="67">
        <f t="shared" si="154"/>
        <v>0</v>
      </c>
      <c r="P1859" s="66">
        <f>IF(J1859=0,0,P1860*$E$3)</f>
        <v>0</v>
      </c>
      <c r="Q1859" s="67">
        <f t="shared" si="155"/>
        <v>0</v>
      </c>
      <c r="R1859" s="66">
        <f>IF(J1859=0,0,R1860*$E$3)</f>
        <v>0</v>
      </c>
      <c r="S1859" s="67">
        <f t="shared" si="156"/>
        <v>0</v>
      </c>
      <c r="T1859" s="67"/>
    </row>
    <row r="1860" spans="3:20" ht="20.25" hidden="1" customHeight="1">
      <c r="C1860" s="76"/>
      <c r="D1860" s="68">
        <f>CHOOSE(IF(C1860&gt;0,C1860,$F$5),0,"(야)","(지세별)","(지+소)","(누.불)","(야+소)","(원내역)")</f>
        <v>0</v>
      </c>
      <c r="E1860">
        <f>IF(OR(M1859&gt;0,M1860&gt;0),1,0)</f>
        <v>0</v>
      </c>
      <c r="F1860" s="59"/>
      <c r="G1860" s="70" t="str">
        <f>G1858</f>
        <v>계량기보호통설치(신규)</v>
      </c>
      <c r="H1860" s="71" t="s">
        <v>442</v>
      </c>
      <c r="I1860" s="71">
        <f>CHOOSE(IF(C1860&gt;0,C1860,$F$5),0,"(야간)","(지세별)","(지+소)","(누.불)","(야+소)","")</f>
        <v>0</v>
      </c>
      <c r="J1860" s="70">
        <v>0</v>
      </c>
      <c r="K1860" s="72" t="s">
        <v>410</v>
      </c>
      <c r="L1860" s="73">
        <f t="shared" si="153"/>
        <v>0</v>
      </c>
      <c r="M1860" s="71">
        <f t="shared" si="153"/>
        <v>0</v>
      </c>
      <c r="N1860" s="73">
        <f>IF(AND(J1859=0,J1860=0),0,INT(CHOOSE(IF(C1860&gt;0,C1860,$F$5),#REF!,#REF!,#REF!,#REF!,#REF!,#REF!,#REF!)))</f>
        <v>0</v>
      </c>
      <c r="O1860" s="74">
        <f t="shared" si="154"/>
        <v>0</v>
      </c>
      <c r="P1860" s="73">
        <f>IF(AND(J1859=0,J1860=0),0,INT(CHOOSE(IF(C1860&gt;0,C1860,$F$5),#REF!,#REF!,#REF!,#REF!,#REF!,#REF!,#REF!)))</f>
        <v>0</v>
      </c>
      <c r="Q1860" s="74">
        <f t="shared" si="155"/>
        <v>0</v>
      </c>
      <c r="R1860" s="73">
        <f>IF(AND(J1859=0,J1860=0),0,INT(CHOOSE(IF(C1860&gt;0,C1860,$F$5),#REF!,#REF!,#REF!,#REF!,#REF!,#REF!,#REF!)))</f>
        <v>0</v>
      </c>
      <c r="S1860" s="74">
        <f t="shared" si="156"/>
        <v>0</v>
      </c>
      <c r="T1860" s="74"/>
    </row>
    <row r="1861" spans="3:20" ht="20.25" hidden="1" customHeight="1">
      <c r="C1861" s="17"/>
      <c r="E1861" t="str">
        <f>IF(OR(M1861&gt;0,M1862&gt;0),2,"")</f>
        <v/>
      </c>
      <c r="F1861" s="62"/>
      <c r="G1861" s="63"/>
      <c r="H1861" s="64"/>
      <c r="I1861" s="64"/>
      <c r="J1861" s="63"/>
      <c r="K1861" s="65"/>
      <c r="L1861" s="66">
        <f t="shared" si="153"/>
        <v>0</v>
      </c>
      <c r="M1861" s="64">
        <f t="shared" si="153"/>
        <v>0</v>
      </c>
      <c r="N1861" s="66">
        <f>IF(J1861=0,0,N1862*$E$3)</f>
        <v>0</v>
      </c>
      <c r="O1861" s="67">
        <f t="shared" si="154"/>
        <v>0</v>
      </c>
      <c r="P1861" s="66">
        <f>IF(J1861=0,0,P1862*$E$3)</f>
        <v>0</v>
      </c>
      <c r="Q1861" s="67">
        <f t="shared" si="155"/>
        <v>0</v>
      </c>
      <c r="R1861" s="66">
        <f>IF(J1861=0,0,R1862*$E$3)</f>
        <v>0</v>
      </c>
      <c r="S1861" s="67">
        <f t="shared" si="156"/>
        <v>0</v>
      </c>
      <c r="T1861" s="67"/>
    </row>
    <row r="1862" spans="3:20" ht="20.25" hidden="1" customHeight="1">
      <c r="C1862" s="76">
        <v>2</v>
      </c>
      <c r="D1862" s="68" t="str">
        <f>CHOOSE(IF(C1862&gt;0,C1862,$F$5),0,"(야)","(지세별)","(지+소)","(누.불)","(야+소)","(원내역)")</f>
        <v>(야)</v>
      </c>
      <c r="E1862">
        <f>IF(OR(M1861&gt;0,M1862&gt;0),1,0)</f>
        <v>0</v>
      </c>
      <c r="F1862" s="59"/>
      <c r="G1862" s="70" t="str">
        <f>G1860</f>
        <v>계량기보호통설치(신규)</v>
      </c>
      <c r="H1862" s="71" t="str">
        <f>H1860</f>
        <v>D=32mm</v>
      </c>
      <c r="I1862" s="71" t="str">
        <f>CHOOSE(IF(C1862&gt;0,C1862,$F$5),0,"(야간)","(지세별)","(지+소)","(누.불)","(야+소)","")</f>
        <v>(야간)</v>
      </c>
      <c r="J1862" s="70"/>
      <c r="K1862" s="72" t="s">
        <v>346</v>
      </c>
      <c r="L1862" s="73">
        <f t="shared" si="153"/>
        <v>0</v>
      </c>
      <c r="M1862" s="71">
        <f t="shared" si="153"/>
        <v>0</v>
      </c>
      <c r="N1862" s="73">
        <f>IF(AND(J1861=0,J1862=0),0,INT(CHOOSE(IF(C1862&gt;0,C1862,$F$5),#REF!,#REF!,#REF!,#REF!,#REF!,#REF!,#REF!)))</f>
        <v>0</v>
      </c>
      <c r="O1862" s="74">
        <f t="shared" si="154"/>
        <v>0</v>
      </c>
      <c r="P1862" s="73">
        <f>IF(AND(J1861=0,J1862=0),0,INT(CHOOSE(IF(C1862&gt;0,C1862,$F$5),#REF!,#REF!,#REF!,#REF!,#REF!,#REF!,#REF!)))</f>
        <v>0</v>
      </c>
      <c r="Q1862" s="74">
        <f t="shared" si="155"/>
        <v>0</v>
      </c>
      <c r="R1862" s="73">
        <f>IF(AND(J1861=0,J1862=0),0,INT(CHOOSE(IF(C1862&gt;0,C1862,$F$5),#REF!,#REF!,#REF!,#REF!,#REF!,#REF!,#REF!)))</f>
        <v>0</v>
      </c>
      <c r="S1862" s="74">
        <f t="shared" si="156"/>
        <v>0</v>
      </c>
      <c r="T1862" s="74"/>
    </row>
    <row r="1863" spans="3:20" ht="20.25" hidden="1" customHeight="1">
      <c r="C1863" s="17"/>
      <c r="E1863" t="str">
        <f>IF(OR(M1863&gt;0,M1864&gt;0),2,"")</f>
        <v/>
      </c>
      <c r="F1863" s="62"/>
      <c r="G1863" s="63"/>
      <c r="H1863" s="64"/>
      <c r="I1863" s="64"/>
      <c r="J1863" s="63"/>
      <c r="K1863" s="65"/>
      <c r="L1863" s="66">
        <f t="shared" si="153"/>
        <v>0</v>
      </c>
      <c r="M1863" s="64">
        <f t="shared" si="153"/>
        <v>0</v>
      </c>
      <c r="N1863" s="66">
        <f>IF(J1863=0,0,N1864*$E$3)</f>
        <v>0</v>
      </c>
      <c r="O1863" s="67">
        <f t="shared" si="154"/>
        <v>0</v>
      </c>
      <c r="P1863" s="66">
        <f>IF(J1863=0,0,P1864*$E$3)</f>
        <v>0</v>
      </c>
      <c r="Q1863" s="67">
        <f t="shared" si="155"/>
        <v>0</v>
      </c>
      <c r="R1863" s="66">
        <f>IF(J1863=0,0,R1864*$E$3)</f>
        <v>0</v>
      </c>
      <c r="S1863" s="67">
        <f t="shared" si="156"/>
        <v>0</v>
      </c>
      <c r="T1863" s="67"/>
    </row>
    <row r="1864" spans="3:20" ht="20.25" hidden="1" customHeight="1">
      <c r="C1864" s="76"/>
      <c r="D1864" s="68">
        <f>CHOOSE(IF(C1864&gt;0,C1864,$F$5),0,"(야)","(지세별)","(지+소)","(누.불)","(야+소)","(원내역)")</f>
        <v>0</v>
      </c>
      <c r="E1864">
        <f>IF(OR(M1863&gt;0,M1864&gt;0),1,0)</f>
        <v>0</v>
      </c>
      <c r="F1864" s="59"/>
      <c r="G1864" s="70" t="str">
        <f>G1860</f>
        <v>계량기보호통설치(신규)</v>
      </c>
      <c r="H1864" s="71" t="s">
        <v>443</v>
      </c>
      <c r="I1864" s="71">
        <f>CHOOSE(IF(C1864&gt;0,C1864,$F$5),0,"(야간)","(지세별)","(지+소)","(누.불)","(야+소)","")</f>
        <v>0</v>
      </c>
      <c r="J1864" s="70">
        <v>0</v>
      </c>
      <c r="K1864" s="72" t="s">
        <v>410</v>
      </c>
      <c r="L1864" s="73">
        <f t="shared" si="153"/>
        <v>0</v>
      </c>
      <c r="M1864" s="71">
        <f t="shared" si="153"/>
        <v>0</v>
      </c>
      <c r="N1864" s="73">
        <f>IF(AND(J1863=0,J1864=0),0,INT(CHOOSE(IF(C1864&gt;0,C1864,$F$5),#REF!,#REF!,#REF!,#REF!,#REF!,#REF!,#REF!)))</f>
        <v>0</v>
      </c>
      <c r="O1864" s="74">
        <f t="shared" si="154"/>
        <v>0</v>
      </c>
      <c r="P1864" s="73">
        <f>IF(AND(J1863=0,J1864=0),0,INT(CHOOSE(IF(C1864&gt;0,C1864,$F$5),#REF!,#REF!,#REF!,#REF!,#REF!,#REF!,#REF!)))</f>
        <v>0</v>
      </c>
      <c r="Q1864" s="74">
        <f t="shared" si="155"/>
        <v>0</v>
      </c>
      <c r="R1864" s="73">
        <f>IF(AND(J1863=0,J1864=0),0,INT(CHOOSE(IF(C1864&gt;0,C1864,$F$5),#REF!,#REF!,#REF!,#REF!,#REF!,#REF!,#REF!)))</f>
        <v>0</v>
      </c>
      <c r="S1864" s="74">
        <f t="shared" si="156"/>
        <v>0</v>
      </c>
      <c r="T1864" s="74"/>
    </row>
    <row r="1865" spans="3:20" ht="20.25" hidden="1" customHeight="1">
      <c r="C1865" s="17"/>
      <c r="E1865" t="str">
        <f>IF(OR(M1865&gt;0,M1866&gt;0),2,"")</f>
        <v/>
      </c>
      <c r="F1865" s="62"/>
      <c r="G1865" s="63"/>
      <c r="H1865" s="64"/>
      <c r="I1865" s="64"/>
      <c r="J1865" s="63"/>
      <c r="K1865" s="65"/>
      <c r="L1865" s="66">
        <f t="shared" si="153"/>
        <v>0</v>
      </c>
      <c r="M1865" s="64">
        <f t="shared" si="153"/>
        <v>0</v>
      </c>
      <c r="N1865" s="66">
        <f>IF(J1865=0,0,N1866*$E$3)</f>
        <v>0</v>
      </c>
      <c r="O1865" s="67">
        <f t="shared" si="154"/>
        <v>0</v>
      </c>
      <c r="P1865" s="66">
        <f>IF(J1865=0,0,P1866*$E$3)</f>
        <v>0</v>
      </c>
      <c r="Q1865" s="67">
        <f t="shared" si="155"/>
        <v>0</v>
      </c>
      <c r="R1865" s="66">
        <f>IF(J1865=0,0,R1866*$E$3)</f>
        <v>0</v>
      </c>
      <c r="S1865" s="67">
        <f t="shared" si="156"/>
        <v>0</v>
      </c>
      <c r="T1865" s="67"/>
    </row>
    <row r="1866" spans="3:20" ht="20.25" hidden="1" customHeight="1">
      <c r="C1866" s="76">
        <v>2</v>
      </c>
      <c r="D1866" s="68" t="str">
        <f>CHOOSE(IF(C1866&gt;0,C1866,$F$5),0,"(야)","(지세별)","(지+소)","(누.불)","(야+소)","(원내역)")</f>
        <v>(야)</v>
      </c>
      <c r="E1866">
        <f>IF(OR(M1865&gt;0,M1866&gt;0),1,0)</f>
        <v>0</v>
      </c>
      <c r="F1866" s="59"/>
      <c r="G1866" s="70" t="str">
        <f>G1864</f>
        <v>계량기보호통설치(신규)</v>
      </c>
      <c r="H1866" s="71" t="str">
        <f>H1864</f>
        <v>D=40mm</v>
      </c>
      <c r="I1866" s="71" t="str">
        <f>CHOOSE(IF(C1866&gt;0,C1866,$F$5),0,"(야간)","(지세별)","(지+소)","(누.불)","(야+소)","")</f>
        <v>(야간)</v>
      </c>
      <c r="J1866" s="70"/>
      <c r="K1866" s="72" t="s">
        <v>410</v>
      </c>
      <c r="L1866" s="73">
        <f t="shared" si="153"/>
        <v>0</v>
      </c>
      <c r="M1866" s="71">
        <f t="shared" si="153"/>
        <v>0</v>
      </c>
      <c r="N1866" s="73">
        <f>IF(AND(J1865=0,J1866=0),0,INT(CHOOSE(IF(C1866&gt;0,C1866,$F$5),#REF!,#REF!,#REF!,#REF!,#REF!,#REF!,#REF!)))</f>
        <v>0</v>
      </c>
      <c r="O1866" s="74">
        <f t="shared" si="154"/>
        <v>0</v>
      </c>
      <c r="P1866" s="73">
        <f>IF(AND(J1865=0,J1866=0),0,INT(CHOOSE(IF(C1866&gt;0,C1866,$F$5),#REF!,#REF!,#REF!,#REF!,#REF!,#REF!,#REF!)))</f>
        <v>0</v>
      </c>
      <c r="Q1866" s="74">
        <f t="shared" si="155"/>
        <v>0</v>
      </c>
      <c r="R1866" s="73">
        <f>IF(AND(J1865=0,J1866=0),0,INT(CHOOSE(IF(C1866&gt;0,C1866,$F$5),#REF!,#REF!,#REF!,#REF!,#REF!,#REF!,#REF!)))</f>
        <v>0</v>
      </c>
      <c r="S1866" s="74">
        <f t="shared" si="156"/>
        <v>0</v>
      </c>
      <c r="T1866" s="74"/>
    </row>
    <row r="1867" spans="3:20" ht="20.25" hidden="1" customHeight="1">
      <c r="C1867" s="17"/>
      <c r="E1867" t="str">
        <f>IF(OR(M1867&gt;0,M1868&gt;0),2,"")</f>
        <v/>
      </c>
      <c r="F1867" s="62"/>
      <c r="G1867" s="63"/>
      <c r="H1867" s="64"/>
      <c r="I1867" s="64"/>
      <c r="J1867" s="63"/>
      <c r="K1867" s="65"/>
      <c r="L1867" s="66">
        <f t="shared" si="153"/>
        <v>0</v>
      </c>
      <c r="M1867" s="64">
        <f t="shared" si="153"/>
        <v>0</v>
      </c>
      <c r="N1867" s="66">
        <f>IF(J1867=0,0,N1868*$E$3)</f>
        <v>0</v>
      </c>
      <c r="O1867" s="67">
        <f t="shared" si="154"/>
        <v>0</v>
      </c>
      <c r="P1867" s="66">
        <f>IF(J1867=0,0,P1868*$E$3)</f>
        <v>0</v>
      </c>
      <c r="Q1867" s="67">
        <f t="shared" si="155"/>
        <v>0</v>
      </c>
      <c r="R1867" s="66">
        <f>IF(J1867=0,0,R1868*$E$3)</f>
        <v>0</v>
      </c>
      <c r="S1867" s="67">
        <f t="shared" si="156"/>
        <v>0</v>
      </c>
      <c r="T1867" s="67"/>
    </row>
    <row r="1868" spans="3:20" ht="20.25" hidden="1" customHeight="1">
      <c r="C1868" s="76"/>
      <c r="D1868" s="68">
        <f>CHOOSE(IF(C1868&gt;0,C1868,$F$5),0,"(야)","(지세별)","(지+소)","(누.불)","(야+소)","(원내역)")</f>
        <v>0</v>
      </c>
      <c r="E1868">
        <f>IF(OR(M1867&gt;0,M1868&gt;0),1,0)</f>
        <v>0</v>
      </c>
      <c r="F1868" s="59"/>
      <c r="G1868" s="70" t="str">
        <f>G1864</f>
        <v>계량기보호통설치(신규)</v>
      </c>
      <c r="H1868" s="71" t="s">
        <v>436</v>
      </c>
      <c r="I1868" s="71">
        <f>CHOOSE(IF(C1868&gt;0,C1868,$F$5),0,"(야간)","(지세별)","(지+소)","(누.불)","(야+소)","")</f>
        <v>0</v>
      </c>
      <c r="J1868" s="70">
        <v>0</v>
      </c>
      <c r="K1868" s="72" t="s">
        <v>346</v>
      </c>
      <c r="L1868" s="73">
        <f t="shared" si="153"/>
        <v>0</v>
      </c>
      <c r="M1868" s="71">
        <f t="shared" si="153"/>
        <v>0</v>
      </c>
      <c r="N1868" s="73">
        <f>IF(AND(J1867=0,J1868=0),0,INT(CHOOSE(IF(C1868&gt;0,C1868,$F$5),#REF!,#REF!,#REF!,#REF!,#REF!,#REF!,#REF!)))</f>
        <v>0</v>
      </c>
      <c r="O1868" s="74">
        <f t="shared" si="154"/>
        <v>0</v>
      </c>
      <c r="P1868" s="73">
        <f>IF(AND(J1867=0,J1868=0),0,INT(CHOOSE(IF(C1868&gt;0,C1868,$F$5),#REF!,#REF!,#REF!,#REF!,#REF!,#REF!,#REF!)))</f>
        <v>0</v>
      </c>
      <c r="Q1868" s="74">
        <f t="shared" si="155"/>
        <v>0</v>
      </c>
      <c r="R1868" s="73">
        <f>IF(AND(J1867=0,J1868=0),0,INT(CHOOSE(IF(C1868&gt;0,C1868,$F$5),#REF!,#REF!,#REF!,#REF!,#REF!,#REF!,#REF!)))</f>
        <v>0</v>
      </c>
      <c r="S1868" s="74">
        <f t="shared" si="156"/>
        <v>0</v>
      </c>
      <c r="T1868" s="74"/>
    </row>
    <row r="1869" spans="3:20" ht="20.25" hidden="1" customHeight="1">
      <c r="C1869" s="17"/>
      <c r="E1869" t="str">
        <f>IF(OR(M1869&gt;0,M1870&gt;0),2,"")</f>
        <v/>
      </c>
      <c r="F1869" s="62"/>
      <c r="G1869" s="63"/>
      <c r="H1869" s="64"/>
      <c r="I1869" s="64"/>
      <c r="J1869" s="63"/>
      <c r="K1869" s="65"/>
      <c r="L1869" s="66">
        <f t="shared" si="153"/>
        <v>0</v>
      </c>
      <c r="M1869" s="64">
        <f t="shared" si="153"/>
        <v>0</v>
      </c>
      <c r="N1869" s="66">
        <f>IF(J1869=0,0,N1870*$E$3)</f>
        <v>0</v>
      </c>
      <c r="O1869" s="67">
        <f t="shared" si="154"/>
        <v>0</v>
      </c>
      <c r="P1869" s="66">
        <f>IF(J1869=0,0,P1870*$E$3)</f>
        <v>0</v>
      </c>
      <c r="Q1869" s="67">
        <f t="shared" si="155"/>
        <v>0</v>
      </c>
      <c r="R1869" s="66">
        <f>IF(J1869=0,0,R1870*$E$3)</f>
        <v>0</v>
      </c>
      <c r="S1869" s="67">
        <f t="shared" si="156"/>
        <v>0</v>
      </c>
      <c r="T1869" s="67"/>
    </row>
    <row r="1870" spans="3:20" ht="20.25" hidden="1" customHeight="1">
      <c r="C1870" s="76">
        <v>2</v>
      </c>
      <c r="D1870" s="68" t="str">
        <f>CHOOSE(IF(C1870&gt;0,C1870,$F$5),0,"(야)","(지세별)","(지+소)","(누.불)","(야+소)","(원내역)")</f>
        <v>(야)</v>
      </c>
      <c r="E1870">
        <f>IF(OR(M1869&gt;0,M1870&gt;0),1,0)</f>
        <v>0</v>
      </c>
      <c r="F1870" s="59"/>
      <c r="G1870" s="70" t="str">
        <f>G1868</f>
        <v>계량기보호통설치(신규)</v>
      </c>
      <c r="H1870" s="71" t="str">
        <f>H1868</f>
        <v>D=50mm</v>
      </c>
      <c r="I1870" s="71" t="str">
        <f>CHOOSE(IF(C1870&gt;0,C1870,$F$5),0,"(야간)","(지세별)","(지+소)","(누.불)","(야+소)","")</f>
        <v>(야간)</v>
      </c>
      <c r="J1870" s="70"/>
      <c r="K1870" s="72" t="s">
        <v>346</v>
      </c>
      <c r="L1870" s="73">
        <f t="shared" si="153"/>
        <v>0</v>
      </c>
      <c r="M1870" s="71">
        <f t="shared" si="153"/>
        <v>0</v>
      </c>
      <c r="N1870" s="73">
        <f>IF(AND(J1869=0,J1870=0),0,INT(CHOOSE(IF(C1870&gt;0,C1870,$F$5),#REF!,#REF!,#REF!,#REF!,#REF!,#REF!,#REF!)))</f>
        <v>0</v>
      </c>
      <c r="O1870" s="74">
        <f t="shared" si="154"/>
        <v>0</v>
      </c>
      <c r="P1870" s="73">
        <f>IF(AND(J1869=0,J1870=0),0,INT(CHOOSE(IF(C1870&gt;0,C1870,$F$5),#REF!,#REF!,#REF!,#REF!,#REF!,#REF!,#REF!)))</f>
        <v>0</v>
      </c>
      <c r="Q1870" s="74">
        <f t="shared" si="155"/>
        <v>0</v>
      </c>
      <c r="R1870" s="73">
        <f>IF(AND(J1869=0,J1870=0),0,INT(CHOOSE(IF(C1870&gt;0,C1870,$F$5),#REF!,#REF!,#REF!,#REF!,#REF!,#REF!,#REF!)))</f>
        <v>0</v>
      </c>
      <c r="S1870" s="74">
        <f t="shared" si="156"/>
        <v>0</v>
      </c>
      <c r="T1870" s="74"/>
    </row>
    <row r="1871" spans="3:20" ht="20.25" hidden="1" customHeight="1">
      <c r="C1871" s="17"/>
      <c r="E1871" t="str">
        <f>IF(OR(M1871&gt;0,M1872&gt;0),2,"")</f>
        <v/>
      </c>
      <c r="F1871" s="62"/>
      <c r="G1871" s="63"/>
      <c r="H1871" s="64"/>
      <c r="I1871" s="64"/>
      <c r="J1871" s="63"/>
      <c r="K1871" s="65"/>
      <c r="L1871" s="66">
        <f t="shared" si="153"/>
        <v>0</v>
      </c>
      <c r="M1871" s="64">
        <f t="shared" si="153"/>
        <v>0</v>
      </c>
      <c r="N1871" s="66">
        <f>IF(J1871=0,0,N1872*$E$3)</f>
        <v>0</v>
      </c>
      <c r="O1871" s="67">
        <f t="shared" si="154"/>
        <v>0</v>
      </c>
      <c r="P1871" s="66">
        <f>IF(J1871=0,0,P1872*$E$3)</f>
        <v>0</v>
      </c>
      <c r="Q1871" s="67">
        <f t="shared" si="155"/>
        <v>0</v>
      </c>
      <c r="R1871" s="66">
        <f>IF(J1871=0,0,R1872*$E$3)</f>
        <v>0</v>
      </c>
      <c r="S1871" s="67">
        <f t="shared" si="156"/>
        <v>0</v>
      </c>
      <c r="T1871" s="67"/>
    </row>
    <row r="1872" spans="3:20" ht="20.25" hidden="1" customHeight="1">
      <c r="C1872" s="76"/>
      <c r="D1872" s="68">
        <f>CHOOSE(IF(C1872&gt;0,C1872,$F$5),0,"(야)","(지세별)","(지+소)","(누.불)","(야+소)","(원내역)")</f>
        <v>0</v>
      </c>
      <c r="E1872">
        <f>IF(OR(M1871&gt;0,M1872&gt;0),1,0)</f>
        <v>0</v>
      </c>
      <c r="F1872" s="111" t="b">
        <v>1</v>
      </c>
      <c r="G1872" s="70" t="s">
        <v>444</v>
      </c>
      <c r="H1872" s="71" t="s">
        <v>438</v>
      </c>
      <c r="I1872" s="71">
        <f>CHOOSE(IF(C1872&gt;0,C1872,$F$5),0,"(야간)","(지세별)","(지+소)","(누.불)","(야+소)","")</f>
        <v>0</v>
      </c>
      <c r="J1872" s="70">
        <v>0</v>
      </c>
      <c r="K1872" s="72" t="s">
        <v>346</v>
      </c>
      <c r="L1872" s="73">
        <f t="shared" si="153"/>
        <v>0</v>
      </c>
      <c r="M1872" s="71">
        <f t="shared" si="153"/>
        <v>0</v>
      </c>
      <c r="N1872" s="73">
        <f>IF(AND(J1871=0,J1872=0),0,INT(CHOOSE(IF(C1872&gt;0,C1872,$F$5),#REF!,#REF!,#REF!,#REF!,#REF!,#REF!,#REF!)))</f>
        <v>0</v>
      </c>
      <c r="O1872" s="74">
        <f t="shared" si="154"/>
        <v>0</v>
      </c>
      <c r="P1872" s="73">
        <f>IF(AND(J1871=0,J1872=0),0,INT(CHOOSE(IF(C1872&gt;0,C1872,$F$5),#REF!,#REF!,#REF!,#REF!,#REF!,#REF!,#REF!)))</f>
        <v>0</v>
      </c>
      <c r="Q1872" s="74">
        <f t="shared" si="155"/>
        <v>0</v>
      </c>
      <c r="R1872" s="73">
        <f>IF(AND(J1871=0,J1872=0),0,INT(CHOOSE(IF(C1872&gt;0,C1872,$F$5),#REF!,#REF!,#REF!,#REF!,#REF!,#REF!,#REF!)))</f>
        <v>0</v>
      </c>
      <c r="S1872" s="74">
        <f t="shared" si="156"/>
        <v>0</v>
      </c>
      <c r="T1872" s="74"/>
    </row>
    <row r="1873" spans="3:20" ht="20.25" hidden="1" customHeight="1">
      <c r="C1873" s="17"/>
      <c r="E1873" t="str">
        <f>IF(OR(M1873&gt;0,M1874&gt;0),2,"")</f>
        <v/>
      </c>
      <c r="F1873" s="62"/>
      <c r="G1873" s="63"/>
      <c r="H1873" s="64"/>
      <c r="I1873" s="64"/>
      <c r="J1873" s="63"/>
      <c r="K1873" s="65"/>
      <c r="L1873" s="66">
        <f t="shared" si="153"/>
        <v>0</v>
      </c>
      <c r="M1873" s="64">
        <f t="shared" si="153"/>
        <v>0</v>
      </c>
      <c r="N1873" s="66">
        <f>IF(J1873=0,0,N1874*$E$3)</f>
        <v>0</v>
      </c>
      <c r="O1873" s="67">
        <f t="shared" si="154"/>
        <v>0</v>
      </c>
      <c r="P1873" s="66">
        <f>IF(J1873=0,0,P1874*$E$3)</f>
        <v>0</v>
      </c>
      <c r="Q1873" s="67">
        <f t="shared" si="155"/>
        <v>0</v>
      </c>
      <c r="R1873" s="66">
        <f>IF(J1873=0,0,R1874*$E$3)</f>
        <v>0</v>
      </c>
      <c r="S1873" s="67">
        <f t="shared" si="156"/>
        <v>0</v>
      </c>
      <c r="T1873" s="67"/>
    </row>
    <row r="1874" spans="3:20" ht="20.25" hidden="1" customHeight="1">
      <c r="C1874" s="76">
        <v>2</v>
      </c>
      <c r="D1874" s="68" t="str">
        <f>CHOOSE(IF(C1874&gt;0,C1874,$F$5),0,"(야)","(지세별)","(지+소)","(누.불)","(야+소)","(원내역)")</f>
        <v>(야)</v>
      </c>
      <c r="E1874">
        <f>IF(OR(M1873&gt;0,M1874&gt;0),1,0)</f>
        <v>0</v>
      </c>
      <c r="F1874" s="59"/>
      <c r="G1874" s="70" t="str">
        <f>G1872</f>
        <v>계량기보호통교체</v>
      </c>
      <c r="H1874" s="71" t="str">
        <f>H1872</f>
        <v>D=13mm</v>
      </c>
      <c r="I1874" s="71" t="str">
        <f>CHOOSE(IF(C1874&gt;0,C1874,$F$5),0,"(야간)","(지세별)","(지+소)","(누.불)","(야+소)","")</f>
        <v>(야간)</v>
      </c>
      <c r="J1874" s="70"/>
      <c r="K1874" s="72" t="s">
        <v>346</v>
      </c>
      <c r="L1874" s="73">
        <f t="shared" si="153"/>
        <v>0</v>
      </c>
      <c r="M1874" s="71">
        <f t="shared" si="153"/>
        <v>0</v>
      </c>
      <c r="N1874" s="73">
        <f>IF(AND(J1873=0,J1874=0),0,INT(CHOOSE(IF(C1874&gt;0,C1874,$F$5),#REF!,#REF!,#REF!,#REF!,#REF!,#REF!,#REF!)))</f>
        <v>0</v>
      </c>
      <c r="O1874" s="74">
        <f t="shared" si="154"/>
        <v>0</v>
      </c>
      <c r="P1874" s="73">
        <f>IF(AND(J1873=0,J1874=0),0,INT(CHOOSE(IF(C1874&gt;0,C1874,$F$5),#REF!,#REF!,#REF!,#REF!,#REF!,#REF!,#REF!)))</f>
        <v>0</v>
      </c>
      <c r="Q1874" s="74">
        <f t="shared" si="155"/>
        <v>0</v>
      </c>
      <c r="R1874" s="73">
        <f>IF(AND(J1873=0,J1874=0),0,INT(CHOOSE(IF(C1874&gt;0,C1874,$F$5),#REF!,#REF!,#REF!,#REF!,#REF!,#REF!,#REF!)))</f>
        <v>0</v>
      </c>
      <c r="S1874" s="74">
        <f t="shared" si="156"/>
        <v>0</v>
      </c>
      <c r="T1874" s="74"/>
    </row>
    <row r="1875" spans="3:20" ht="20.25" hidden="1" customHeight="1">
      <c r="C1875" s="17"/>
      <c r="E1875" t="str">
        <f>IF(OR(M1875&gt;0,M1876&gt;0),2,"")</f>
        <v/>
      </c>
      <c r="F1875" s="62"/>
      <c r="G1875" s="63"/>
      <c r="H1875" s="64"/>
      <c r="I1875" s="64"/>
      <c r="J1875" s="63"/>
      <c r="K1875" s="65"/>
      <c r="L1875" s="66">
        <f t="shared" si="153"/>
        <v>0</v>
      </c>
      <c r="M1875" s="64">
        <f t="shared" si="153"/>
        <v>0</v>
      </c>
      <c r="N1875" s="66">
        <f>IF(J1875=0,0,N1876*$E$3)</f>
        <v>0</v>
      </c>
      <c r="O1875" s="67">
        <f t="shared" si="154"/>
        <v>0</v>
      </c>
      <c r="P1875" s="66">
        <f>IF(J1875=0,0,P1876*$E$3)</f>
        <v>0</v>
      </c>
      <c r="Q1875" s="67">
        <f t="shared" si="155"/>
        <v>0</v>
      </c>
      <c r="R1875" s="66">
        <f>IF(J1875=0,0,R1876*$E$3)</f>
        <v>0</v>
      </c>
      <c r="S1875" s="67">
        <f t="shared" si="156"/>
        <v>0</v>
      </c>
      <c r="T1875" s="67"/>
    </row>
    <row r="1876" spans="3:20" ht="20.25" hidden="1" customHeight="1">
      <c r="C1876" s="76"/>
      <c r="D1876" s="68">
        <f>CHOOSE(IF(C1876&gt;0,C1876,$F$5),0,"(야)","(지세별)","(지+소)","(누.불)","(야+소)","(원내역)")</f>
        <v>0</v>
      </c>
      <c r="E1876">
        <f>IF(OR(M1875&gt;0,M1876&gt;0),1,0)</f>
        <v>0</v>
      </c>
      <c r="F1876" s="111" t="b">
        <v>1</v>
      </c>
      <c r="G1876" s="70" t="str">
        <f>G1872</f>
        <v>계량기보호통교체</v>
      </c>
      <c r="H1876" s="71" t="s">
        <v>432</v>
      </c>
      <c r="I1876" s="71">
        <f>CHOOSE(IF(C1876&gt;0,C1876,$F$5),0,"(야간)","(지세별)","(지+소)","(누.불)","(야+소)","")</f>
        <v>0</v>
      </c>
      <c r="J1876" s="70">
        <v>0</v>
      </c>
      <c r="K1876" s="72" t="s">
        <v>410</v>
      </c>
      <c r="L1876" s="73">
        <f t="shared" si="153"/>
        <v>0</v>
      </c>
      <c r="M1876" s="71">
        <f t="shared" si="153"/>
        <v>0</v>
      </c>
      <c r="N1876" s="73">
        <f>IF(AND(J1875=0,J1876=0),0,INT(CHOOSE(IF(C1876&gt;0,C1876,$F$5),#REF!,#REF!,#REF!,#REF!,#REF!,#REF!,#REF!)))</f>
        <v>0</v>
      </c>
      <c r="O1876" s="74">
        <f t="shared" si="154"/>
        <v>0</v>
      </c>
      <c r="P1876" s="73">
        <f>IF(AND(J1875=0,J1876=0),0,INT(CHOOSE(IF(C1876&gt;0,C1876,$F$5),#REF!,#REF!,#REF!,#REF!,#REF!,#REF!,#REF!)))</f>
        <v>0</v>
      </c>
      <c r="Q1876" s="74">
        <f t="shared" si="155"/>
        <v>0</v>
      </c>
      <c r="R1876" s="73">
        <f>IF(AND(J1875=0,J1876=0),0,INT(CHOOSE(IF(C1876&gt;0,C1876,$F$5),#REF!,#REF!,#REF!,#REF!,#REF!,#REF!,#REF!)))</f>
        <v>0</v>
      </c>
      <c r="S1876" s="74">
        <f t="shared" si="156"/>
        <v>0</v>
      </c>
      <c r="T1876" s="74"/>
    </row>
    <row r="1877" spans="3:20" ht="20.25" hidden="1" customHeight="1">
      <c r="C1877" s="17"/>
      <c r="E1877" t="str">
        <f>IF(OR(M1877&gt;0,M1878&gt;0),2,"")</f>
        <v/>
      </c>
      <c r="F1877" s="62"/>
      <c r="G1877" s="63"/>
      <c r="H1877" s="64"/>
      <c r="I1877" s="64"/>
      <c r="J1877" s="63"/>
      <c r="K1877" s="65"/>
      <c r="L1877" s="66">
        <f t="shared" si="153"/>
        <v>0</v>
      </c>
      <c r="M1877" s="64">
        <f t="shared" si="153"/>
        <v>0</v>
      </c>
      <c r="N1877" s="66">
        <f>IF(J1877=0,0,N1878*$E$3)</f>
        <v>0</v>
      </c>
      <c r="O1877" s="67">
        <f t="shared" si="154"/>
        <v>0</v>
      </c>
      <c r="P1877" s="66">
        <f>IF(J1877=0,0,P1878*$E$3)</f>
        <v>0</v>
      </c>
      <c r="Q1877" s="67">
        <f t="shared" si="155"/>
        <v>0</v>
      </c>
      <c r="R1877" s="66">
        <f>IF(J1877=0,0,R1878*$E$3)</f>
        <v>0</v>
      </c>
      <c r="S1877" s="67">
        <f t="shared" si="156"/>
        <v>0</v>
      </c>
      <c r="T1877" s="67"/>
    </row>
    <row r="1878" spans="3:20" ht="20.25" hidden="1" customHeight="1">
      <c r="C1878" s="76">
        <v>2</v>
      </c>
      <c r="D1878" s="68" t="str">
        <f>CHOOSE(IF(C1878&gt;0,C1878,$F$5),0,"(야)","(지세별)","(지+소)","(누.불)","(야+소)","(원내역)")</f>
        <v>(야)</v>
      </c>
      <c r="E1878">
        <f>IF(OR(M1877&gt;0,M1878&gt;0),1,0)</f>
        <v>0</v>
      </c>
      <c r="F1878" s="59"/>
      <c r="G1878" s="70" t="str">
        <f>G1876</f>
        <v>계량기보호통교체</v>
      </c>
      <c r="H1878" s="71" t="str">
        <f>H1876</f>
        <v>D=20mm</v>
      </c>
      <c r="I1878" s="71" t="str">
        <f>CHOOSE(IF(C1878&gt;0,C1878,$F$5),0,"(야간)","(지세별)","(지+소)","(누.불)","(야+소)","")</f>
        <v>(야간)</v>
      </c>
      <c r="J1878" s="70"/>
      <c r="K1878" s="72" t="s">
        <v>346</v>
      </c>
      <c r="L1878" s="73">
        <f t="shared" si="153"/>
        <v>0</v>
      </c>
      <c r="M1878" s="71">
        <f t="shared" si="153"/>
        <v>0</v>
      </c>
      <c r="N1878" s="73">
        <f>IF(AND(J1877=0,J1878=0),0,INT(CHOOSE(IF(C1878&gt;0,C1878,$F$5),#REF!,#REF!,#REF!,#REF!,#REF!,#REF!,#REF!)))</f>
        <v>0</v>
      </c>
      <c r="O1878" s="74">
        <f t="shared" si="154"/>
        <v>0</v>
      </c>
      <c r="P1878" s="73">
        <f>IF(AND(J1877=0,J1878=0),0,INT(CHOOSE(IF(C1878&gt;0,C1878,$F$5),#REF!,#REF!,#REF!,#REF!,#REF!,#REF!,#REF!)))</f>
        <v>0</v>
      </c>
      <c r="Q1878" s="74">
        <f t="shared" si="155"/>
        <v>0</v>
      </c>
      <c r="R1878" s="73">
        <f>IF(AND(J1877=0,J1878=0),0,INT(CHOOSE(IF(C1878&gt;0,C1878,$F$5),#REF!,#REF!,#REF!,#REF!,#REF!,#REF!,#REF!)))</f>
        <v>0</v>
      </c>
      <c r="S1878" s="74">
        <f t="shared" si="156"/>
        <v>0</v>
      </c>
      <c r="T1878" s="74"/>
    </row>
    <row r="1879" spans="3:20" ht="20.25" hidden="1" customHeight="1">
      <c r="C1879" s="17"/>
      <c r="E1879" t="str">
        <f>IF(OR(M1879&gt;0,M1880&gt;0),2,"")</f>
        <v/>
      </c>
      <c r="F1879" s="62"/>
      <c r="G1879" s="63"/>
      <c r="H1879" s="64"/>
      <c r="I1879" s="64"/>
      <c r="J1879" s="63"/>
      <c r="K1879" s="65"/>
      <c r="L1879" s="66">
        <f t="shared" si="153"/>
        <v>0</v>
      </c>
      <c r="M1879" s="64">
        <f t="shared" si="153"/>
        <v>0</v>
      </c>
      <c r="N1879" s="66">
        <f>IF(J1879=0,0,N1880*$E$3)</f>
        <v>0</v>
      </c>
      <c r="O1879" s="67">
        <f t="shared" si="154"/>
        <v>0</v>
      </c>
      <c r="P1879" s="66">
        <f>IF(J1879=0,0,P1880*$E$3)</f>
        <v>0</v>
      </c>
      <c r="Q1879" s="67">
        <f t="shared" si="155"/>
        <v>0</v>
      </c>
      <c r="R1879" s="66">
        <f>IF(J1879=0,0,R1880*$E$3)</f>
        <v>0</v>
      </c>
      <c r="S1879" s="67">
        <f t="shared" si="156"/>
        <v>0</v>
      </c>
      <c r="T1879" s="67"/>
    </row>
    <row r="1880" spans="3:20" ht="20.25" hidden="1" customHeight="1">
      <c r="C1880" s="76"/>
      <c r="D1880" s="68">
        <f>CHOOSE(IF(C1880&gt;0,C1880,$F$5),0,"(야)","(지세별)","(지+소)","(누.불)","(야+소)","(원내역)")</f>
        <v>0</v>
      </c>
      <c r="E1880">
        <f>IF(OR(M1879&gt;0,M1880&gt;0),1,0)</f>
        <v>0</v>
      </c>
      <c r="F1880" s="111" t="b">
        <v>1</v>
      </c>
      <c r="G1880" s="70" t="str">
        <f>G1876</f>
        <v>계량기보호통교체</v>
      </c>
      <c r="H1880" s="71" t="s">
        <v>433</v>
      </c>
      <c r="I1880" s="71">
        <f>CHOOSE(IF(C1880&gt;0,C1880,$F$5),0,"(야간)","(지세별)","(지+소)","(누.불)","(야+소)","")</f>
        <v>0</v>
      </c>
      <c r="J1880" s="70">
        <v>0</v>
      </c>
      <c r="K1880" s="72" t="s">
        <v>346</v>
      </c>
      <c r="L1880" s="73">
        <f t="shared" si="153"/>
        <v>0</v>
      </c>
      <c r="M1880" s="71">
        <f t="shared" si="153"/>
        <v>0</v>
      </c>
      <c r="N1880" s="73">
        <f>IF(AND(J1879=0,J1880=0),0,INT(CHOOSE(IF(C1880&gt;0,C1880,$F$5),#REF!,#REF!,#REF!,#REF!,#REF!,#REF!,#REF!)))</f>
        <v>0</v>
      </c>
      <c r="O1880" s="74">
        <f t="shared" si="154"/>
        <v>0</v>
      </c>
      <c r="P1880" s="73">
        <f>IF(AND(J1879=0,J1880=0),0,INT(CHOOSE(IF(C1880&gt;0,C1880,$F$5),#REF!,#REF!,#REF!,#REF!,#REF!,#REF!,#REF!)))</f>
        <v>0</v>
      </c>
      <c r="Q1880" s="74">
        <f t="shared" si="155"/>
        <v>0</v>
      </c>
      <c r="R1880" s="73">
        <f>IF(AND(J1879=0,J1880=0),0,INT(CHOOSE(IF(C1880&gt;0,C1880,$F$5),#REF!,#REF!,#REF!,#REF!,#REF!,#REF!,#REF!)))</f>
        <v>0</v>
      </c>
      <c r="S1880" s="74">
        <f t="shared" si="156"/>
        <v>0</v>
      </c>
      <c r="T1880" s="74"/>
    </row>
    <row r="1881" spans="3:20" ht="20.25" hidden="1" customHeight="1">
      <c r="C1881" s="17"/>
      <c r="E1881" t="str">
        <f>IF(OR(M1881&gt;0,M1882&gt;0),2,"")</f>
        <v/>
      </c>
      <c r="F1881" s="62"/>
      <c r="G1881" s="63"/>
      <c r="H1881" s="64"/>
      <c r="I1881" s="64"/>
      <c r="J1881" s="63"/>
      <c r="K1881" s="65"/>
      <c r="L1881" s="66">
        <f t="shared" si="153"/>
        <v>0</v>
      </c>
      <c r="M1881" s="64">
        <f t="shared" si="153"/>
        <v>0</v>
      </c>
      <c r="N1881" s="66">
        <f>IF(J1881=0,0,N1882*$E$3)</f>
        <v>0</v>
      </c>
      <c r="O1881" s="67">
        <f t="shared" si="154"/>
        <v>0</v>
      </c>
      <c r="P1881" s="66">
        <f>IF(J1881=0,0,P1882*$E$3)</f>
        <v>0</v>
      </c>
      <c r="Q1881" s="67">
        <f t="shared" si="155"/>
        <v>0</v>
      </c>
      <c r="R1881" s="66">
        <f>IF(J1881=0,0,R1882*$E$3)</f>
        <v>0</v>
      </c>
      <c r="S1881" s="67">
        <f t="shared" si="156"/>
        <v>0</v>
      </c>
      <c r="T1881" s="67"/>
    </row>
    <row r="1882" spans="3:20" ht="20.25" hidden="1" customHeight="1">
      <c r="C1882" s="76">
        <v>2</v>
      </c>
      <c r="D1882" s="68" t="str">
        <f>CHOOSE(IF(C1882&gt;0,C1882,$F$5),0,"(야)","(지세별)","(지+소)","(누.불)","(야+소)","(원내역)")</f>
        <v>(야)</v>
      </c>
      <c r="E1882">
        <f>IF(OR(M1881&gt;0,M1882&gt;0),1,0)</f>
        <v>0</v>
      </c>
      <c r="F1882" s="59"/>
      <c r="G1882" s="70" t="str">
        <f>G1880</f>
        <v>계량기보호통교체</v>
      </c>
      <c r="H1882" s="71" t="str">
        <f>H1880</f>
        <v>D=25mm</v>
      </c>
      <c r="I1882" s="71" t="str">
        <f>CHOOSE(IF(C1882&gt;0,C1882,$F$5),0,"(야간)","(지세별)","(지+소)","(누.불)","(야+소)","")</f>
        <v>(야간)</v>
      </c>
      <c r="J1882" s="70"/>
      <c r="K1882" s="72" t="s">
        <v>346</v>
      </c>
      <c r="L1882" s="73">
        <f t="shared" si="153"/>
        <v>0</v>
      </c>
      <c r="M1882" s="71">
        <f t="shared" si="153"/>
        <v>0</v>
      </c>
      <c r="N1882" s="73">
        <f>IF(AND(J1881=0,J1882=0),0,INT(CHOOSE(IF(C1882&gt;0,C1882,$F$5),#REF!,#REF!,#REF!,#REF!,#REF!,#REF!,#REF!)))</f>
        <v>0</v>
      </c>
      <c r="O1882" s="74">
        <f t="shared" si="154"/>
        <v>0</v>
      </c>
      <c r="P1882" s="73">
        <f>IF(AND(J1881=0,J1882=0),0,INT(CHOOSE(IF(C1882&gt;0,C1882,$F$5),#REF!,#REF!,#REF!,#REF!,#REF!,#REF!,#REF!)))</f>
        <v>0</v>
      </c>
      <c r="Q1882" s="74">
        <f t="shared" si="155"/>
        <v>0</v>
      </c>
      <c r="R1882" s="73">
        <f>IF(AND(J1881=0,J1882=0),0,INT(CHOOSE(IF(C1882&gt;0,C1882,$F$5),#REF!,#REF!,#REF!,#REF!,#REF!,#REF!,#REF!)))</f>
        <v>0</v>
      </c>
      <c r="S1882" s="74">
        <f t="shared" si="156"/>
        <v>0</v>
      </c>
      <c r="T1882" s="74"/>
    </row>
    <row r="1883" spans="3:20" ht="20.25" hidden="1" customHeight="1">
      <c r="C1883" s="17"/>
      <c r="E1883" t="str">
        <f>IF(OR(M1883&gt;0,M1884&gt;0),2,"")</f>
        <v/>
      </c>
      <c r="F1883" s="62"/>
      <c r="G1883" s="63"/>
      <c r="H1883" s="64"/>
      <c r="I1883" s="64"/>
      <c r="J1883" s="63"/>
      <c r="K1883" s="65"/>
      <c r="L1883" s="66">
        <f t="shared" si="153"/>
        <v>0</v>
      </c>
      <c r="M1883" s="64">
        <f t="shared" si="153"/>
        <v>0</v>
      </c>
      <c r="N1883" s="66">
        <f>IF(J1883=0,0,N1884*$E$3)</f>
        <v>0</v>
      </c>
      <c r="O1883" s="67">
        <f t="shared" si="154"/>
        <v>0</v>
      </c>
      <c r="P1883" s="66">
        <f>IF(J1883=0,0,P1884*$E$3)</f>
        <v>0</v>
      </c>
      <c r="Q1883" s="67">
        <f t="shared" si="155"/>
        <v>0</v>
      </c>
      <c r="R1883" s="66">
        <f>IF(J1883=0,0,R1884*$E$3)</f>
        <v>0</v>
      </c>
      <c r="S1883" s="67">
        <f t="shared" si="156"/>
        <v>0</v>
      </c>
      <c r="T1883" s="67"/>
    </row>
    <row r="1884" spans="3:20" ht="20.25" hidden="1" customHeight="1">
      <c r="C1884" s="76"/>
      <c r="D1884" s="68">
        <f>CHOOSE(IF(C1884&gt;0,C1884,$F$5),0,"(야)","(지세별)","(지+소)","(누.불)","(야+소)","(원내역)")</f>
        <v>0</v>
      </c>
      <c r="E1884">
        <f>IF(OR(M1883&gt;0,M1884&gt;0),1,0)</f>
        <v>0</v>
      </c>
      <c r="F1884" s="111" t="b">
        <v>1</v>
      </c>
      <c r="G1884" s="70" t="str">
        <f>G1882</f>
        <v>계량기보호통교체</v>
      </c>
      <c r="H1884" s="71" t="s">
        <v>445</v>
      </c>
      <c r="I1884" s="71">
        <f>CHOOSE(IF(C1884&gt;0,C1884,$F$5),0,"(야간)","(지세별)","(지+소)","(누.불)","(야+소)","")</f>
        <v>0</v>
      </c>
      <c r="J1884" s="70">
        <v>0</v>
      </c>
      <c r="K1884" s="72" t="s">
        <v>439</v>
      </c>
      <c r="L1884" s="73">
        <f t="shared" si="153"/>
        <v>0</v>
      </c>
      <c r="M1884" s="71">
        <f t="shared" si="153"/>
        <v>0</v>
      </c>
      <c r="N1884" s="73">
        <f>IF(AND(J1883=0,J1884=0),0,INT(CHOOSE(IF(C1884&gt;0,C1884,$F$5),#REF!,#REF!,#REF!,#REF!,#REF!,#REF!,#REF!)))</f>
        <v>0</v>
      </c>
      <c r="O1884" s="74">
        <f t="shared" si="154"/>
        <v>0</v>
      </c>
      <c r="P1884" s="73">
        <f>IF(AND(J1883=0,J1884=0),0,INT(CHOOSE(IF(C1884&gt;0,C1884,$F$5),#REF!,#REF!,#REF!,#REF!,#REF!,#REF!,#REF!)))</f>
        <v>0</v>
      </c>
      <c r="Q1884" s="74">
        <f t="shared" si="155"/>
        <v>0</v>
      </c>
      <c r="R1884" s="73">
        <f>IF(AND(J1883=0,J1884=0),0,INT(CHOOSE(IF(C1884&gt;0,C1884,$F$5),#REF!,#REF!,#REF!,#REF!,#REF!,#REF!,#REF!)))</f>
        <v>0</v>
      </c>
      <c r="S1884" s="74">
        <f t="shared" si="156"/>
        <v>0</v>
      </c>
      <c r="T1884" s="74"/>
    </row>
    <row r="1885" spans="3:20" ht="20.25" hidden="1" customHeight="1">
      <c r="C1885" s="17"/>
      <c r="E1885" t="str">
        <f>IF(OR(M1885&gt;0,M1886&gt;0),2,"")</f>
        <v/>
      </c>
      <c r="F1885" s="62"/>
      <c r="G1885" s="63"/>
      <c r="H1885" s="64"/>
      <c r="I1885" s="64"/>
      <c r="J1885" s="63"/>
      <c r="K1885" s="65"/>
      <c r="L1885" s="66">
        <f t="shared" si="153"/>
        <v>0</v>
      </c>
      <c r="M1885" s="64">
        <f t="shared" si="153"/>
        <v>0</v>
      </c>
      <c r="N1885" s="66">
        <f>IF(J1885=0,0,N1886*$E$3)</f>
        <v>0</v>
      </c>
      <c r="O1885" s="67">
        <f t="shared" si="154"/>
        <v>0</v>
      </c>
      <c r="P1885" s="66">
        <f>IF(J1885=0,0,P1886*$E$3)</f>
        <v>0</v>
      </c>
      <c r="Q1885" s="67">
        <f t="shared" si="155"/>
        <v>0</v>
      </c>
      <c r="R1885" s="66">
        <f>IF(J1885=0,0,R1886*$E$3)</f>
        <v>0</v>
      </c>
      <c r="S1885" s="67">
        <f t="shared" si="156"/>
        <v>0</v>
      </c>
      <c r="T1885" s="67"/>
    </row>
    <row r="1886" spans="3:20" ht="20.25" hidden="1" customHeight="1">
      <c r="C1886" s="76">
        <v>2</v>
      </c>
      <c r="D1886" s="68" t="str">
        <f>CHOOSE(IF(C1886&gt;0,C1886,$F$5),0,"(야)","(지세별)","(지+소)","(누.불)","(야+소)","(원내역)")</f>
        <v>(야)</v>
      </c>
      <c r="E1886">
        <f>IF(OR(M1885&gt;0,M1886&gt;0),1,0)</f>
        <v>0</v>
      </c>
      <c r="F1886" s="59"/>
      <c r="G1886" s="70" t="str">
        <f>G1884</f>
        <v>계량기보호통교체</v>
      </c>
      <c r="H1886" s="71" t="str">
        <f>H1884</f>
        <v>D=32mm</v>
      </c>
      <c r="I1886" s="71" t="str">
        <f>CHOOSE(IF(C1886&gt;0,C1886,$F$5),0,"(야간)","(지세별)","(지+소)","(누.불)","(야+소)","")</f>
        <v>(야간)</v>
      </c>
      <c r="J1886" s="70"/>
      <c r="K1886" s="72" t="s">
        <v>346</v>
      </c>
      <c r="L1886" s="73">
        <f t="shared" si="153"/>
        <v>0</v>
      </c>
      <c r="M1886" s="71">
        <f t="shared" si="153"/>
        <v>0</v>
      </c>
      <c r="N1886" s="73">
        <f>IF(AND(J1885=0,J1886=0),0,INT(CHOOSE(IF(C1886&gt;0,C1886,$F$5),#REF!,#REF!,#REF!,#REF!,#REF!,#REF!,#REF!)))</f>
        <v>0</v>
      </c>
      <c r="O1886" s="74">
        <f t="shared" si="154"/>
        <v>0</v>
      </c>
      <c r="P1886" s="73">
        <f>IF(AND(J1885=0,J1886=0),0,INT(CHOOSE(IF(C1886&gt;0,C1886,$F$5),#REF!,#REF!,#REF!,#REF!,#REF!,#REF!,#REF!)))</f>
        <v>0</v>
      </c>
      <c r="Q1886" s="74">
        <f t="shared" si="155"/>
        <v>0</v>
      </c>
      <c r="R1886" s="73">
        <f>IF(AND(J1885=0,J1886=0),0,INT(CHOOSE(IF(C1886&gt;0,C1886,$F$5),#REF!,#REF!,#REF!,#REF!,#REF!,#REF!,#REF!)))</f>
        <v>0</v>
      </c>
      <c r="S1886" s="74">
        <f t="shared" si="156"/>
        <v>0</v>
      </c>
      <c r="T1886" s="74"/>
    </row>
    <row r="1887" spans="3:20" ht="20.25" hidden="1" customHeight="1">
      <c r="C1887" s="17"/>
      <c r="E1887" t="str">
        <f>IF(OR(M1887&gt;0,M1888&gt;0),2,"")</f>
        <v/>
      </c>
      <c r="F1887" s="62"/>
      <c r="G1887" s="63"/>
      <c r="H1887" s="64"/>
      <c r="I1887" s="64"/>
      <c r="J1887" s="63"/>
      <c r="K1887" s="65"/>
      <c r="L1887" s="66">
        <f t="shared" si="153"/>
        <v>0</v>
      </c>
      <c r="M1887" s="64">
        <f t="shared" si="153"/>
        <v>0</v>
      </c>
      <c r="N1887" s="66">
        <f>IF(J1887=0,0,N1888*$E$3)</f>
        <v>0</v>
      </c>
      <c r="O1887" s="67">
        <f t="shared" si="154"/>
        <v>0</v>
      </c>
      <c r="P1887" s="66">
        <f>IF(J1887=0,0,P1888*$E$3)</f>
        <v>0</v>
      </c>
      <c r="Q1887" s="67">
        <f t="shared" si="155"/>
        <v>0</v>
      </c>
      <c r="R1887" s="66">
        <f>IF(J1887=0,0,R1888*$E$3)</f>
        <v>0</v>
      </c>
      <c r="S1887" s="67">
        <f t="shared" si="156"/>
        <v>0</v>
      </c>
      <c r="T1887" s="67"/>
    </row>
    <row r="1888" spans="3:20" ht="20.25" hidden="1" customHeight="1">
      <c r="C1888" s="76"/>
      <c r="D1888" s="68">
        <f>CHOOSE(IF(C1888&gt;0,C1888,$F$5),0,"(야)","(지세별)","(지+소)","(누.불)","(야+소)","(원내역)")</f>
        <v>0</v>
      </c>
      <c r="E1888">
        <f>IF(OR(M1887&gt;0,M1888&gt;0),1,0)</f>
        <v>0</v>
      </c>
      <c r="F1888" s="111" t="b">
        <v>1</v>
      </c>
      <c r="G1888" s="70" t="str">
        <f>G1884</f>
        <v>계량기보호통교체</v>
      </c>
      <c r="H1888" s="71" t="s">
        <v>446</v>
      </c>
      <c r="I1888" s="71">
        <f>CHOOSE(IF(C1888&gt;0,C1888,$F$5),0,"(야간)","(지세별)","(지+소)","(누.불)","(야+소)","")</f>
        <v>0</v>
      </c>
      <c r="J1888" s="70">
        <v>0</v>
      </c>
      <c r="K1888" s="72" t="s">
        <v>347</v>
      </c>
      <c r="L1888" s="73">
        <f t="shared" si="153"/>
        <v>0</v>
      </c>
      <c r="M1888" s="71">
        <f t="shared" si="153"/>
        <v>0</v>
      </c>
      <c r="N1888" s="73">
        <f>IF(AND(J1887=0,J1888=0),0,INT(CHOOSE(IF(C1888&gt;0,C1888,$F$5),#REF!,#REF!,#REF!,#REF!,#REF!,#REF!,#REF!)))</f>
        <v>0</v>
      </c>
      <c r="O1888" s="74">
        <f t="shared" si="154"/>
        <v>0</v>
      </c>
      <c r="P1888" s="73">
        <f>IF(AND(J1887=0,J1888=0),0,INT(CHOOSE(IF(C1888&gt;0,C1888,$F$5),#REF!,#REF!,#REF!,#REF!,#REF!,#REF!,#REF!)))</f>
        <v>0</v>
      </c>
      <c r="Q1888" s="74">
        <f t="shared" si="155"/>
        <v>0</v>
      </c>
      <c r="R1888" s="73">
        <f>IF(AND(J1887=0,J1888=0),0,INT(CHOOSE(IF(C1888&gt;0,C1888,$F$5),#REF!,#REF!,#REF!,#REF!,#REF!,#REF!,#REF!)))</f>
        <v>0</v>
      </c>
      <c r="S1888" s="74">
        <f t="shared" si="156"/>
        <v>0</v>
      </c>
      <c r="T1888" s="74"/>
    </row>
    <row r="1889" spans="3:20" ht="20.25" hidden="1" customHeight="1">
      <c r="C1889" s="17"/>
      <c r="E1889" t="str">
        <f>IF(OR(M1889&gt;0,M1890&gt;0),2,"")</f>
        <v/>
      </c>
      <c r="F1889" s="62"/>
      <c r="G1889" s="63"/>
      <c r="H1889" s="64"/>
      <c r="I1889" s="64"/>
      <c r="J1889" s="63"/>
      <c r="K1889" s="65"/>
      <c r="L1889" s="66">
        <f t="shared" si="153"/>
        <v>0</v>
      </c>
      <c r="M1889" s="64">
        <f t="shared" si="153"/>
        <v>0</v>
      </c>
      <c r="N1889" s="66">
        <f>IF(J1889=0,0,N1890*$E$3)</f>
        <v>0</v>
      </c>
      <c r="O1889" s="67">
        <f t="shared" si="154"/>
        <v>0</v>
      </c>
      <c r="P1889" s="66">
        <f>IF(J1889=0,0,P1890*$E$3)</f>
        <v>0</v>
      </c>
      <c r="Q1889" s="67">
        <f t="shared" si="155"/>
        <v>0</v>
      </c>
      <c r="R1889" s="66">
        <f>IF(J1889=0,0,R1890*$E$3)</f>
        <v>0</v>
      </c>
      <c r="S1889" s="67">
        <f t="shared" si="156"/>
        <v>0</v>
      </c>
      <c r="T1889" s="67"/>
    </row>
    <row r="1890" spans="3:20" ht="20.25" hidden="1" customHeight="1">
      <c r="C1890" s="76">
        <v>2</v>
      </c>
      <c r="D1890" s="68" t="str">
        <f>CHOOSE(IF(C1890&gt;0,C1890,$F$5),0,"(야)","(지세별)","(지+소)","(누.불)","(야+소)","(원내역)")</f>
        <v>(야)</v>
      </c>
      <c r="E1890">
        <f>IF(OR(M1889&gt;0,M1890&gt;0),1,0)</f>
        <v>0</v>
      </c>
      <c r="F1890" s="59"/>
      <c r="G1890" s="70" t="str">
        <f>G1888</f>
        <v>계량기보호통교체</v>
      </c>
      <c r="H1890" s="71" t="str">
        <f>H1888</f>
        <v>D=40mm</v>
      </c>
      <c r="I1890" s="71" t="str">
        <f>CHOOSE(IF(C1890&gt;0,C1890,$F$5),0,"(야간)","(지세별)","(지+소)","(누.불)","(야+소)","")</f>
        <v>(야간)</v>
      </c>
      <c r="J1890" s="70"/>
      <c r="K1890" s="72" t="s">
        <v>346</v>
      </c>
      <c r="L1890" s="73">
        <f t="shared" si="153"/>
        <v>0</v>
      </c>
      <c r="M1890" s="71">
        <f t="shared" si="153"/>
        <v>0</v>
      </c>
      <c r="N1890" s="73">
        <f>IF(AND(J1889=0,J1890=0),0,INT(CHOOSE(IF(C1890&gt;0,C1890,$F$5),#REF!,#REF!,#REF!,#REF!,#REF!,#REF!,#REF!)))</f>
        <v>0</v>
      </c>
      <c r="O1890" s="74">
        <f t="shared" si="154"/>
        <v>0</v>
      </c>
      <c r="P1890" s="73">
        <f>IF(AND(J1889=0,J1890=0),0,INT(CHOOSE(IF(C1890&gt;0,C1890,$F$5),#REF!,#REF!,#REF!,#REF!,#REF!,#REF!,#REF!)))</f>
        <v>0</v>
      </c>
      <c r="Q1890" s="74">
        <f t="shared" si="155"/>
        <v>0</v>
      </c>
      <c r="R1890" s="73">
        <f>IF(AND(J1889=0,J1890=0),0,INT(CHOOSE(IF(C1890&gt;0,C1890,$F$5),#REF!,#REF!,#REF!,#REF!,#REF!,#REF!,#REF!)))</f>
        <v>0</v>
      </c>
      <c r="S1890" s="74">
        <f t="shared" si="156"/>
        <v>0</v>
      </c>
      <c r="T1890" s="74"/>
    </row>
    <row r="1891" spans="3:20" ht="20.25" hidden="1" customHeight="1">
      <c r="C1891" s="17"/>
      <c r="E1891" t="str">
        <f>IF(OR(M1891&gt;0,M1892&gt;0),2,"")</f>
        <v/>
      </c>
      <c r="F1891" s="62"/>
      <c r="G1891" s="63"/>
      <c r="H1891" s="64"/>
      <c r="I1891" s="64"/>
      <c r="J1891" s="63"/>
      <c r="K1891" s="65"/>
      <c r="L1891" s="66">
        <f t="shared" si="153"/>
        <v>0</v>
      </c>
      <c r="M1891" s="64">
        <f t="shared" si="153"/>
        <v>0</v>
      </c>
      <c r="N1891" s="66">
        <f>IF(J1891=0,0,N1892*$E$3)</f>
        <v>0</v>
      </c>
      <c r="O1891" s="67">
        <f t="shared" ref="O1891:O1930" si="157">INT($J1891*N1891)</f>
        <v>0</v>
      </c>
      <c r="P1891" s="66">
        <f>IF(J1891=0,0,P1892*$E$3)</f>
        <v>0</v>
      </c>
      <c r="Q1891" s="67">
        <f t="shared" ref="Q1891:Q1930" si="158">INT($J1891*P1891)</f>
        <v>0</v>
      </c>
      <c r="R1891" s="66">
        <f>IF(J1891=0,0,R1892*$E$3)</f>
        <v>0</v>
      </c>
      <c r="S1891" s="67">
        <f t="shared" ref="S1891:S1930" si="159">INT($J1891*R1891)</f>
        <v>0</v>
      </c>
      <c r="T1891" s="67"/>
    </row>
    <row r="1892" spans="3:20" ht="20.25" hidden="1" customHeight="1">
      <c r="C1892" s="76"/>
      <c r="D1892" s="68">
        <f>CHOOSE(IF(C1892&gt;0,C1892,$F$5),0,"(야)","(지세별)","(지+소)","(누.불)","(야+소)","(원내역)")</f>
        <v>0</v>
      </c>
      <c r="E1892">
        <f>IF(OR(M1891&gt;0,M1892&gt;0),1,0)</f>
        <v>0</v>
      </c>
      <c r="F1892" s="111" t="b">
        <v>1</v>
      </c>
      <c r="G1892" s="70" t="str">
        <f>G1888</f>
        <v>계량기보호통교체</v>
      </c>
      <c r="H1892" s="71" t="s">
        <v>436</v>
      </c>
      <c r="I1892" s="71">
        <f>CHOOSE(IF(C1892&gt;0,C1892,$F$5),0,"(야간)","(지세별)","(지+소)","(누.불)","(야+소)","")</f>
        <v>0</v>
      </c>
      <c r="J1892" s="70">
        <v>0</v>
      </c>
      <c r="K1892" s="72" t="s">
        <v>346</v>
      </c>
      <c r="L1892" s="73">
        <f t="shared" si="153"/>
        <v>0</v>
      </c>
      <c r="M1892" s="71">
        <f t="shared" si="153"/>
        <v>0</v>
      </c>
      <c r="N1892" s="73">
        <f>IF(AND(J1891=0,J1892=0),0,INT(CHOOSE(IF(C1892&gt;0,C1892,$F$5),#REF!,#REF!,#REF!,#REF!,#REF!,#REF!,#REF!)))</f>
        <v>0</v>
      </c>
      <c r="O1892" s="74">
        <f t="shared" si="157"/>
        <v>0</v>
      </c>
      <c r="P1892" s="73">
        <f>IF(AND(J1891=0,J1892=0),0,INT(CHOOSE(IF(C1892&gt;0,C1892,$F$5),#REF!,#REF!,#REF!,#REF!,#REF!,#REF!,#REF!)))</f>
        <v>0</v>
      </c>
      <c r="Q1892" s="74">
        <f t="shared" si="158"/>
        <v>0</v>
      </c>
      <c r="R1892" s="73">
        <f>IF(AND(J1891=0,J1892=0),0,INT(CHOOSE(IF(C1892&gt;0,C1892,$F$5),#REF!,#REF!,#REF!,#REF!,#REF!,#REF!,#REF!)))</f>
        <v>0</v>
      </c>
      <c r="S1892" s="74">
        <f t="shared" si="159"/>
        <v>0</v>
      </c>
      <c r="T1892" s="74"/>
    </row>
    <row r="1893" spans="3:20" ht="20.25" hidden="1" customHeight="1">
      <c r="C1893" s="17"/>
      <c r="E1893" t="str">
        <f>IF(OR(M1893&gt;0,M1894&gt;0),2,"")</f>
        <v/>
      </c>
      <c r="F1893" s="62"/>
      <c r="G1893" s="63"/>
      <c r="H1893" s="64"/>
      <c r="I1893" s="64"/>
      <c r="J1893" s="63"/>
      <c r="K1893" s="65"/>
      <c r="L1893" s="66">
        <f t="shared" si="153"/>
        <v>0</v>
      </c>
      <c r="M1893" s="64">
        <f t="shared" si="153"/>
        <v>0</v>
      </c>
      <c r="N1893" s="66">
        <f>IF(J1893=0,0,N1894*$E$3)</f>
        <v>0</v>
      </c>
      <c r="O1893" s="67">
        <f t="shared" si="157"/>
        <v>0</v>
      </c>
      <c r="P1893" s="66">
        <f>IF(J1893=0,0,P1894*$E$3)</f>
        <v>0</v>
      </c>
      <c r="Q1893" s="67">
        <f t="shared" si="158"/>
        <v>0</v>
      </c>
      <c r="R1893" s="66">
        <f>IF(J1893=0,0,R1894*$E$3)</f>
        <v>0</v>
      </c>
      <c r="S1893" s="67">
        <f t="shared" si="159"/>
        <v>0</v>
      </c>
      <c r="T1893" s="67"/>
    </row>
    <row r="1894" spans="3:20" ht="20.25" hidden="1" customHeight="1">
      <c r="C1894" s="76">
        <v>2</v>
      </c>
      <c r="D1894" s="68" t="str">
        <f>CHOOSE(IF(C1894&gt;0,C1894,$F$5),0,"(야)","(지세별)","(지+소)","(누.불)","(야+소)","(원내역)")</f>
        <v>(야)</v>
      </c>
      <c r="E1894">
        <f>IF(OR(M1893&gt;0,M1894&gt;0),1,0)</f>
        <v>0</v>
      </c>
      <c r="F1894" s="59"/>
      <c r="G1894" s="70" t="str">
        <f>G1892</f>
        <v>계량기보호통교체</v>
      </c>
      <c r="H1894" s="71" t="str">
        <f>H1892</f>
        <v>D=50mm</v>
      </c>
      <c r="I1894" s="71" t="str">
        <f>CHOOSE(IF(C1894&gt;0,C1894,$F$5),0,"(야간)","(지세별)","(지+소)","(누.불)","(야+소)","")</f>
        <v>(야간)</v>
      </c>
      <c r="J1894" s="70"/>
      <c r="K1894" s="72" t="s">
        <v>346</v>
      </c>
      <c r="L1894" s="73">
        <f t="shared" si="153"/>
        <v>0</v>
      </c>
      <c r="M1894" s="71">
        <f t="shared" si="153"/>
        <v>0</v>
      </c>
      <c r="N1894" s="73">
        <f>IF(AND(J1893=0,J1894=0),0,INT(CHOOSE(IF(C1894&gt;0,C1894,$F$5),#REF!,#REF!,#REF!,#REF!,#REF!,#REF!,#REF!)))</f>
        <v>0</v>
      </c>
      <c r="O1894" s="74">
        <f t="shared" si="157"/>
        <v>0</v>
      </c>
      <c r="P1894" s="73">
        <f>IF(AND(J1893=0,J1894=0),0,INT(CHOOSE(IF(C1894&gt;0,C1894,$F$5),#REF!,#REF!,#REF!,#REF!,#REF!,#REF!,#REF!)))</f>
        <v>0</v>
      </c>
      <c r="Q1894" s="74">
        <f t="shared" si="158"/>
        <v>0</v>
      </c>
      <c r="R1894" s="73">
        <f>IF(AND(J1893=0,J1894=0),0,INT(CHOOSE(IF(C1894&gt;0,C1894,$F$5),#REF!,#REF!,#REF!,#REF!,#REF!,#REF!,#REF!)))</f>
        <v>0</v>
      </c>
      <c r="S1894" s="74">
        <f t="shared" si="159"/>
        <v>0</v>
      </c>
      <c r="T1894" s="74"/>
    </row>
    <row r="1895" spans="3:20" ht="20.25" hidden="1" customHeight="1">
      <c r="C1895" s="17"/>
      <c r="E1895" t="str">
        <f>IF(OR(M1895&gt;0,M1896&gt;0),2,"")</f>
        <v/>
      </c>
      <c r="F1895" s="62"/>
      <c r="G1895" s="63"/>
      <c r="H1895" s="64"/>
      <c r="I1895" s="64"/>
      <c r="J1895" s="63">
        <v>0</v>
      </c>
      <c r="K1895" s="65"/>
      <c r="L1895" s="66">
        <f t="shared" si="153"/>
        <v>0</v>
      </c>
      <c r="M1895" s="64">
        <f t="shared" si="153"/>
        <v>0</v>
      </c>
      <c r="N1895" s="66">
        <f>IF(J1895=0,0,N1896*$E$3)</f>
        <v>0</v>
      </c>
      <c r="O1895" s="67">
        <f t="shared" si="157"/>
        <v>0</v>
      </c>
      <c r="P1895" s="66">
        <f>IF(J1895=0,0,P1896*$E$3)</f>
        <v>0</v>
      </c>
      <c r="Q1895" s="67">
        <f t="shared" si="158"/>
        <v>0</v>
      </c>
      <c r="R1895" s="66">
        <f>IF(J1895=0,0,R1896*$E$3)</f>
        <v>0</v>
      </c>
      <c r="S1895" s="67">
        <f t="shared" si="159"/>
        <v>0</v>
      </c>
      <c r="T1895" s="67"/>
    </row>
    <row r="1896" spans="3:20" ht="20.25" customHeight="1">
      <c r="C1896" s="76"/>
      <c r="D1896" s="68">
        <f>CHOOSE(IF(C1896&gt;0,C1896,$F$5),0,"(야)","(지세별)","(지+소)","(누.불)","(야+소)","(원내역)")</f>
        <v>0</v>
      </c>
      <c r="E1896">
        <f>IF(OR(M1895&gt;0,M1896&gt;0),1,0)</f>
        <v>0</v>
      </c>
      <c r="F1896" s="59"/>
      <c r="G1896" s="70" t="s">
        <v>447</v>
      </c>
      <c r="H1896" s="71" t="s">
        <v>448</v>
      </c>
      <c r="I1896" s="71">
        <f>CHOOSE(IF(C1896&gt;0,C1896,$F$5),0,"(야간)","(지세별)","(소규모)","(누.불)","(야+소)","")</f>
        <v>0</v>
      </c>
      <c r="J1896" s="70">
        <v>4</v>
      </c>
      <c r="K1896" s="72" t="s">
        <v>227</v>
      </c>
      <c r="L1896" s="73"/>
      <c r="M1896" s="71"/>
      <c r="N1896" s="73"/>
      <c r="O1896" s="74"/>
      <c r="P1896" s="73"/>
      <c r="Q1896" s="74"/>
      <c r="R1896" s="73"/>
      <c r="S1896" s="74"/>
      <c r="T1896" s="74"/>
    </row>
    <row r="1897" spans="3:20" ht="20.25" hidden="1" customHeight="1">
      <c r="C1897" s="17"/>
      <c r="E1897" t="str">
        <f>IF(OR(M1897&gt;0,M1898&gt;0),2,"")</f>
        <v/>
      </c>
      <c r="F1897" s="62"/>
      <c r="G1897" s="63"/>
      <c r="H1897" s="64"/>
      <c r="I1897" s="64"/>
      <c r="J1897" s="63">
        <v>0</v>
      </c>
      <c r="K1897" s="65"/>
      <c r="L1897" s="66">
        <f t="shared" si="153"/>
        <v>0</v>
      </c>
      <c r="M1897" s="64">
        <f t="shared" si="153"/>
        <v>0</v>
      </c>
      <c r="N1897" s="66">
        <f>IF(J1897=0,0,N1898*$E$3)</f>
        <v>0</v>
      </c>
      <c r="O1897" s="67">
        <f t="shared" si="157"/>
        <v>0</v>
      </c>
      <c r="P1897" s="66">
        <f>IF(J1897=0,0,P1898*$E$3)</f>
        <v>0</v>
      </c>
      <c r="Q1897" s="67">
        <f t="shared" si="158"/>
        <v>0</v>
      </c>
      <c r="R1897" s="66">
        <f>IF(J1897=0,0,R1898*$E$3)</f>
        <v>0</v>
      </c>
      <c r="S1897" s="67">
        <f t="shared" si="159"/>
        <v>0</v>
      </c>
      <c r="T1897" s="67"/>
    </row>
    <row r="1898" spans="3:20" ht="20.25" hidden="1" customHeight="1">
      <c r="C1898" s="76">
        <v>2</v>
      </c>
      <c r="D1898" s="68" t="str">
        <f>CHOOSE(IF(C1898&gt;0,C1898,$F$5),0,"(야)","(지세별)","(지+소)","(누.불)","(야+소)","(원내역)")</f>
        <v>(야)</v>
      </c>
      <c r="E1898">
        <f>IF(OR(M1897&gt;0,M1898&gt;0),1,0)</f>
        <v>0</v>
      </c>
      <c r="F1898" s="59"/>
      <c r="G1898" s="70" t="s">
        <v>447</v>
      </c>
      <c r="H1898" s="71" t="s">
        <v>448</v>
      </c>
      <c r="I1898" s="71" t="str">
        <f>CHOOSE(IF(C1898&gt;0,C1898,$F$5),0,"(야간)","(지세별)","(지+소)","(누.불)","(야+소)","")</f>
        <v>(야간)</v>
      </c>
      <c r="J1898" s="70">
        <v>0</v>
      </c>
      <c r="K1898" s="72" t="s">
        <v>227</v>
      </c>
      <c r="L1898" s="73">
        <f t="shared" si="153"/>
        <v>0</v>
      </c>
      <c r="M1898" s="71">
        <f t="shared" si="153"/>
        <v>0</v>
      </c>
      <c r="N1898" s="73">
        <f>IF(AND(J1897=0,J1898=0),0,INT(CHOOSE(IF(C1898&gt;0,C1898,$F$5),#REF!,#REF!,#REF!,#REF!,#REF!,#REF!,#REF!)))</f>
        <v>0</v>
      </c>
      <c r="O1898" s="74">
        <f t="shared" si="157"/>
        <v>0</v>
      </c>
      <c r="P1898" s="73">
        <f>IF(AND(J1897=0,J1898=0),0,INT(CHOOSE(IF(C1898&gt;0,C1898,$F$5),#REF!,#REF!,#REF!,#REF!,#REF!,#REF!,#REF!)))</f>
        <v>0</v>
      </c>
      <c r="Q1898" s="74">
        <f t="shared" si="158"/>
        <v>0</v>
      </c>
      <c r="R1898" s="73">
        <f>IF(AND(J1897=0,J1898=0),0,INT(CHOOSE(IF(C1898&gt;0,C1898,$F$5),#REF!,#REF!,#REF!,#REF!,#REF!,#REF!,#REF!)))</f>
        <v>0</v>
      </c>
      <c r="S1898" s="74">
        <f t="shared" si="159"/>
        <v>0</v>
      </c>
      <c r="T1898" s="74"/>
    </row>
    <row r="1899" spans="3:20" ht="20.25" hidden="1" customHeight="1">
      <c r="C1899" s="17"/>
      <c r="E1899" t="str">
        <f>IF(OR(M1899&gt;0,M1900&gt;0),2,"")</f>
        <v/>
      </c>
      <c r="F1899" s="62"/>
      <c r="G1899" s="63"/>
      <c r="H1899" s="64"/>
      <c r="I1899" s="64"/>
      <c r="J1899" s="63">
        <v>0</v>
      </c>
      <c r="K1899" s="65"/>
      <c r="L1899" s="66">
        <f t="shared" si="153"/>
        <v>0</v>
      </c>
      <c r="M1899" s="64">
        <f t="shared" si="153"/>
        <v>0</v>
      </c>
      <c r="N1899" s="66">
        <f>IF(J1899=0,0,N1900*$E$3)</f>
        <v>0</v>
      </c>
      <c r="O1899" s="67">
        <f t="shared" si="157"/>
        <v>0</v>
      </c>
      <c r="P1899" s="66">
        <f>IF(J1899=0,0,P1900*$E$3)</f>
        <v>0</v>
      </c>
      <c r="Q1899" s="67">
        <f t="shared" si="158"/>
        <v>0</v>
      </c>
      <c r="R1899" s="66">
        <f>IF(J1899=0,0,R1900*$E$3)</f>
        <v>0</v>
      </c>
      <c r="S1899" s="67">
        <f t="shared" si="159"/>
        <v>0</v>
      </c>
      <c r="T1899" s="67"/>
    </row>
    <row r="1900" spans="3:20" ht="20.25" hidden="1" customHeight="1">
      <c r="C1900" s="76"/>
      <c r="D1900" s="68">
        <f>CHOOSE(IF(C1900&gt;0,C1900,$F$5),0,"(야)","(지세별)","(지+소)","(누.불)","(야+소)","(원내역)")</f>
        <v>0</v>
      </c>
      <c r="E1900">
        <f>IF(OR(M1899&gt;0,M1900&gt;0),1,0)</f>
        <v>0</v>
      </c>
      <c r="F1900" s="59"/>
      <c r="G1900" s="70" t="s">
        <v>449</v>
      </c>
      <c r="H1900" s="71" t="s">
        <v>448</v>
      </c>
      <c r="I1900" s="71">
        <f>CHOOSE(IF(C1900&gt;0,C1900,$F$5),0,"(야간)","(지세별)","(소규모)","(누.불)","(야+소)","")</f>
        <v>0</v>
      </c>
      <c r="J1900" s="70">
        <v>0</v>
      </c>
      <c r="K1900" s="72" t="s">
        <v>227</v>
      </c>
      <c r="L1900" s="73">
        <f t="shared" si="153"/>
        <v>0</v>
      </c>
      <c r="M1900" s="71">
        <f t="shared" si="153"/>
        <v>0</v>
      </c>
      <c r="N1900" s="73">
        <f>IF(AND(J1899=0,J1900=0),0,INT(CHOOSE(IF(C1900&gt;0,C1900,$F$5),#REF!,#REF!,#REF!,#REF!,#REF!,#REF!,#REF!)))</f>
        <v>0</v>
      </c>
      <c r="O1900" s="74">
        <f t="shared" si="157"/>
        <v>0</v>
      </c>
      <c r="P1900" s="73">
        <f>IF(AND(J1899=0,J1900=0),0,INT(CHOOSE(IF(C1900&gt;0,C1900,$F$5),#REF!,#REF!,#REF!,#REF!,#REF!,#REF!,#REF!)))</f>
        <v>0</v>
      </c>
      <c r="Q1900" s="74">
        <f t="shared" si="158"/>
        <v>0</v>
      </c>
      <c r="R1900" s="73">
        <f>IF(AND(J1899=0,J1900=0),0,INT(CHOOSE(IF(C1900&gt;0,C1900,$F$5),#REF!,#REF!,#REF!,#REF!,#REF!,#REF!,#REF!)))</f>
        <v>0</v>
      </c>
      <c r="S1900" s="74">
        <f t="shared" si="159"/>
        <v>0</v>
      </c>
      <c r="T1900" s="74"/>
    </row>
    <row r="1901" spans="3:20" ht="20.25" hidden="1" customHeight="1">
      <c r="C1901" s="17"/>
      <c r="E1901" t="str">
        <f>IF(OR(M1901&gt;0,M1902&gt;0),2,"")</f>
        <v/>
      </c>
      <c r="F1901" s="62"/>
      <c r="G1901" s="63"/>
      <c r="H1901" s="64"/>
      <c r="I1901" s="64"/>
      <c r="J1901" s="63">
        <v>0</v>
      </c>
      <c r="K1901" s="65"/>
      <c r="L1901" s="66">
        <f t="shared" si="153"/>
        <v>0</v>
      </c>
      <c r="M1901" s="64">
        <f t="shared" si="153"/>
        <v>0</v>
      </c>
      <c r="N1901" s="66">
        <f>IF(J1901=0,0,N1902*$E$3)</f>
        <v>0</v>
      </c>
      <c r="O1901" s="67">
        <f t="shared" si="157"/>
        <v>0</v>
      </c>
      <c r="P1901" s="66">
        <f>IF(J1901=0,0,P1902*$E$3)</f>
        <v>0</v>
      </c>
      <c r="Q1901" s="67">
        <f t="shared" si="158"/>
        <v>0</v>
      </c>
      <c r="R1901" s="66">
        <f>IF(J1901=0,0,R1902*$E$3)</f>
        <v>0</v>
      </c>
      <c r="S1901" s="67">
        <f t="shared" si="159"/>
        <v>0</v>
      </c>
      <c r="T1901" s="67"/>
    </row>
    <row r="1902" spans="3:20" ht="20.25" hidden="1" customHeight="1">
      <c r="C1902" s="76">
        <v>2</v>
      </c>
      <c r="D1902" s="68" t="str">
        <f>CHOOSE(IF(C1902&gt;0,C1902,$F$5),0,"(야)","(지세별)","(지+소)","(누.불)","(야+소)","(원내역)")</f>
        <v>(야)</v>
      </c>
      <c r="E1902">
        <f>IF(OR(M1901&gt;0,M1902&gt;0),1,0)</f>
        <v>0</v>
      </c>
      <c r="F1902" s="59"/>
      <c r="G1902" s="70" t="str">
        <f>G1900</f>
        <v>지수전토류철거</v>
      </c>
      <c r="H1902" s="71" t="s">
        <v>448</v>
      </c>
      <c r="I1902" s="71" t="str">
        <f>CHOOSE(IF(C1902&gt;0,C1902,$F$5),0,"(야간)","(지세별)","(지+소)","(누.불)","(야+소)","")</f>
        <v>(야간)</v>
      </c>
      <c r="J1902" s="70">
        <v>0</v>
      </c>
      <c r="K1902" s="72" t="s">
        <v>227</v>
      </c>
      <c r="L1902" s="73">
        <f t="shared" si="153"/>
        <v>0</v>
      </c>
      <c r="M1902" s="71">
        <f t="shared" si="153"/>
        <v>0</v>
      </c>
      <c r="N1902" s="73">
        <f>IF(AND(J1901=0,J1902=0),0,INT(CHOOSE(IF(C1902&gt;0,C1902,$F$5),#REF!,#REF!,#REF!,#REF!,#REF!,#REF!,#REF!)))</f>
        <v>0</v>
      </c>
      <c r="O1902" s="74">
        <f t="shared" si="157"/>
        <v>0</v>
      </c>
      <c r="P1902" s="73">
        <f>IF(AND(J1901=0,J1902=0),0,INT(CHOOSE(IF(C1902&gt;0,C1902,$F$5),#REF!,#REF!,#REF!,#REF!,#REF!,#REF!,#REF!)))</f>
        <v>0</v>
      </c>
      <c r="Q1902" s="74">
        <f t="shared" si="158"/>
        <v>0</v>
      </c>
      <c r="R1902" s="73">
        <f>IF(AND(J1901=0,J1902=0),0,INT(CHOOSE(IF(C1902&gt;0,C1902,$F$5),#REF!,#REF!,#REF!,#REF!,#REF!,#REF!,#REF!)))</f>
        <v>0</v>
      </c>
      <c r="S1902" s="74">
        <f t="shared" si="159"/>
        <v>0</v>
      </c>
      <c r="T1902" s="74"/>
    </row>
    <row r="1903" spans="3:20" ht="20.25" hidden="1" customHeight="1">
      <c r="C1903" s="17"/>
      <c r="E1903" t="str">
        <f>IF(OR(M1903&gt;0,M1904&gt;0),2,"")</f>
        <v/>
      </c>
      <c r="F1903" s="62"/>
      <c r="G1903" s="63"/>
      <c r="H1903" s="64"/>
      <c r="I1903" s="64"/>
      <c r="J1903" s="63"/>
      <c r="K1903" s="65"/>
      <c r="L1903" s="66">
        <f t="shared" si="153"/>
        <v>0</v>
      </c>
      <c r="M1903" s="64">
        <f t="shared" si="153"/>
        <v>0</v>
      </c>
      <c r="N1903" s="66">
        <f>IF(J1903=0,0,N1904*$E$3)</f>
        <v>0</v>
      </c>
      <c r="O1903" s="67">
        <f t="shared" si="157"/>
        <v>0</v>
      </c>
      <c r="P1903" s="66">
        <f>IF(J1903=0,0,P1904*$E$3)</f>
        <v>0</v>
      </c>
      <c r="Q1903" s="67">
        <f t="shared" si="158"/>
        <v>0</v>
      </c>
      <c r="R1903" s="66">
        <f>IF(J1903=0,0,R1904*$E$3)</f>
        <v>0</v>
      </c>
      <c r="S1903" s="67">
        <f t="shared" si="159"/>
        <v>0</v>
      </c>
      <c r="T1903" s="67"/>
    </row>
    <row r="1904" spans="3:20" ht="20.25" hidden="1" customHeight="1">
      <c r="C1904" s="76"/>
      <c r="D1904" s="68">
        <f>CHOOSE(IF(C1904&gt;0,C1904,$F$5),0,"(야)","(지세별)","(지+소)","(누.불)","(야+소)","(원내역)")</f>
        <v>0</v>
      </c>
      <c r="E1904">
        <f>IF(OR(M1903&gt;0,M1904&gt;0),1,0)</f>
        <v>0</v>
      </c>
      <c r="F1904" s="59"/>
      <c r="G1904" s="70" t="s">
        <v>450</v>
      </c>
      <c r="H1904" s="71">
        <v>80</v>
      </c>
      <c r="I1904" s="71">
        <f>CHOOSE(IF(C1904&gt;0,C1904,$F$5),0,"(야간)","(지세별)","(지+소)","(누.불)","(야+소)","")</f>
        <v>0</v>
      </c>
      <c r="J1904" s="70">
        <v>0</v>
      </c>
      <c r="K1904" s="72" t="s">
        <v>418</v>
      </c>
      <c r="L1904" s="73">
        <f t="shared" si="153"/>
        <v>0</v>
      </c>
      <c r="M1904" s="71">
        <f t="shared" si="153"/>
        <v>0</v>
      </c>
      <c r="N1904" s="73">
        <f>IF(AND(J1903=0,J1904=0),0,INT(CHOOSE(IF(C1904&gt;0,C1904,$F$5),#REF!,#REF!,#REF!,#REF!,#REF!,#REF!,#REF!)))</f>
        <v>0</v>
      </c>
      <c r="O1904" s="74">
        <f t="shared" si="157"/>
        <v>0</v>
      </c>
      <c r="P1904" s="73">
        <f>IF(AND(J1903=0,J1904=0),0,INT(CHOOSE(IF(C1904&gt;0,C1904,$F$5),#REF!,#REF!,#REF!,#REF!,#REF!,#REF!,#REF!)))</f>
        <v>0</v>
      </c>
      <c r="Q1904" s="74">
        <f t="shared" si="158"/>
        <v>0</v>
      </c>
      <c r="R1904" s="73">
        <f>IF(AND(J1903=0,J1904=0),0,INT(CHOOSE(IF(C1904&gt;0,C1904,$F$5),#REF!,#REF!,#REF!,#REF!,#REF!,#REF!,#REF!)))</f>
        <v>0</v>
      </c>
      <c r="S1904" s="74">
        <f t="shared" si="159"/>
        <v>0</v>
      </c>
      <c r="T1904" s="74"/>
    </row>
    <row r="1905" spans="3:20" ht="20.25" hidden="1" customHeight="1">
      <c r="C1905" s="17"/>
      <c r="E1905" t="str">
        <f>IF(OR(M1905&gt;0,M1906&gt;0),2,"")</f>
        <v/>
      </c>
      <c r="F1905" s="62"/>
      <c r="G1905" s="63"/>
      <c r="H1905" s="64"/>
      <c r="I1905" s="64"/>
      <c r="J1905" s="63"/>
      <c r="K1905" s="65"/>
      <c r="L1905" s="66">
        <f t="shared" si="153"/>
        <v>0</v>
      </c>
      <c r="M1905" s="64">
        <f t="shared" si="153"/>
        <v>0</v>
      </c>
      <c r="N1905" s="66">
        <f>IF(J1905=0,0,N1906*$E$3)</f>
        <v>0</v>
      </c>
      <c r="O1905" s="67">
        <f t="shared" si="157"/>
        <v>0</v>
      </c>
      <c r="P1905" s="66">
        <f>IF(J1905=0,0,P1906*$E$3)</f>
        <v>0</v>
      </c>
      <c r="Q1905" s="67">
        <f t="shared" si="158"/>
        <v>0</v>
      </c>
      <c r="R1905" s="66">
        <f>IF(J1905=0,0,R1906*$E$3)</f>
        <v>0</v>
      </c>
      <c r="S1905" s="67">
        <f t="shared" si="159"/>
        <v>0</v>
      </c>
      <c r="T1905" s="67"/>
    </row>
    <row r="1906" spans="3:20" ht="20.25" hidden="1" customHeight="1">
      <c r="C1906" s="76">
        <v>2</v>
      </c>
      <c r="D1906" s="68" t="str">
        <f>CHOOSE(IF(C1906&gt;0,C1906,$F$5),0,"(야)","(지세별)","(지+소)","(누.불)","(야+소)","(원내역)")</f>
        <v>(야)</v>
      </c>
      <c r="E1906">
        <f>IF(OR(M1905&gt;0,M1906&gt;0),1,0)</f>
        <v>0</v>
      </c>
      <c r="F1906" s="59"/>
      <c r="G1906" s="70" t="s">
        <v>450</v>
      </c>
      <c r="H1906" s="71">
        <v>80</v>
      </c>
      <c r="I1906" s="71" t="str">
        <f>CHOOSE(IF(C1906&gt;0,C1906,$F$5),0,"(야간)","(지세별)","(지+소)","(누.불)","(야+소)","")</f>
        <v>(야간)</v>
      </c>
      <c r="J1906" s="70"/>
      <c r="K1906" s="72" t="s">
        <v>227</v>
      </c>
      <c r="L1906" s="73">
        <f t="shared" si="153"/>
        <v>0</v>
      </c>
      <c r="M1906" s="71">
        <f t="shared" si="153"/>
        <v>0</v>
      </c>
      <c r="N1906" s="73">
        <f>IF(AND(J1905=0,J1906=0),0,INT(CHOOSE(IF(C1906&gt;0,C1906,$F$5),#REF!,#REF!,#REF!,#REF!,#REF!,#REF!,#REF!)))</f>
        <v>0</v>
      </c>
      <c r="O1906" s="74">
        <f t="shared" si="157"/>
        <v>0</v>
      </c>
      <c r="P1906" s="73">
        <f>IF(AND(J1905=0,J1906=0),0,INT(CHOOSE(IF(C1906&gt;0,C1906,$F$5),#REF!,#REF!,#REF!,#REF!,#REF!,#REF!,#REF!)))</f>
        <v>0</v>
      </c>
      <c r="Q1906" s="74">
        <f t="shared" si="158"/>
        <v>0</v>
      </c>
      <c r="R1906" s="73">
        <f>IF(AND(J1905=0,J1906=0),0,INT(CHOOSE(IF(C1906&gt;0,C1906,$F$5),#REF!,#REF!,#REF!,#REF!,#REF!,#REF!,#REF!)))</f>
        <v>0</v>
      </c>
      <c r="S1906" s="74">
        <f t="shared" si="159"/>
        <v>0</v>
      </c>
      <c r="T1906" s="74"/>
    </row>
    <row r="1907" spans="3:20" ht="20.25" hidden="1" customHeight="1">
      <c r="C1907" s="17"/>
      <c r="E1907" t="str">
        <f>IF(OR(M1907&gt;0,M1908&gt;0),2,"")</f>
        <v/>
      </c>
      <c r="F1907" s="62"/>
      <c r="G1907" s="63"/>
      <c r="H1907" s="64"/>
      <c r="I1907" s="64"/>
      <c r="J1907" s="63"/>
      <c r="K1907" s="65"/>
      <c r="L1907" s="66">
        <f t="shared" si="153"/>
        <v>0</v>
      </c>
      <c r="M1907" s="64">
        <f t="shared" si="153"/>
        <v>0</v>
      </c>
      <c r="N1907" s="66">
        <f>IF(J1907=0,0,N1908*$E$3)</f>
        <v>0</v>
      </c>
      <c r="O1907" s="67">
        <f t="shared" si="157"/>
        <v>0</v>
      </c>
      <c r="P1907" s="66">
        <f>IF(J1907=0,0,P1908*$E$3)</f>
        <v>0</v>
      </c>
      <c r="Q1907" s="67">
        <f t="shared" si="158"/>
        <v>0</v>
      </c>
      <c r="R1907" s="66">
        <f>IF(J1907=0,0,R1908*$E$3)</f>
        <v>0</v>
      </c>
      <c r="S1907" s="67">
        <f t="shared" si="159"/>
        <v>0</v>
      </c>
      <c r="T1907" s="67"/>
    </row>
    <row r="1908" spans="3:20" ht="20.25" hidden="1" customHeight="1">
      <c r="C1908" s="76"/>
      <c r="D1908" s="68">
        <f>CHOOSE(IF(C1908&gt;0,C1908,$F$5),0,"(야)","(지세별)","(지+소)","(누.불)","(야+소)","(원내역)")</f>
        <v>0</v>
      </c>
      <c r="E1908">
        <f>IF(OR(M1907&gt;0,M1908&gt;0),1,0)</f>
        <v>0</v>
      </c>
      <c r="F1908" s="59"/>
      <c r="G1908" s="70" t="s">
        <v>450</v>
      </c>
      <c r="H1908" s="71">
        <v>100</v>
      </c>
      <c r="I1908" s="71">
        <f>CHOOSE(IF(C1908&gt;0,C1908,$F$5),0,"(야간)","(지세별)","(지+소)","(누.불)","(야+소)","")</f>
        <v>0</v>
      </c>
      <c r="J1908" s="70">
        <v>0</v>
      </c>
      <c r="K1908" s="72" t="s">
        <v>227</v>
      </c>
      <c r="L1908" s="73">
        <f t="shared" si="153"/>
        <v>0</v>
      </c>
      <c r="M1908" s="71">
        <f t="shared" si="153"/>
        <v>0</v>
      </c>
      <c r="N1908" s="73">
        <f>IF(AND(J1907=0,J1908=0),0,INT(CHOOSE(IF(C1908&gt;0,C1908,$F$5),#REF!,#REF!,#REF!,#REF!,#REF!,#REF!,#REF!)))</f>
        <v>0</v>
      </c>
      <c r="O1908" s="74">
        <f t="shared" si="157"/>
        <v>0</v>
      </c>
      <c r="P1908" s="73">
        <f>IF(AND(J1907=0,J1908=0),0,INT(CHOOSE(IF(C1908&gt;0,C1908,$F$5),#REF!,#REF!,#REF!,#REF!,#REF!,#REF!,#REF!)))</f>
        <v>0</v>
      </c>
      <c r="Q1908" s="74">
        <f t="shared" si="158"/>
        <v>0</v>
      </c>
      <c r="R1908" s="73">
        <f>IF(AND(J1907=0,J1908=0),0,INT(CHOOSE(IF(C1908&gt;0,C1908,$F$5),#REF!,#REF!,#REF!,#REF!,#REF!,#REF!,#REF!)))</f>
        <v>0</v>
      </c>
      <c r="S1908" s="74">
        <f t="shared" si="159"/>
        <v>0</v>
      </c>
      <c r="T1908" s="74"/>
    </row>
    <row r="1909" spans="3:20" ht="20.25" hidden="1" customHeight="1">
      <c r="C1909" s="17"/>
      <c r="E1909" t="str">
        <f>IF(OR(M1909&gt;0,M1910&gt;0),2,"")</f>
        <v/>
      </c>
      <c r="F1909" s="62"/>
      <c r="G1909" s="63"/>
      <c r="H1909" s="64"/>
      <c r="I1909" s="64"/>
      <c r="J1909" s="63"/>
      <c r="K1909" s="65"/>
      <c r="L1909" s="66">
        <f t="shared" si="153"/>
        <v>0</v>
      </c>
      <c r="M1909" s="64">
        <f t="shared" si="153"/>
        <v>0</v>
      </c>
      <c r="N1909" s="66">
        <f>IF(J1909=0,0,N1910*$E$3)</f>
        <v>0</v>
      </c>
      <c r="O1909" s="67">
        <f t="shared" si="157"/>
        <v>0</v>
      </c>
      <c r="P1909" s="66">
        <f>IF(J1909=0,0,P1910*$E$3)</f>
        <v>0</v>
      </c>
      <c r="Q1909" s="67">
        <f t="shared" si="158"/>
        <v>0</v>
      </c>
      <c r="R1909" s="66">
        <f>IF(J1909=0,0,R1910*$E$3)</f>
        <v>0</v>
      </c>
      <c r="S1909" s="67">
        <f t="shared" si="159"/>
        <v>0</v>
      </c>
      <c r="T1909" s="67"/>
    </row>
    <row r="1910" spans="3:20" ht="20.25" hidden="1" customHeight="1">
      <c r="C1910" s="76">
        <v>2</v>
      </c>
      <c r="D1910" s="68" t="str">
        <f>CHOOSE(IF(C1910&gt;0,C1910,$F$5),0,"(야)","(지세별)","(지+소)","(누.불)","(야+소)","(원내역)")</f>
        <v>(야)</v>
      </c>
      <c r="E1910">
        <f>IF(OR(M1909&gt;0,M1910&gt;0),1,0)</f>
        <v>0</v>
      </c>
      <c r="F1910" s="59"/>
      <c r="G1910" s="70" t="s">
        <v>450</v>
      </c>
      <c r="H1910" s="71">
        <v>100</v>
      </c>
      <c r="I1910" s="71" t="str">
        <f>CHOOSE(IF(C1910&gt;0,C1910,$F$5),0,"(야간)","(지세별)","(지+소)","(누.불)","(야+소)","")</f>
        <v>(야간)</v>
      </c>
      <c r="J1910" s="70"/>
      <c r="K1910" s="72" t="s">
        <v>227</v>
      </c>
      <c r="L1910" s="73">
        <f t="shared" si="153"/>
        <v>0</v>
      </c>
      <c r="M1910" s="71">
        <f t="shared" si="153"/>
        <v>0</v>
      </c>
      <c r="N1910" s="73">
        <f>IF(AND(J1909=0,J1910=0),0,INT(CHOOSE(IF(C1910&gt;0,C1910,$F$5),#REF!,#REF!,#REF!,#REF!,#REF!,#REF!,#REF!)))</f>
        <v>0</v>
      </c>
      <c r="O1910" s="74">
        <f t="shared" si="157"/>
        <v>0</v>
      </c>
      <c r="P1910" s="73">
        <f>IF(AND(J1909=0,J1910=0),0,INT(CHOOSE(IF(C1910&gt;0,C1910,$F$5),#REF!,#REF!,#REF!,#REF!,#REF!,#REF!,#REF!)))</f>
        <v>0</v>
      </c>
      <c r="Q1910" s="74">
        <f t="shared" si="158"/>
        <v>0</v>
      </c>
      <c r="R1910" s="73">
        <f>IF(AND(J1909=0,J1910=0),0,INT(CHOOSE(IF(C1910&gt;0,C1910,$F$5),#REF!,#REF!,#REF!,#REF!,#REF!,#REF!,#REF!)))</f>
        <v>0</v>
      </c>
      <c r="S1910" s="74">
        <f t="shared" si="159"/>
        <v>0</v>
      </c>
      <c r="T1910" s="74"/>
    </row>
    <row r="1911" spans="3:20" ht="20.25" hidden="1" customHeight="1">
      <c r="C1911" s="17"/>
      <c r="E1911" t="str">
        <f>IF(OR(M1911&gt;0,M1912&gt;0),2,"")</f>
        <v/>
      </c>
      <c r="F1911" s="62"/>
      <c r="G1911" s="63"/>
      <c r="H1911" s="64"/>
      <c r="I1911" s="64"/>
      <c r="J1911" s="63"/>
      <c r="K1911" s="65"/>
      <c r="L1911" s="66">
        <f t="shared" si="153"/>
        <v>0</v>
      </c>
      <c r="M1911" s="64">
        <f t="shared" si="153"/>
        <v>0</v>
      </c>
      <c r="N1911" s="66">
        <f>IF(J1911=0,0,N1912*$E$3)</f>
        <v>0</v>
      </c>
      <c r="O1911" s="67">
        <f t="shared" si="157"/>
        <v>0</v>
      </c>
      <c r="P1911" s="66">
        <f>IF(J1911=0,0,P1912*$E$3)</f>
        <v>0</v>
      </c>
      <c r="Q1911" s="67">
        <f t="shared" si="158"/>
        <v>0</v>
      </c>
      <c r="R1911" s="66">
        <f>IF(J1911=0,0,R1912*$E$3)</f>
        <v>0</v>
      </c>
      <c r="S1911" s="67">
        <f t="shared" si="159"/>
        <v>0</v>
      </c>
      <c r="T1911" s="67"/>
    </row>
    <row r="1912" spans="3:20" ht="20.25" hidden="1" customHeight="1">
      <c r="C1912" s="76"/>
      <c r="D1912" s="68">
        <f>CHOOSE(IF(C1912&gt;0,C1912,$F$5),0,"(야)","(지세별)","(지+소)","(누.불)","(야+소)","(원내역)")</f>
        <v>0</v>
      </c>
      <c r="E1912">
        <f>IF(OR(M1911&gt;0,M1912&gt;0),1,0)</f>
        <v>0</v>
      </c>
      <c r="F1912" s="59"/>
      <c r="G1912" s="70" t="str">
        <f>G1908</f>
        <v>누수방지대설치</v>
      </c>
      <c r="H1912" s="71">
        <v>150</v>
      </c>
      <c r="I1912" s="71">
        <f>CHOOSE(IF(C1912&gt;0,C1912,$F$5),0,"(야간)","(지세별)","(지+소)","(누.불)","(야+소)","")</f>
        <v>0</v>
      </c>
      <c r="J1912" s="70">
        <v>0</v>
      </c>
      <c r="K1912" s="72" t="s">
        <v>227</v>
      </c>
      <c r="L1912" s="73">
        <f t="shared" si="153"/>
        <v>0</v>
      </c>
      <c r="M1912" s="71">
        <f t="shared" si="153"/>
        <v>0</v>
      </c>
      <c r="N1912" s="73">
        <f>IF(AND(J1911=0,J1912=0),0,INT(CHOOSE(IF(C1912&gt;0,C1912,$F$5),#REF!,#REF!,#REF!,#REF!,#REF!,#REF!,#REF!)))</f>
        <v>0</v>
      </c>
      <c r="O1912" s="74">
        <f t="shared" si="157"/>
        <v>0</v>
      </c>
      <c r="P1912" s="73">
        <f>IF(AND(J1911=0,J1912=0),0,INT(CHOOSE(IF(C1912&gt;0,C1912,$F$5),#REF!,#REF!,#REF!,#REF!,#REF!,#REF!,#REF!)))</f>
        <v>0</v>
      </c>
      <c r="Q1912" s="74">
        <f t="shared" si="158"/>
        <v>0</v>
      </c>
      <c r="R1912" s="73">
        <f>IF(AND(J1911=0,J1912=0),0,INT(CHOOSE(IF(C1912&gt;0,C1912,$F$5),#REF!,#REF!,#REF!,#REF!,#REF!,#REF!,#REF!)))</f>
        <v>0</v>
      </c>
      <c r="S1912" s="74">
        <f t="shared" si="159"/>
        <v>0</v>
      </c>
      <c r="T1912" s="74"/>
    </row>
    <row r="1913" spans="3:20" ht="20.25" hidden="1" customHeight="1">
      <c r="C1913" s="17"/>
      <c r="E1913" t="str">
        <f>IF(OR(M1913&gt;0,M1914&gt;0),2,"")</f>
        <v/>
      </c>
      <c r="F1913" s="62"/>
      <c r="G1913" s="63"/>
      <c r="H1913" s="64"/>
      <c r="I1913" s="64"/>
      <c r="J1913" s="63"/>
      <c r="K1913" s="65"/>
      <c r="L1913" s="66">
        <f t="shared" si="153"/>
        <v>0</v>
      </c>
      <c r="M1913" s="64">
        <f t="shared" si="153"/>
        <v>0</v>
      </c>
      <c r="N1913" s="66">
        <f>IF(J1913=0,0,N1914*$E$3)</f>
        <v>0</v>
      </c>
      <c r="O1913" s="67">
        <f t="shared" si="157"/>
        <v>0</v>
      </c>
      <c r="P1913" s="66">
        <f>IF(J1913=0,0,P1914*$E$3)</f>
        <v>0</v>
      </c>
      <c r="Q1913" s="67">
        <f t="shared" si="158"/>
        <v>0</v>
      </c>
      <c r="R1913" s="66">
        <f>IF(J1913=0,0,R1914*$E$3)</f>
        <v>0</v>
      </c>
      <c r="S1913" s="67">
        <f t="shared" si="159"/>
        <v>0</v>
      </c>
      <c r="T1913" s="67"/>
    </row>
    <row r="1914" spans="3:20" ht="20.25" hidden="1" customHeight="1">
      <c r="C1914" s="76">
        <v>2</v>
      </c>
      <c r="D1914" s="68" t="str">
        <f>CHOOSE(IF(C1914&gt;0,C1914,$F$5),0,"(야)","(지세별)","(지+소)","(누.불)","(야+소)","(원내역)")</f>
        <v>(야)</v>
      </c>
      <c r="E1914">
        <f>IF(OR(M1913&gt;0,M1914&gt;0),1,0)</f>
        <v>0</v>
      </c>
      <c r="F1914" s="59"/>
      <c r="G1914" s="70" t="str">
        <f>G1910</f>
        <v>누수방지대설치</v>
      </c>
      <c r="H1914" s="71">
        <v>150</v>
      </c>
      <c r="I1914" s="71" t="str">
        <f>CHOOSE(IF(C1914&gt;0,C1914,$F$5),0,"(야간)","(지세별)","(지+소)","(누.불)","(야+소)","")</f>
        <v>(야간)</v>
      </c>
      <c r="J1914" s="70"/>
      <c r="K1914" s="72" t="s">
        <v>418</v>
      </c>
      <c r="L1914" s="73">
        <f t="shared" si="153"/>
        <v>0</v>
      </c>
      <c r="M1914" s="71">
        <f t="shared" si="153"/>
        <v>0</v>
      </c>
      <c r="N1914" s="73">
        <f>IF(AND(J1913=0,J1914=0),0,INT(CHOOSE(IF(C1914&gt;0,C1914,$F$5),#REF!,#REF!,#REF!,#REF!,#REF!,#REF!,#REF!)))</f>
        <v>0</v>
      </c>
      <c r="O1914" s="74">
        <f t="shared" si="157"/>
        <v>0</v>
      </c>
      <c r="P1914" s="73">
        <f>IF(AND(J1913=0,J1914=0),0,INT(CHOOSE(IF(C1914&gt;0,C1914,$F$5),#REF!,#REF!,#REF!,#REF!,#REF!,#REF!,#REF!)))</f>
        <v>0</v>
      </c>
      <c r="Q1914" s="74">
        <f t="shared" si="158"/>
        <v>0</v>
      </c>
      <c r="R1914" s="73">
        <f>IF(AND(J1913=0,J1914=0),0,INT(CHOOSE(IF(C1914&gt;0,C1914,$F$5),#REF!,#REF!,#REF!,#REF!,#REF!,#REF!,#REF!)))</f>
        <v>0</v>
      </c>
      <c r="S1914" s="74">
        <f t="shared" si="159"/>
        <v>0</v>
      </c>
      <c r="T1914" s="74"/>
    </row>
    <row r="1915" spans="3:20" ht="20.25" hidden="1" customHeight="1">
      <c r="C1915" s="17"/>
      <c r="E1915" t="str">
        <f>IF(OR(M1915&gt;0,M1916&gt;0),2,"")</f>
        <v/>
      </c>
      <c r="F1915" s="62"/>
      <c r="G1915" s="63"/>
      <c r="H1915" s="64"/>
      <c r="I1915" s="64"/>
      <c r="J1915" s="63"/>
      <c r="K1915" s="65"/>
      <c r="L1915" s="66">
        <f t="shared" si="153"/>
        <v>0</v>
      </c>
      <c r="M1915" s="64">
        <f t="shared" si="153"/>
        <v>0</v>
      </c>
      <c r="N1915" s="66">
        <f>IF(J1915=0,0,N1916*$E$3)</f>
        <v>0</v>
      </c>
      <c r="O1915" s="67">
        <f t="shared" si="157"/>
        <v>0</v>
      </c>
      <c r="P1915" s="66">
        <f>IF(J1915=0,0,P1916*$E$3)</f>
        <v>0</v>
      </c>
      <c r="Q1915" s="67">
        <f t="shared" si="158"/>
        <v>0</v>
      </c>
      <c r="R1915" s="66">
        <f>IF(J1915=0,0,R1916*$E$3)</f>
        <v>0</v>
      </c>
      <c r="S1915" s="67">
        <f t="shared" si="159"/>
        <v>0</v>
      </c>
      <c r="T1915" s="67"/>
    </row>
    <row r="1916" spans="3:20" ht="20.25" hidden="1" customHeight="1">
      <c r="C1916" s="76"/>
      <c r="D1916" s="68">
        <f>CHOOSE(IF(C1916&gt;0,C1916,$F$5),0,"(야)","(지세별)","(지+소)","(누.불)","(야+소)","(원내역)")</f>
        <v>0</v>
      </c>
      <c r="E1916">
        <f>IF(OR(M1915&gt;0,M1916&gt;0),1,0)</f>
        <v>0</v>
      </c>
      <c r="F1916" s="59"/>
      <c r="G1916" s="70" t="str">
        <f>G1904</f>
        <v>누수방지대설치</v>
      </c>
      <c r="H1916" s="71">
        <v>200</v>
      </c>
      <c r="I1916" s="71">
        <f>CHOOSE(IF(C1916&gt;0,C1916,$F$5),0,"(야간)","(지세별)","(지+소)","(누.불)","(야+소)","")</f>
        <v>0</v>
      </c>
      <c r="J1916" s="70">
        <v>0</v>
      </c>
      <c r="K1916" s="72" t="s">
        <v>418</v>
      </c>
      <c r="L1916" s="73">
        <f t="shared" si="153"/>
        <v>0</v>
      </c>
      <c r="M1916" s="71">
        <f t="shared" si="153"/>
        <v>0</v>
      </c>
      <c r="N1916" s="73">
        <f>IF(AND(J1915=0,J1916=0),0,INT(CHOOSE(IF(C1916&gt;0,C1916,$F$5),#REF!,#REF!,#REF!,#REF!,#REF!,#REF!,#REF!)))</f>
        <v>0</v>
      </c>
      <c r="O1916" s="74">
        <f t="shared" si="157"/>
        <v>0</v>
      </c>
      <c r="P1916" s="73">
        <f>IF(AND(J1915=0,J1916=0),0,INT(CHOOSE(IF(C1916&gt;0,C1916,$F$5),#REF!,#REF!,#REF!,#REF!,#REF!,#REF!,#REF!)))</f>
        <v>0</v>
      </c>
      <c r="Q1916" s="74">
        <f t="shared" si="158"/>
        <v>0</v>
      </c>
      <c r="R1916" s="73">
        <f>IF(AND(J1915=0,J1916=0),0,INT(CHOOSE(IF(C1916&gt;0,C1916,$F$5),#REF!,#REF!,#REF!,#REF!,#REF!,#REF!,#REF!)))</f>
        <v>0</v>
      </c>
      <c r="S1916" s="74">
        <f t="shared" si="159"/>
        <v>0</v>
      </c>
      <c r="T1916" s="74"/>
    </row>
    <row r="1917" spans="3:20" ht="20.25" hidden="1" customHeight="1">
      <c r="C1917" s="17"/>
      <c r="E1917" t="str">
        <f>IF(OR(M1917&gt;0,M1918&gt;0),2,"")</f>
        <v/>
      </c>
      <c r="F1917" s="62"/>
      <c r="G1917" s="63"/>
      <c r="H1917" s="64"/>
      <c r="I1917" s="64"/>
      <c r="J1917" s="63"/>
      <c r="K1917" s="65"/>
      <c r="L1917" s="66">
        <f t="shared" si="153"/>
        <v>0</v>
      </c>
      <c r="M1917" s="64">
        <f t="shared" si="153"/>
        <v>0</v>
      </c>
      <c r="N1917" s="66">
        <f>IF(J1917=0,0,N1918*$E$3)</f>
        <v>0</v>
      </c>
      <c r="O1917" s="67">
        <f t="shared" si="157"/>
        <v>0</v>
      </c>
      <c r="P1917" s="66">
        <f>IF(J1917=0,0,P1918*$E$3)</f>
        <v>0</v>
      </c>
      <c r="Q1917" s="67">
        <f t="shared" si="158"/>
        <v>0</v>
      </c>
      <c r="R1917" s="66">
        <f>IF(J1917=0,0,R1918*$E$3)</f>
        <v>0</v>
      </c>
      <c r="S1917" s="67">
        <f t="shared" si="159"/>
        <v>0</v>
      </c>
      <c r="T1917" s="67"/>
    </row>
    <row r="1918" spans="3:20" ht="20.25" hidden="1" customHeight="1">
      <c r="C1918" s="76">
        <v>2</v>
      </c>
      <c r="D1918" s="68" t="str">
        <f>CHOOSE(IF(C1918&gt;0,C1918,$F$5),0,"(야)","(지세별)","(지+소)","(누.불)","(야+소)","(원내역)")</f>
        <v>(야)</v>
      </c>
      <c r="E1918">
        <f>IF(OR(M1917&gt;0,M1918&gt;0),1,0)</f>
        <v>0</v>
      </c>
      <c r="F1918" s="59"/>
      <c r="G1918" s="70" t="str">
        <f>G1906</f>
        <v>누수방지대설치</v>
      </c>
      <c r="H1918" s="71">
        <v>200</v>
      </c>
      <c r="I1918" s="71" t="str">
        <f>CHOOSE(IF(C1918&gt;0,C1918,$F$5),0,"(야간)","(지세별)","(지+소)","(누.불)","(야+소)","")</f>
        <v>(야간)</v>
      </c>
      <c r="J1918" s="70"/>
      <c r="K1918" s="72" t="s">
        <v>451</v>
      </c>
      <c r="L1918" s="73">
        <f t="shared" si="153"/>
        <v>0</v>
      </c>
      <c r="M1918" s="71">
        <f t="shared" si="153"/>
        <v>0</v>
      </c>
      <c r="N1918" s="73">
        <f>IF(AND(J1917=0,J1918=0),0,INT(CHOOSE(IF(C1918&gt;0,C1918,$F$5),#REF!,#REF!,#REF!,#REF!,#REF!,#REF!,#REF!)))</f>
        <v>0</v>
      </c>
      <c r="O1918" s="74">
        <f t="shared" si="157"/>
        <v>0</v>
      </c>
      <c r="P1918" s="73">
        <f>IF(AND(J1917=0,J1918=0),0,INT(CHOOSE(IF(C1918&gt;0,C1918,$F$5),#REF!,#REF!,#REF!,#REF!,#REF!,#REF!,#REF!)))</f>
        <v>0</v>
      </c>
      <c r="Q1918" s="74">
        <f t="shared" si="158"/>
        <v>0</v>
      </c>
      <c r="R1918" s="73">
        <f>IF(AND(J1917=0,J1918=0),0,INT(CHOOSE(IF(C1918&gt;0,C1918,$F$5),#REF!,#REF!,#REF!,#REF!,#REF!,#REF!,#REF!)))</f>
        <v>0</v>
      </c>
      <c r="S1918" s="74">
        <f t="shared" si="159"/>
        <v>0</v>
      </c>
      <c r="T1918" s="74"/>
    </row>
    <row r="1919" spans="3:20" ht="20.25" hidden="1" customHeight="1">
      <c r="C1919" s="17"/>
      <c r="E1919" t="str">
        <f>IF(OR(M1919&gt;0,M1920&gt;0),2,"")</f>
        <v/>
      </c>
      <c r="F1919" s="62"/>
      <c r="G1919" s="63"/>
      <c r="H1919" s="64"/>
      <c r="I1919" s="64"/>
      <c r="J1919" s="63"/>
      <c r="K1919" s="65"/>
      <c r="L1919" s="66">
        <f t="shared" si="153"/>
        <v>0</v>
      </c>
      <c r="M1919" s="64">
        <f t="shared" si="153"/>
        <v>0</v>
      </c>
      <c r="N1919" s="66">
        <f>IF(J1919=0,0,N1920*$E$3)</f>
        <v>0</v>
      </c>
      <c r="O1919" s="67">
        <f t="shared" si="157"/>
        <v>0</v>
      </c>
      <c r="P1919" s="66">
        <f>IF(J1919=0,0,P1920*$E$3)</f>
        <v>0</v>
      </c>
      <c r="Q1919" s="67">
        <f t="shared" si="158"/>
        <v>0</v>
      </c>
      <c r="R1919" s="66">
        <f>IF(J1919=0,0,R1920*$E$3)</f>
        <v>0</v>
      </c>
      <c r="S1919" s="67">
        <f t="shared" si="159"/>
        <v>0</v>
      </c>
      <c r="T1919" s="67"/>
    </row>
    <row r="1920" spans="3:20" ht="20.25" hidden="1" customHeight="1">
      <c r="C1920" s="76"/>
      <c r="D1920" s="68">
        <f>CHOOSE(IF(C1920&gt;0,C1920,$F$5),0,"(야)","(지세별)","(지+소)","(누.불)","(야+소)","(원내역)")</f>
        <v>0</v>
      </c>
      <c r="E1920">
        <f>IF(OR(M1919&gt;0,M1920&gt;0),1,0)</f>
        <v>0</v>
      </c>
      <c r="F1920" s="59"/>
      <c r="G1920" s="70" t="str">
        <f>G1908</f>
        <v>누수방지대설치</v>
      </c>
      <c r="H1920" s="71">
        <v>250</v>
      </c>
      <c r="I1920" s="71">
        <f>CHOOSE(IF(C1920&gt;0,C1920,$F$5),0,"(야간)","(지세별)","(지+소)","(누.불)","(야+소)","")</f>
        <v>0</v>
      </c>
      <c r="J1920" s="70">
        <v>0</v>
      </c>
      <c r="K1920" s="72" t="s">
        <v>227</v>
      </c>
      <c r="L1920" s="73">
        <f t="shared" si="153"/>
        <v>0</v>
      </c>
      <c r="M1920" s="71">
        <f t="shared" si="153"/>
        <v>0</v>
      </c>
      <c r="N1920" s="73">
        <f>IF(AND(J1919=0,J1920=0),0,INT(CHOOSE(IF(C1920&gt;0,C1920,$F$5),#REF!,#REF!,#REF!,#REF!,#REF!,#REF!,#REF!)))</f>
        <v>0</v>
      </c>
      <c r="O1920" s="74">
        <f t="shared" si="157"/>
        <v>0</v>
      </c>
      <c r="P1920" s="73">
        <f>IF(AND(J1919=0,J1920=0),0,INT(CHOOSE(IF(C1920&gt;0,C1920,$F$5),#REF!,#REF!,#REF!,#REF!,#REF!,#REF!,#REF!)))</f>
        <v>0</v>
      </c>
      <c r="Q1920" s="74">
        <f t="shared" si="158"/>
        <v>0</v>
      </c>
      <c r="R1920" s="73">
        <f>IF(AND(J1919=0,J1920=0),0,INT(CHOOSE(IF(C1920&gt;0,C1920,$F$5),#REF!,#REF!,#REF!,#REF!,#REF!,#REF!,#REF!)))</f>
        <v>0</v>
      </c>
      <c r="S1920" s="74">
        <f t="shared" si="159"/>
        <v>0</v>
      </c>
      <c r="T1920" s="74"/>
    </row>
    <row r="1921" spans="1:20" ht="20.25" hidden="1" customHeight="1">
      <c r="C1921" s="17"/>
      <c r="E1921" t="str">
        <f>IF(OR(M1921&gt;0,M1922&gt;0),2,"")</f>
        <v/>
      </c>
      <c r="F1921" s="62"/>
      <c r="G1921" s="63"/>
      <c r="H1921" s="64"/>
      <c r="I1921" s="64"/>
      <c r="J1921" s="63"/>
      <c r="K1921" s="65"/>
      <c r="L1921" s="66">
        <f t="shared" si="153"/>
        <v>0</v>
      </c>
      <c r="M1921" s="64">
        <f t="shared" si="153"/>
        <v>0</v>
      </c>
      <c r="N1921" s="66">
        <f>IF(J1921=0,0,N1922*$E$3)</f>
        <v>0</v>
      </c>
      <c r="O1921" s="67">
        <f t="shared" si="157"/>
        <v>0</v>
      </c>
      <c r="P1921" s="66">
        <f>IF(J1921=0,0,P1922*$E$3)</f>
        <v>0</v>
      </c>
      <c r="Q1921" s="67">
        <f t="shared" si="158"/>
        <v>0</v>
      </c>
      <c r="R1921" s="66">
        <f>IF(J1921=0,0,R1922*$E$3)</f>
        <v>0</v>
      </c>
      <c r="S1921" s="67">
        <f t="shared" si="159"/>
        <v>0</v>
      </c>
      <c r="T1921" s="67"/>
    </row>
    <row r="1922" spans="1:20" ht="20.25" hidden="1" customHeight="1">
      <c r="C1922" s="76">
        <v>2</v>
      </c>
      <c r="D1922" s="68" t="str">
        <f>CHOOSE(IF(C1922&gt;0,C1922,$F$5),0,"(야)","(지세별)","(지+소)","(누.불)","(야+소)","(원내역)")</f>
        <v>(야)</v>
      </c>
      <c r="E1922">
        <f>IF(OR(M1921&gt;0,M1922&gt;0),1,0)</f>
        <v>0</v>
      </c>
      <c r="F1922" s="59"/>
      <c r="G1922" s="70" t="str">
        <f>G1910</f>
        <v>누수방지대설치</v>
      </c>
      <c r="H1922" s="71">
        <v>250</v>
      </c>
      <c r="I1922" s="71" t="str">
        <f>CHOOSE(IF(C1922&gt;0,C1922,$F$5),0,"(야간)","(지세별)","(지+소)","(누.불)","(야+소)","")</f>
        <v>(야간)</v>
      </c>
      <c r="J1922" s="70"/>
      <c r="K1922" s="72" t="s">
        <v>227</v>
      </c>
      <c r="L1922" s="73">
        <f t="shared" si="153"/>
        <v>0</v>
      </c>
      <c r="M1922" s="71">
        <f t="shared" si="153"/>
        <v>0</v>
      </c>
      <c r="N1922" s="73">
        <f>IF(AND(J1921=0,J1922=0),0,INT(CHOOSE(IF(C1922&gt;0,C1922,$F$5),#REF!,#REF!,#REF!,#REF!,#REF!,#REF!,#REF!)))</f>
        <v>0</v>
      </c>
      <c r="O1922" s="74">
        <f t="shared" si="157"/>
        <v>0</v>
      </c>
      <c r="P1922" s="73">
        <f>IF(AND(J1921=0,J1922=0),0,INT(CHOOSE(IF(C1922&gt;0,C1922,$F$5),#REF!,#REF!,#REF!,#REF!,#REF!,#REF!,#REF!)))</f>
        <v>0</v>
      </c>
      <c r="Q1922" s="74">
        <f t="shared" si="158"/>
        <v>0</v>
      </c>
      <c r="R1922" s="73">
        <f>IF(AND(J1921=0,J1922=0),0,INT(CHOOSE(IF(C1922&gt;0,C1922,$F$5),#REF!,#REF!,#REF!,#REF!,#REF!,#REF!,#REF!)))</f>
        <v>0</v>
      </c>
      <c r="S1922" s="74">
        <f t="shared" si="159"/>
        <v>0</v>
      </c>
      <c r="T1922" s="74"/>
    </row>
    <row r="1923" spans="1:20" ht="20.25" hidden="1" customHeight="1">
      <c r="C1923" s="17"/>
      <c r="E1923" t="str">
        <f>IF(OR(M1923&gt;0,M1924&gt;0),2,"")</f>
        <v/>
      </c>
      <c r="F1923" s="62"/>
      <c r="G1923" s="63"/>
      <c r="H1923" s="64"/>
      <c r="I1923" s="64"/>
      <c r="J1923" s="63"/>
      <c r="K1923" s="65"/>
      <c r="L1923" s="66">
        <f t="shared" si="153"/>
        <v>0</v>
      </c>
      <c r="M1923" s="64">
        <f t="shared" si="153"/>
        <v>0</v>
      </c>
      <c r="N1923" s="66">
        <f>IF(J1923=0,0,N1924*$E$3)</f>
        <v>0</v>
      </c>
      <c r="O1923" s="67">
        <f t="shared" si="157"/>
        <v>0</v>
      </c>
      <c r="P1923" s="66">
        <f>IF(J1923=0,0,P1924*$E$3)</f>
        <v>0</v>
      </c>
      <c r="Q1923" s="67">
        <f t="shared" si="158"/>
        <v>0</v>
      </c>
      <c r="R1923" s="66">
        <f>IF(J1923=0,0,R1924*$E$3)</f>
        <v>0</v>
      </c>
      <c r="S1923" s="67">
        <f t="shared" si="159"/>
        <v>0</v>
      </c>
      <c r="T1923" s="67"/>
    </row>
    <row r="1924" spans="1:20" ht="20.25" hidden="1" customHeight="1">
      <c r="C1924" s="76"/>
      <c r="D1924" s="68">
        <f>CHOOSE(IF(C1924&gt;0,C1924,$F$5),0,"(야)","(지세별)","(지+소)","(누.불)","(야+소)","(원내역)")</f>
        <v>0</v>
      </c>
      <c r="E1924">
        <f>IF(OR(M1923&gt;0,M1924&gt;0),1,0)</f>
        <v>0</v>
      </c>
      <c r="F1924" s="59"/>
      <c r="G1924" s="70" t="s">
        <v>452</v>
      </c>
      <c r="H1924" s="71" t="s">
        <v>453</v>
      </c>
      <c r="I1924" s="71">
        <f>CHOOSE(IF(C1924&gt;0,C1924,$F$5),0,"(야간)","(지세별)","(지+소)","(누.불)","(야+소)","")</f>
        <v>0</v>
      </c>
      <c r="J1924" s="70">
        <v>0</v>
      </c>
      <c r="K1924" s="72" t="s">
        <v>227</v>
      </c>
      <c r="L1924" s="73">
        <f t="shared" si="153"/>
        <v>0</v>
      </c>
      <c r="M1924" s="71">
        <f t="shared" si="153"/>
        <v>0</v>
      </c>
      <c r="N1924" s="73">
        <f>IF(AND(J1923=0,J1924=0),0,INT(CHOOSE(IF(C1924&gt;0,C1924,$F$5),#REF!,#REF!,#REF!,#REF!,#REF!,#REF!,#REF!)))</f>
        <v>0</v>
      </c>
      <c r="O1924" s="74">
        <f t="shared" si="157"/>
        <v>0</v>
      </c>
      <c r="P1924" s="73">
        <f>IF(AND(J1923=0,J1924=0),0,INT(CHOOSE(IF(C1924&gt;0,C1924,$F$5),#REF!,#REF!,#REF!,#REF!,#REF!,#REF!,#REF!)))</f>
        <v>0</v>
      </c>
      <c r="Q1924" s="74">
        <f t="shared" si="158"/>
        <v>0</v>
      </c>
      <c r="R1924" s="73">
        <f>IF(AND(J1923=0,J1924=0),0,INT(CHOOSE(IF(C1924&gt;0,C1924,$F$5),#REF!,#REF!,#REF!,#REF!,#REF!,#REF!,#REF!)))</f>
        <v>0</v>
      </c>
      <c r="S1924" s="74">
        <f t="shared" si="159"/>
        <v>0</v>
      </c>
      <c r="T1924" s="74"/>
    </row>
    <row r="1925" spans="1:20" ht="20.25" hidden="1" customHeight="1">
      <c r="C1925" s="17"/>
      <c r="E1925" t="str">
        <f>IF(OR(M1925&gt;0,M1926&gt;0),2,"")</f>
        <v/>
      </c>
      <c r="F1925" s="62"/>
      <c r="G1925" s="63"/>
      <c r="H1925" s="64"/>
      <c r="I1925" s="64"/>
      <c r="J1925" s="63"/>
      <c r="K1925" s="65"/>
      <c r="L1925" s="66">
        <f t="shared" si="153"/>
        <v>0</v>
      </c>
      <c r="M1925" s="64">
        <f t="shared" si="153"/>
        <v>0</v>
      </c>
      <c r="N1925" s="66">
        <f>IF(J1925=0,0,N1926*$E$3)</f>
        <v>0</v>
      </c>
      <c r="O1925" s="67">
        <f t="shared" si="157"/>
        <v>0</v>
      </c>
      <c r="P1925" s="66">
        <f>IF(J1925=0,0,P1926*$E$3)</f>
        <v>0</v>
      </c>
      <c r="Q1925" s="67">
        <f t="shared" si="158"/>
        <v>0</v>
      </c>
      <c r="R1925" s="66">
        <f>IF(J1925=0,0,R1926*$E$3)</f>
        <v>0</v>
      </c>
      <c r="S1925" s="67">
        <f t="shared" si="159"/>
        <v>0</v>
      </c>
      <c r="T1925" s="67"/>
    </row>
    <row r="1926" spans="1:20" ht="20.25" hidden="1" customHeight="1">
      <c r="C1926" s="76">
        <v>2</v>
      </c>
      <c r="D1926" s="68" t="str">
        <f>CHOOSE(IF(C1926&gt;0,C1926,$F$5),0,"(야)","(지세별)","(지+소)","(누.불)","(야+소)","(원내역)")</f>
        <v>(야)</v>
      </c>
      <c r="E1926">
        <f>IF(OR(M1925&gt;0,M1926&gt;0),1,0)</f>
        <v>0</v>
      </c>
      <c r="F1926" s="59"/>
      <c r="G1926" s="70" t="s">
        <v>452</v>
      </c>
      <c r="H1926" s="71" t="s">
        <v>454</v>
      </c>
      <c r="I1926" s="71" t="str">
        <f>CHOOSE(IF(C1926&gt;0,C1926,$F$5),0,"(야간)","(지세별)","(지+소)","(누.불)","(야+소)","")</f>
        <v>(야간)</v>
      </c>
      <c r="J1926" s="70"/>
      <c r="K1926" s="72" t="s">
        <v>227</v>
      </c>
      <c r="L1926" s="73">
        <f t="shared" si="153"/>
        <v>0</v>
      </c>
      <c r="M1926" s="71">
        <f t="shared" si="153"/>
        <v>0</v>
      </c>
      <c r="N1926" s="73">
        <f>IF(AND(J1925=0,J1926=0),0,INT(CHOOSE(IF(C1926&gt;0,C1926,$F$5),#REF!,#REF!,#REF!,#REF!,#REF!,#REF!,#REF!)))</f>
        <v>0</v>
      </c>
      <c r="O1926" s="74">
        <f t="shared" si="157"/>
        <v>0</v>
      </c>
      <c r="P1926" s="73">
        <f>IF(AND(J1925=0,J1926=0),0,INT(CHOOSE(IF(C1926&gt;0,C1926,$F$5),#REF!,#REF!,#REF!,#REF!,#REF!,#REF!,#REF!)))</f>
        <v>0</v>
      </c>
      <c r="Q1926" s="74">
        <f t="shared" si="158"/>
        <v>0</v>
      </c>
      <c r="R1926" s="73">
        <f>IF(AND(J1925=0,J1926=0),0,INT(CHOOSE(IF(C1926&gt;0,C1926,$F$5),#REF!,#REF!,#REF!,#REF!,#REF!,#REF!,#REF!)))</f>
        <v>0</v>
      </c>
      <c r="S1926" s="74">
        <f t="shared" si="159"/>
        <v>0</v>
      </c>
      <c r="T1926" s="74"/>
    </row>
    <row r="1927" spans="1:20" ht="20.25" hidden="1" customHeight="1">
      <c r="C1927" s="17"/>
      <c r="E1927" t="str">
        <f>IF(OR(M1927&gt;0,M1928&gt;0),2,"")</f>
        <v/>
      </c>
      <c r="F1927" s="62"/>
      <c r="G1927" s="63"/>
      <c r="H1927" s="64"/>
      <c r="I1927" s="64"/>
      <c r="J1927" s="63"/>
      <c r="K1927" s="65"/>
      <c r="L1927" s="66">
        <f t="shared" si="153"/>
        <v>0</v>
      </c>
      <c r="M1927" s="64">
        <f t="shared" si="153"/>
        <v>0</v>
      </c>
      <c r="N1927" s="66">
        <f>IF(J1927=0,0,N1928*$E$3)</f>
        <v>0</v>
      </c>
      <c r="O1927" s="67">
        <f t="shared" si="157"/>
        <v>0</v>
      </c>
      <c r="P1927" s="66">
        <f>IF(J1927=0,0,P1928*$E$3)</f>
        <v>0</v>
      </c>
      <c r="Q1927" s="67">
        <f t="shared" si="158"/>
        <v>0</v>
      </c>
      <c r="R1927" s="66">
        <f>IF(J1927=0,0,R1928*$E$3)</f>
        <v>0</v>
      </c>
      <c r="S1927" s="67">
        <f t="shared" si="159"/>
        <v>0</v>
      </c>
      <c r="T1927" s="67"/>
    </row>
    <row r="1928" spans="1:20" ht="20.25" hidden="1" customHeight="1">
      <c r="C1928" s="76"/>
      <c r="D1928" s="68">
        <f>CHOOSE(IF(C1928&gt;0,C1928,$F$5),0,"(야)","(지세별)","(지+소)","(누.불)","(야+소)","(원내역)")</f>
        <v>0</v>
      </c>
      <c r="E1928">
        <f>IF(OR(M1927&gt;0,M1928&gt;0),1,0)</f>
        <v>0</v>
      </c>
      <c r="F1928" s="59"/>
      <c r="G1928" s="70" t="s">
        <v>452</v>
      </c>
      <c r="H1928" s="71" t="s">
        <v>455</v>
      </c>
      <c r="I1928" s="71">
        <f>CHOOSE(IF(C1928&gt;0,C1928,$F$5),0,"(야간)","(지세별)","(지+소)","(누.불)","(야+소)","")</f>
        <v>0</v>
      </c>
      <c r="J1928" s="70">
        <v>0</v>
      </c>
      <c r="K1928" s="72" t="s">
        <v>227</v>
      </c>
      <c r="L1928" s="73">
        <f t="shared" si="153"/>
        <v>0</v>
      </c>
      <c r="M1928" s="71">
        <f t="shared" si="153"/>
        <v>0</v>
      </c>
      <c r="N1928" s="73">
        <f>IF(AND(J1927=0,J1928=0),0,INT(CHOOSE(IF(C1928&gt;0,C1928,$F$5),#REF!,#REF!,#REF!,#REF!,#REF!,#REF!,#REF!)))</f>
        <v>0</v>
      </c>
      <c r="O1928" s="74">
        <f t="shared" si="157"/>
        <v>0</v>
      </c>
      <c r="P1928" s="73">
        <f>IF(AND(J1927=0,J1928=0),0,INT(CHOOSE(IF(C1928&gt;0,C1928,$F$5),#REF!,#REF!,#REF!,#REF!,#REF!,#REF!,#REF!)))</f>
        <v>0</v>
      </c>
      <c r="Q1928" s="74">
        <f t="shared" si="158"/>
        <v>0</v>
      </c>
      <c r="R1928" s="73">
        <f>IF(AND(J1927=0,J1928=0),0,INT(CHOOSE(IF(C1928&gt;0,C1928,$F$5),#REF!,#REF!,#REF!,#REF!,#REF!,#REF!,#REF!)))</f>
        <v>0</v>
      </c>
      <c r="S1928" s="74">
        <f t="shared" si="159"/>
        <v>0</v>
      </c>
      <c r="T1928" s="74"/>
    </row>
    <row r="1929" spans="1:20" ht="20.25" hidden="1" customHeight="1">
      <c r="C1929" s="17"/>
      <c r="E1929" t="str">
        <f>IF(OR(M1929&gt;0,M1930&gt;0),2,"")</f>
        <v/>
      </c>
      <c r="F1929" s="62"/>
      <c r="G1929" s="63"/>
      <c r="H1929" s="64"/>
      <c r="I1929" s="64"/>
      <c r="J1929" s="63"/>
      <c r="K1929" s="65"/>
      <c r="L1929" s="66">
        <f t="shared" si="153"/>
        <v>0</v>
      </c>
      <c r="M1929" s="64">
        <f t="shared" si="153"/>
        <v>0</v>
      </c>
      <c r="N1929" s="66">
        <f>IF(J1929=0,0,N1930*$E$3)</f>
        <v>0</v>
      </c>
      <c r="O1929" s="67">
        <f t="shared" si="157"/>
        <v>0</v>
      </c>
      <c r="P1929" s="66">
        <f>IF(J1929=0,0,P1930*$E$3)</f>
        <v>0</v>
      </c>
      <c r="Q1929" s="67">
        <f t="shared" si="158"/>
        <v>0</v>
      </c>
      <c r="R1929" s="66">
        <f>IF(J1929=0,0,R1930*$E$3)</f>
        <v>0</v>
      </c>
      <c r="S1929" s="67">
        <f t="shared" si="159"/>
        <v>0</v>
      </c>
      <c r="T1929" s="67"/>
    </row>
    <row r="1930" spans="1:20" ht="20.25" hidden="1" customHeight="1">
      <c r="C1930" s="76">
        <v>2</v>
      </c>
      <c r="D1930" s="68" t="str">
        <f>CHOOSE(IF(C1930&gt;0,C1930,$F$5),0,"(야)","(지세별)","(지+소)","(누.불)","(야+소)","(원내역)")</f>
        <v>(야)</v>
      </c>
      <c r="E1930">
        <f>IF(OR(M1929&gt;0,M1930&gt;0),1,0)</f>
        <v>0</v>
      </c>
      <c r="F1930" s="59"/>
      <c r="G1930" s="70" t="s">
        <v>452</v>
      </c>
      <c r="H1930" s="71" t="str">
        <f>H1928</f>
        <v xml:space="preserve">  D = 40 ∼ 60 mm </v>
      </c>
      <c r="I1930" s="71" t="str">
        <f>CHOOSE(IF(C1930&gt;0,C1930,$F$5),0,"(야간)","(지세별)","(지+소)","(누.불)","(야+소)","")</f>
        <v>(야간)</v>
      </c>
      <c r="J1930" s="70"/>
      <c r="K1930" s="72" t="s">
        <v>227</v>
      </c>
      <c r="L1930" s="73">
        <f t="shared" si="153"/>
        <v>0</v>
      </c>
      <c r="M1930" s="71">
        <f t="shared" si="153"/>
        <v>0</v>
      </c>
      <c r="N1930" s="73">
        <f>IF(AND(J1929=0,J1930=0),0,INT(CHOOSE(IF(C1930&gt;0,C1930,$F$5),#REF!,#REF!,#REF!,#REF!,#REF!,#REF!,#REF!)))</f>
        <v>0</v>
      </c>
      <c r="O1930" s="74">
        <f t="shared" si="157"/>
        <v>0</v>
      </c>
      <c r="P1930" s="73">
        <f>IF(AND(J1929=0,J1930=0),0,INT(CHOOSE(IF(C1930&gt;0,C1930,$F$5),#REF!,#REF!,#REF!,#REF!,#REF!,#REF!,#REF!)))</f>
        <v>0</v>
      </c>
      <c r="Q1930" s="74">
        <f t="shared" si="158"/>
        <v>0</v>
      </c>
      <c r="R1930" s="73">
        <f>IF(AND(J1929=0,J1930=0),0,INT(CHOOSE(IF(C1930&gt;0,C1930,$F$5),#REF!,#REF!,#REF!,#REF!,#REF!,#REF!,#REF!)))</f>
        <v>0</v>
      </c>
      <c r="S1930" s="74">
        <f t="shared" si="159"/>
        <v>0</v>
      </c>
      <c r="T1930" s="74"/>
    </row>
    <row r="1931" spans="1:20" ht="20.25" hidden="1" customHeight="1">
      <c r="C1931" s="17"/>
      <c r="E1931" t="str">
        <f>E1933</f>
        <v/>
      </c>
      <c r="F1931" s="62"/>
      <c r="G1931" s="63"/>
      <c r="H1931" s="64"/>
      <c r="I1931" s="64"/>
      <c r="J1931" s="63"/>
      <c r="K1931" s="65"/>
      <c r="L1931" s="66"/>
      <c r="M1931" s="64"/>
      <c r="N1931" s="66"/>
      <c r="O1931" s="67"/>
      <c r="P1931" s="66"/>
      <c r="Q1931" s="67"/>
      <c r="R1931" s="66"/>
      <c r="S1931" s="67"/>
      <c r="T1931" s="67"/>
    </row>
    <row r="1932" spans="1:20" ht="20.25" customHeight="1">
      <c r="C1932" s="76"/>
      <c r="D1932" s="68"/>
      <c r="E1932">
        <f>E1934</f>
        <v>0</v>
      </c>
      <c r="F1932" s="59"/>
      <c r="G1932" s="70" t="s">
        <v>57</v>
      </c>
      <c r="H1932" s="71"/>
      <c r="I1932" s="71"/>
      <c r="J1932" s="70"/>
      <c r="K1932" s="72"/>
      <c r="L1932" s="73"/>
      <c r="M1932" s="71"/>
      <c r="N1932" s="73"/>
      <c r="O1932" s="74"/>
      <c r="P1932" s="73"/>
      <c r="Q1932" s="74"/>
      <c r="R1932" s="73"/>
      <c r="S1932" s="74"/>
      <c r="T1932" s="74"/>
    </row>
    <row r="1933" spans="1:20" ht="20.25" hidden="1" customHeight="1">
      <c r="C1933" s="17"/>
      <c r="E1933" t="str">
        <f>IF(M1934&gt;0,2,"")</f>
        <v/>
      </c>
      <c r="F1933" s="62"/>
      <c r="G1933" s="63"/>
      <c r="H1933" s="64"/>
      <c r="I1933" s="64"/>
      <c r="J1933" s="63"/>
      <c r="K1933" s="65"/>
      <c r="L1933" s="66"/>
      <c r="M1933" s="64">
        <f>SUM(N1933:S1933)</f>
        <v>0</v>
      </c>
      <c r="N1933" s="66"/>
      <c r="O1933" s="67">
        <f>SUMPRODUCT((MOD(ROW(O1935:O2078),2)=1)*O1935:O2078)</f>
        <v>0</v>
      </c>
      <c r="P1933" s="66"/>
      <c r="Q1933" s="67">
        <f>SUMPRODUCT((MOD(ROW(Q1935:Q2078),2)=1)*Q1935:Q2078)</f>
        <v>0</v>
      </c>
      <c r="R1933" s="66"/>
      <c r="S1933" s="67">
        <f>SUMPRODUCT((MOD(ROW(S1935:S2078),2)=1)*S1935:S2078)</f>
        <v>0</v>
      </c>
      <c r="T1933" s="67"/>
    </row>
    <row r="1934" spans="1:20" ht="20.25" customHeight="1">
      <c r="A1934" t="s">
        <v>456</v>
      </c>
      <c r="B1934">
        <f>IF(M1934&gt;0,1,0)</f>
        <v>0</v>
      </c>
      <c r="C1934" s="76"/>
      <c r="D1934" s="68"/>
      <c r="E1934">
        <f>IF(M1934&gt;0,1,0)</f>
        <v>0</v>
      </c>
      <c r="F1934" s="59">
        <f>SUM(B8:B1934)</f>
        <v>0</v>
      </c>
      <c r="G1934" s="70" t="s">
        <v>457</v>
      </c>
      <c r="H1934" s="71"/>
      <c r="I1934" s="71"/>
      <c r="J1934" s="70"/>
      <c r="K1934" s="72"/>
      <c r="L1934" s="73"/>
      <c r="M1934" s="71"/>
      <c r="N1934" s="73"/>
      <c r="O1934" s="74"/>
      <c r="P1934" s="73"/>
      <c r="Q1934" s="74"/>
      <c r="R1934" s="73"/>
      <c r="S1934" s="74"/>
      <c r="T1934" s="74"/>
    </row>
    <row r="1935" spans="1:20" ht="20.25" hidden="1" customHeight="1">
      <c r="C1935" s="17"/>
      <c r="E1935" t="str">
        <f t="shared" ref="E1935:E1997" si="160">IF(OR(M1935&gt;0,M1936&gt;0),2,"")</f>
        <v/>
      </c>
      <c r="F1935" s="62"/>
      <c r="G1935" s="63"/>
      <c r="H1935" s="64"/>
      <c r="I1935" s="64"/>
      <c r="J1935" s="63">
        <v>0</v>
      </c>
      <c r="K1935" s="65"/>
      <c r="L1935" s="66">
        <f t="shared" ref="L1935:M1997" si="161">SUM(N1935,P1935,R1935)</f>
        <v>0</v>
      </c>
      <c r="M1935" s="64">
        <f t="shared" si="161"/>
        <v>0</v>
      </c>
      <c r="N1935" s="66">
        <f>IF(J1935=0,0,N1936*$E$3)</f>
        <v>0</v>
      </c>
      <c r="O1935" s="67">
        <f t="shared" ref="O1935:O1997" si="162">INT($J1935*N1935)</f>
        <v>0</v>
      </c>
      <c r="P1935" s="66">
        <f>IF(J1935=0,0,P1936*$E$3)</f>
        <v>0</v>
      </c>
      <c r="Q1935" s="67">
        <f t="shared" ref="Q1935:Q1997" si="163">INT($J1935*P1935)</f>
        <v>0</v>
      </c>
      <c r="R1935" s="66">
        <f>IF(J1935=0,0,R1936*$E$3)</f>
        <v>0</v>
      </c>
      <c r="S1935" s="67">
        <f t="shared" ref="S1935:S1997" si="164">INT($J1935*R1935)</f>
        <v>0</v>
      </c>
      <c r="T1935" s="67"/>
    </row>
    <row r="1936" spans="1:20" ht="20.25" customHeight="1">
      <c r="C1936" s="76"/>
      <c r="D1936" s="68">
        <f>CHOOSE(IF(C1936&gt;0,C1936,$F$5),0,"(야)","(지세별)","(지+소)","(누.불)","(야+소)","(원내역)")</f>
        <v>0</v>
      </c>
      <c r="E1936">
        <f t="shared" ref="E1936:E1998" si="165">IF(OR(M1935&gt;0,M1936&gt;0),1,0)</f>
        <v>0</v>
      </c>
      <c r="F1936" s="59"/>
      <c r="G1936" s="70" t="s">
        <v>458</v>
      </c>
      <c r="H1936" s="71" t="s">
        <v>459</v>
      </c>
      <c r="I1936" s="71">
        <f>CHOOSE(IF(C1936&gt;0,C1936,$F$5),0,"(야간)","(지세별)","(지+소)","(누.불)","(야+소)","")</f>
        <v>0</v>
      </c>
      <c r="J1936" s="70">
        <v>1</v>
      </c>
      <c r="K1936" s="72" t="s">
        <v>460</v>
      </c>
      <c r="L1936" s="73"/>
      <c r="M1936" s="71"/>
      <c r="N1936" s="73"/>
      <c r="O1936" s="74"/>
      <c r="P1936" s="73"/>
      <c r="Q1936" s="74"/>
      <c r="R1936" s="73"/>
      <c r="S1936" s="74"/>
      <c r="T1936" s="74"/>
    </row>
    <row r="1937" spans="3:20" ht="20.25" hidden="1" customHeight="1">
      <c r="C1937" s="17"/>
      <c r="E1937" t="str">
        <f t="shared" si="160"/>
        <v/>
      </c>
      <c r="F1937" s="62"/>
      <c r="G1937" s="63"/>
      <c r="H1937" s="64"/>
      <c r="I1937" s="64"/>
      <c r="J1937" s="63">
        <v>0</v>
      </c>
      <c r="K1937" s="65"/>
      <c r="L1937" s="66">
        <f t="shared" si="161"/>
        <v>0</v>
      </c>
      <c r="M1937" s="64">
        <f t="shared" si="161"/>
        <v>0</v>
      </c>
      <c r="N1937" s="66">
        <f>IF(J1937=0,0,N1938*$E$3)</f>
        <v>0</v>
      </c>
      <c r="O1937" s="67">
        <f t="shared" si="162"/>
        <v>0</v>
      </c>
      <c r="P1937" s="66">
        <f>IF(J1937=0,0,P1938*$E$3)</f>
        <v>0</v>
      </c>
      <c r="Q1937" s="67">
        <f t="shared" si="163"/>
        <v>0</v>
      </c>
      <c r="R1937" s="66">
        <f>IF(J1937=0,0,R1938*$E$3)</f>
        <v>0</v>
      </c>
      <c r="S1937" s="67">
        <f t="shared" si="164"/>
        <v>0</v>
      </c>
      <c r="T1937" s="67"/>
    </row>
    <row r="1938" spans="3:20" ht="20.25" hidden="1" customHeight="1">
      <c r="C1938" s="76">
        <v>2</v>
      </c>
      <c r="D1938" s="68" t="str">
        <f>CHOOSE(IF(C1938&gt;0,C1938,$F$5),0,"(야)","(지세별)","(지+소)","(누.불)","(야+소)","(원내역)")</f>
        <v>(야)</v>
      </c>
      <c r="E1938">
        <f t="shared" si="165"/>
        <v>0</v>
      </c>
      <c r="F1938" s="59"/>
      <c r="G1938" s="70"/>
      <c r="H1938" s="71"/>
      <c r="I1938" s="71" t="str">
        <f>CHOOSE(IF(C1938&gt;0,C1938,$F$5),0,"(야간)","(지세별)","(지+소)","(누.불)","(야+소)","")</f>
        <v>(야간)</v>
      </c>
      <c r="J1938" s="70">
        <v>0</v>
      </c>
      <c r="K1938" s="72" t="s">
        <v>399</v>
      </c>
      <c r="L1938" s="73">
        <f t="shared" si="161"/>
        <v>0</v>
      </c>
      <c r="M1938" s="71">
        <f t="shared" si="161"/>
        <v>0</v>
      </c>
      <c r="N1938" s="73">
        <f>IF(AND(J1937=0,J1938=0),0,INT(CHOOSE(IF(C1938&gt;0,C1938,$F$5),#REF!,#REF!,#REF!,#REF!,#REF!,#REF!,#REF!)))</f>
        <v>0</v>
      </c>
      <c r="O1938" s="74">
        <f t="shared" si="162"/>
        <v>0</v>
      </c>
      <c r="P1938" s="73">
        <f>IF(AND(J1937=0,J1938=0),0,INT(CHOOSE(IF(C1938&gt;0,C1938,$F$5),#REF!,#REF!,#REF!,#REF!,#REF!,#REF!,#REF!)))</f>
        <v>0</v>
      </c>
      <c r="Q1938" s="74">
        <f t="shared" si="163"/>
        <v>0</v>
      </c>
      <c r="R1938" s="73">
        <f>IF(AND(J1937=0,J1938=0),0,INT(CHOOSE(IF(C1938&gt;0,C1938,$F$5),#REF!,#REF!,#REF!,#REF!,#REF!,#REF!,#REF!)))</f>
        <v>0</v>
      </c>
      <c r="S1938" s="74">
        <f t="shared" si="164"/>
        <v>0</v>
      </c>
      <c r="T1938" s="74"/>
    </row>
    <row r="1939" spans="3:20" ht="20.25" hidden="1" customHeight="1">
      <c r="C1939" s="17"/>
      <c r="E1939" t="str">
        <f t="shared" si="160"/>
        <v/>
      </c>
      <c r="F1939" s="62"/>
      <c r="G1939" s="63"/>
      <c r="H1939" s="64"/>
      <c r="I1939" s="64"/>
      <c r="J1939" s="63"/>
      <c r="K1939" s="65"/>
      <c r="L1939" s="66">
        <f t="shared" si="161"/>
        <v>0</v>
      </c>
      <c r="M1939" s="64">
        <f t="shared" si="161"/>
        <v>0</v>
      </c>
      <c r="N1939" s="66">
        <f>IF(J1939=0,0,N1940*$E$3)</f>
        <v>0</v>
      </c>
      <c r="O1939" s="67">
        <f t="shared" si="162"/>
        <v>0</v>
      </c>
      <c r="P1939" s="66">
        <f>IF(J1939=0,0,P1940*$E$3)</f>
        <v>0</v>
      </c>
      <c r="Q1939" s="67">
        <f t="shared" si="163"/>
        <v>0</v>
      </c>
      <c r="R1939" s="66">
        <f>IF(J1939=0,0,R1940*$E$3)</f>
        <v>0</v>
      </c>
      <c r="S1939" s="67">
        <f t="shared" si="164"/>
        <v>0</v>
      </c>
      <c r="T1939" s="67"/>
    </row>
    <row r="1940" spans="3:20" ht="20.25" hidden="1" customHeight="1">
      <c r="C1940" s="76"/>
      <c r="D1940" s="68">
        <f>CHOOSE(IF(C1940&gt;0,C1940,$F$5),0,"(야)","(지세별)","(지+소)","(누.불)","(야+소)","(원내역)")</f>
        <v>0</v>
      </c>
      <c r="E1940">
        <f t="shared" si="165"/>
        <v>0</v>
      </c>
      <c r="F1940" s="59"/>
      <c r="G1940" s="70" t="s">
        <v>461</v>
      </c>
      <c r="H1940" s="71"/>
      <c r="I1940" s="71">
        <f>CHOOSE(IF(C1940&gt;0,C1940,$F$5),0,"(야간)","(지세별)","(지+소)","(누.불)","(야+소)","")</f>
        <v>0</v>
      </c>
      <c r="J1940" s="70"/>
      <c r="K1940" s="72" t="s">
        <v>462</v>
      </c>
      <c r="L1940" s="73">
        <f t="shared" si="161"/>
        <v>0</v>
      </c>
      <c r="M1940" s="71">
        <f t="shared" si="161"/>
        <v>0</v>
      </c>
      <c r="N1940" s="73">
        <f>IF(AND(J1939=0,J1940=0),0,INT(CHOOSE(IF(C1940&gt;0,C1940,$F$5),#REF!,#REF!,#REF!,#REF!,#REF!,#REF!,#REF!)))</f>
        <v>0</v>
      </c>
      <c r="O1940" s="74">
        <f t="shared" si="162"/>
        <v>0</v>
      </c>
      <c r="P1940" s="73">
        <f>IF(AND(J1939=0,J1940=0),0,INT(CHOOSE(IF(C1940&gt;0,C1940,$F$5),#REF!,#REF!,#REF!,#REF!,#REF!,#REF!,#REF!)))</f>
        <v>0</v>
      </c>
      <c r="Q1940" s="74">
        <f t="shared" si="163"/>
        <v>0</v>
      </c>
      <c r="R1940" s="73">
        <f>IF(AND(J1939=0,J1940=0),0,INT(CHOOSE(IF(C1940&gt;0,C1940,$F$5),#REF!,#REF!,#REF!,#REF!,#REF!,#REF!,#REF!)))</f>
        <v>0</v>
      </c>
      <c r="S1940" s="74">
        <f t="shared" si="164"/>
        <v>0</v>
      </c>
      <c r="T1940" s="74"/>
    </row>
    <row r="1941" spans="3:20" ht="20.25" hidden="1" customHeight="1">
      <c r="C1941" s="17"/>
      <c r="E1941" t="str">
        <f t="shared" si="160"/>
        <v/>
      </c>
      <c r="F1941" s="62"/>
      <c r="G1941" s="63"/>
      <c r="H1941" s="64"/>
      <c r="I1941" s="64"/>
      <c r="J1941" s="63"/>
      <c r="K1941" s="65"/>
      <c r="L1941" s="66">
        <f t="shared" si="161"/>
        <v>0</v>
      </c>
      <c r="M1941" s="64">
        <f t="shared" si="161"/>
        <v>0</v>
      </c>
      <c r="N1941" s="66">
        <f>IF(J1941=0,0,N1942*$E$3)</f>
        <v>0</v>
      </c>
      <c r="O1941" s="67">
        <f t="shared" si="162"/>
        <v>0</v>
      </c>
      <c r="P1941" s="66">
        <f>IF(J1941=0,0,P1942*$E$3)</f>
        <v>0</v>
      </c>
      <c r="Q1941" s="67">
        <f t="shared" si="163"/>
        <v>0</v>
      </c>
      <c r="R1941" s="66">
        <f>IF(J1941=0,0,R1942*$E$3)</f>
        <v>0</v>
      </c>
      <c r="S1941" s="67">
        <f t="shared" si="164"/>
        <v>0</v>
      </c>
      <c r="T1941" s="67"/>
    </row>
    <row r="1942" spans="3:20" ht="20.25" hidden="1" customHeight="1">
      <c r="C1942" s="76">
        <v>2</v>
      </c>
      <c r="D1942" s="68" t="str">
        <f>CHOOSE(IF(C1942&gt;0,C1942,$F$5),0,"(야)","(지세별)","(지+소)","(누.불)","(야+소)","(원내역)")</f>
        <v>(야)</v>
      </c>
      <c r="E1942">
        <f t="shared" si="165"/>
        <v>0</v>
      </c>
      <c r="F1942" s="59"/>
      <c r="G1942" s="70" t="str">
        <f>G1940</f>
        <v>급수전 잠금 및 해제</v>
      </c>
      <c r="H1942" s="71">
        <f>H1940</f>
        <v>0</v>
      </c>
      <c r="I1942" s="71" t="str">
        <f>CHOOSE(IF(C1942&gt;0,C1942,$F$5),0,"(야간)","(지세별)","(지+소)","(누.불)","(야+소)","")</f>
        <v>(야간)</v>
      </c>
      <c r="J1942" s="70"/>
      <c r="K1942" s="72" t="s">
        <v>463</v>
      </c>
      <c r="L1942" s="73">
        <f t="shared" si="161"/>
        <v>0</v>
      </c>
      <c r="M1942" s="71">
        <f t="shared" si="161"/>
        <v>0</v>
      </c>
      <c r="N1942" s="73">
        <f>IF(AND(J1941=0,J1942=0),0,INT(CHOOSE(IF(C1942&gt;0,C1942,$F$5),#REF!,#REF!,#REF!,#REF!,#REF!,#REF!,#REF!)))</f>
        <v>0</v>
      </c>
      <c r="O1942" s="74">
        <f t="shared" si="162"/>
        <v>0</v>
      </c>
      <c r="P1942" s="73">
        <f>IF(AND(J1941=0,J1942=0),0,INT(CHOOSE(IF(C1942&gt;0,C1942,$F$5),#REF!,#REF!,#REF!,#REF!,#REF!,#REF!,#REF!)))</f>
        <v>0</v>
      </c>
      <c r="Q1942" s="74">
        <f t="shared" si="163"/>
        <v>0</v>
      </c>
      <c r="R1942" s="73">
        <f>IF(AND(J1941=0,J1942=0),0,INT(CHOOSE(IF(C1942&gt;0,C1942,$F$5),#REF!,#REF!,#REF!,#REF!,#REF!,#REF!,#REF!)))</f>
        <v>0</v>
      </c>
      <c r="S1942" s="74">
        <f t="shared" si="164"/>
        <v>0</v>
      </c>
      <c r="T1942" s="74"/>
    </row>
    <row r="1943" spans="3:20" ht="20.25" hidden="1" customHeight="1">
      <c r="C1943" s="17"/>
      <c r="E1943" t="str">
        <f t="shared" si="160"/>
        <v/>
      </c>
      <c r="F1943" s="62"/>
      <c r="G1943" s="63"/>
      <c r="H1943" s="64"/>
      <c r="I1943" s="64"/>
      <c r="J1943" s="63">
        <v>0</v>
      </c>
      <c r="K1943" s="65"/>
      <c r="L1943" s="66">
        <f t="shared" si="161"/>
        <v>0</v>
      </c>
      <c r="M1943" s="64">
        <f t="shared" si="161"/>
        <v>0</v>
      </c>
      <c r="N1943" s="66">
        <f>IF(J1943=0,0,N1944*$E$3)</f>
        <v>0</v>
      </c>
      <c r="O1943" s="67">
        <f t="shared" si="162"/>
        <v>0</v>
      </c>
      <c r="P1943" s="66">
        <f>IF(J1943=0,0,P1944*$E$3)</f>
        <v>0</v>
      </c>
      <c r="Q1943" s="67">
        <f t="shared" si="163"/>
        <v>0</v>
      </c>
      <c r="R1943" s="66">
        <f>IF(J1943=0,0,R1944*$E$3)</f>
        <v>0</v>
      </c>
      <c r="S1943" s="67">
        <f t="shared" si="164"/>
        <v>0</v>
      </c>
      <c r="T1943" s="67"/>
    </row>
    <row r="1944" spans="3:20" ht="20.25" hidden="1" customHeight="1">
      <c r="C1944" s="76"/>
      <c r="D1944" s="68">
        <f>CHOOSE(IF(C1944&gt;0,C1944,$F$5),0,"(야)","(지세별)","(지+소)","(누.불)","(야+소)","(원내역)")</f>
        <v>0</v>
      </c>
      <c r="E1944">
        <f t="shared" si="165"/>
        <v>0</v>
      </c>
      <c r="F1944" s="59"/>
      <c r="G1944" s="70" t="s">
        <v>464</v>
      </c>
      <c r="H1944" s="71">
        <v>100</v>
      </c>
      <c r="I1944" s="71">
        <f>CHOOSE(IF(C1944&gt;0,C1944,$F$5),0,"(야간)","(지세별)","(소규모)","(누.불)","(야+소)","")</f>
        <v>0</v>
      </c>
      <c r="J1944" s="110">
        <v>0</v>
      </c>
      <c r="K1944" s="72" t="s">
        <v>465</v>
      </c>
      <c r="L1944" s="73">
        <f t="shared" si="161"/>
        <v>0</v>
      </c>
      <c r="M1944" s="71">
        <f t="shared" si="161"/>
        <v>0</v>
      </c>
      <c r="N1944" s="73">
        <f>IF(AND(J1943=0,J1944=0),0,INT(CHOOSE(IF(C1944&gt;0,C1944,$F$5),#REF!,#REF!,#REF!,#REF!,#REF!,#REF!,#REF!)))</f>
        <v>0</v>
      </c>
      <c r="O1944" s="74">
        <f t="shared" si="162"/>
        <v>0</v>
      </c>
      <c r="P1944" s="73">
        <f>IF(AND(J1943=0,J1944=0),0,INT(CHOOSE(IF(C1944&gt;0,C1944,$F$5),#REF!,#REF!,#REF!,#REF!,#REF!,#REF!,#REF!)))</f>
        <v>0</v>
      </c>
      <c r="Q1944" s="74">
        <f t="shared" si="163"/>
        <v>0</v>
      </c>
      <c r="R1944" s="73">
        <f>IF(AND(J1943=0,J1944=0),0,INT(CHOOSE(IF(C1944&gt;0,C1944,$F$5),#REF!,#REF!,#REF!,#REF!,#REF!,#REF!,#REF!)))</f>
        <v>0</v>
      </c>
      <c r="S1944" s="74">
        <f t="shared" si="164"/>
        <v>0</v>
      </c>
      <c r="T1944" s="74"/>
    </row>
    <row r="1945" spans="3:20" ht="20.25" hidden="1" customHeight="1">
      <c r="C1945" s="17"/>
      <c r="E1945" t="str">
        <f t="shared" si="160"/>
        <v/>
      </c>
      <c r="F1945" s="62"/>
      <c r="G1945" s="63"/>
      <c r="H1945" s="64"/>
      <c r="I1945" s="64"/>
      <c r="J1945" s="63">
        <v>0</v>
      </c>
      <c r="K1945" s="65"/>
      <c r="L1945" s="66">
        <f t="shared" si="161"/>
        <v>0</v>
      </c>
      <c r="M1945" s="64">
        <f t="shared" si="161"/>
        <v>0</v>
      </c>
      <c r="N1945" s="66">
        <f>IF(J1945=0,0,N1946*$E$3)</f>
        <v>0</v>
      </c>
      <c r="O1945" s="67">
        <f t="shared" si="162"/>
        <v>0</v>
      </c>
      <c r="P1945" s="66">
        <f>IF(J1945=0,0,P1946*$E$3)</f>
        <v>0</v>
      </c>
      <c r="Q1945" s="67">
        <f t="shared" si="163"/>
        <v>0</v>
      </c>
      <c r="R1945" s="66">
        <f>IF(J1945=0,0,R1946*$E$3)</f>
        <v>0</v>
      </c>
      <c r="S1945" s="67">
        <f t="shared" si="164"/>
        <v>0</v>
      </c>
      <c r="T1945" s="67"/>
    </row>
    <row r="1946" spans="3:20" ht="20.25" hidden="1" customHeight="1">
      <c r="C1946" s="76">
        <v>2</v>
      </c>
      <c r="D1946" s="68" t="str">
        <f>CHOOSE(IF(C1946&gt;0,C1946,$F$5),0,"(야)","(지세별)","(지+소)","(누.불)","(야+소)","(원내역)")</f>
        <v>(야)</v>
      </c>
      <c r="E1946">
        <f t="shared" si="165"/>
        <v>0</v>
      </c>
      <c r="F1946" s="59"/>
      <c r="G1946" s="70" t="str">
        <f>G1944</f>
        <v>물퍼기(양수기)</v>
      </c>
      <c r="H1946" s="71">
        <v>100</v>
      </c>
      <c r="I1946" s="71" t="str">
        <f>CHOOSE(IF(C1946&gt;0,C1946,$F$5),0,"(야간)","(지세별)","(지+소)","(누.불)","(야+소)","")</f>
        <v>(야간)</v>
      </c>
      <c r="J1946" s="70">
        <v>0</v>
      </c>
      <c r="K1946" s="72" t="s">
        <v>466</v>
      </c>
      <c r="L1946" s="73">
        <f t="shared" si="161"/>
        <v>0</v>
      </c>
      <c r="M1946" s="71">
        <f t="shared" si="161"/>
        <v>0</v>
      </c>
      <c r="N1946" s="73">
        <f>IF(AND(J1945=0,J1946=0),0,INT(CHOOSE(IF(C1946&gt;0,C1946,$F$5),#REF!,#REF!,#REF!,#REF!,#REF!,#REF!,#REF!)))</f>
        <v>0</v>
      </c>
      <c r="O1946" s="74">
        <f t="shared" si="162"/>
        <v>0</v>
      </c>
      <c r="P1946" s="73">
        <f>IF(AND(J1945=0,J1946=0),0,INT(CHOOSE(IF(C1946&gt;0,C1946,$F$5),#REF!,#REF!,#REF!,#REF!,#REF!,#REF!,#REF!)))</f>
        <v>0</v>
      </c>
      <c r="Q1946" s="74">
        <f t="shared" si="163"/>
        <v>0</v>
      </c>
      <c r="R1946" s="73">
        <f>IF(AND(J1945=0,J1946=0),0,INT(CHOOSE(IF(C1946&gt;0,C1946,$F$5),#REF!,#REF!,#REF!,#REF!,#REF!,#REF!,#REF!)))</f>
        <v>0</v>
      </c>
      <c r="S1946" s="74">
        <f t="shared" si="164"/>
        <v>0</v>
      </c>
      <c r="T1946" s="74"/>
    </row>
    <row r="1947" spans="3:20" ht="20.25" hidden="1" customHeight="1">
      <c r="C1947" s="17"/>
      <c r="E1947" t="str">
        <f t="shared" si="160"/>
        <v/>
      </c>
      <c r="F1947" s="62"/>
      <c r="G1947" s="63"/>
      <c r="H1947" s="64"/>
      <c r="I1947" s="64"/>
      <c r="J1947" s="63">
        <v>0</v>
      </c>
      <c r="K1947" s="65"/>
      <c r="L1947" s="66">
        <f t="shared" si="161"/>
        <v>0</v>
      </c>
      <c r="M1947" s="64">
        <f t="shared" si="161"/>
        <v>0</v>
      </c>
      <c r="N1947" s="66">
        <f>IF(J1947=0,0,N1948*$E$3)</f>
        <v>0</v>
      </c>
      <c r="O1947" s="67">
        <f t="shared" si="162"/>
        <v>0</v>
      </c>
      <c r="P1947" s="66">
        <f>IF(J1947=0,0,P1948*$E$3)</f>
        <v>0</v>
      </c>
      <c r="Q1947" s="67">
        <f t="shared" si="163"/>
        <v>0</v>
      </c>
      <c r="R1947" s="66">
        <f>IF(J1947=0,0,R1948*$E$3)</f>
        <v>0</v>
      </c>
      <c r="S1947" s="67">
        <f t="shared" si="164"/>
        <v>0</v>
      </c>
      <c r="T1947" s="67"/>
    </row>
    <row r="1948" spans="3:20" ht="20.25" customHeight="1">
      <c r="C1948" s="76"/>
      <c r="D1948" s="68">
        <f>CHOOSE(IF(C1948&gt;0,C1948,$F$5),0,"(야)","(지세별)","(지+소)","(누.불)","(야+소)","(원내역)")</f>
        <v>0</v>
      </c>
      <c r="E1948">
        <f t="shared" si="165"/>
        <v>0</v>
      </c>
      <c r="F1948" s="59"/>
      <c r="G1948" s="70" t="s">
        <v>467</v>
      </c>
      <c r="H1948" s="71"/>
      <c r="I1948" s="71"/>
      <c r="J1948" s="70">
        <v>40</v>
      </c>
      <c r="K1948" s="72" t="s">
        <v>346</v>
      </c>
      <c r="L1948" s="73"/>
      <c r="M1948" s="71"/>
      <c r="N1948" s="73"/>
      <c r="O1948" s="74"/>
      <c r="P1948" s="73"/>
      <c r="Q1948" s="74"/>
      <c r="R1948" s="73"/>
      <c r="S1948" s="74"/>
      <c r="T1948" s="74"/>
    </row>
    <row r="1949" spans="3:20" ht="20.25" hidden="1" customHeight="1">
      <c r="C1949" s="17"/>
      <c r="E1949" t="str">
        <f t="shared" si="160"/>
        <v/>
      </c>
      <c r="F1949" s="62"/>
      <c r="G1949" s="63"/>
      <c r="H1949" s="64"/>
      <c r="I1949" s="64"/>
      <c r="J1949" s="63">
        <v>0</v>
      </c>
      <c r="K1949" s="65"/>
      <c r="L1949" s="66">
        <f t="shared" si="161"/>
        <v>0</v>
      </c>
      <c r="M1949" s="64">
        <f t="shared" si="161"/>
        <v>0</v>
      </c>
      <c r="N1949" s="66">
        <f>IF(J1949=0,0,N1950*$E$3)</f>
        <v>0</v>
      </c>
      <c r="O1949" s="67">
        <f t="shared" si="162"/>
        <v>0</v>
      </c>
      <c r="P1949" s="66">
        <f>IF(J1949=0,0,P1950*$E$3)</f>
        <v>0</v>
      </c>
      <c r="Q1949" s="67">
        <f t="shared" si="163"/>
        <v>0</v>
      </c>
      <c r="R1949" s="66">
        <f>IF(J1949=0,0,R1950*$E$3)</f>
        <v>0</v>
      </c>
      <c r="S1949" s="67">
        <f t="shared" si="164"/>
        <v>0</v>
      </c>
      <c r="T1949" s="67"/>
    </row>
    <row r="1950" spans="3:20" ht="20.25" hidden="1" customHeight="1">
      <c r="C1950" s="76">
        <v>2</v>
      </c>
      <c r="D1950" s="68" t="str">
        <f>CHOOSE(IF(C1950&gt;0,C1950,$F$5),0,"(야)","(지세별)","(지+소)","(누.불)","(야+소)","(원내역)")</f>
        <v>(야)</v>
      </c>
      <c r="E1950">
        <f t="shared" si="165"/>
        <v>0</v>
      </c>
      <c r="F1950" s="59"/>
      <c r="G1950" s="70" t="str">
        <f>G1948</f>
        <v>라바콘설치 및 해체</v>
      </c>
      <c r="H1950" s="71"/>
      <c r="I1950" s="71" t="str">
        <f>CHOOSE(IF(C1950&gt;0,C1950,$F$5),0,"(야간)","(지세별)","(지+소)","(누.불)","(야+소)","")</f>
        <v>(야간)</v>
      </c>
      <c r="J1950" s="70">
        <v>0</v>
      </c>
      <c r="K1950" s="72" t="s">
        <v>413</v>
      </c>
      <c r="L1950" s="73">
        <f t="shared" si="161"/>
        <v>0</v>
      </c>
      <c r="M1950" s="71">
        <f t="shared" si="161"/>
        <v>0</v>
      </c>
      <c r="N1950" s="73">
        <f>IF(AND(J1949=0,J1950=0),0,INT(CHOOSE(IF(C1950&gt;0,C1950,$F$5),#REF!,#REF!,#REF!,#REF!,#REF!,#REF!,#REF!)))</f>
        <v>0</v>
      </c>
      <c r="O1950" s="74">
        <f t="shared" si="162"/>
        <v>0</v>
      </c>
      <c r="P1950" s="73">
        <f>IF(AND(J1949=0,J1950=0),0,INT(CHOOSE(IF(C1950&gt;0,C1950,$F$5),#REF!,#REF!,#REF!,#REF!,#REF!,#REF!,#REF!)))</f>
        <v>0</v>
      </c>
      <c r="Q1950" s="74">
        <f t="shared" si="163"/>
        <v>0</v>
      </c>
      <c r="R1950" s="73">
        <f>IF(AND(J1949=0,J1950=0),0,INT(CHOOSE(IF(C1950&gt;0,C1950,$F$5),#REF!,#REF!,#REF!,#REF!,#REF!,#REF!,#REF!)))</f>
        <v>0</v>
      </c>
      <c r="S1950" s="74">
        <f t="shared" si="164"/>
        <v>0</v>
      </c>
      <c r="T1950" s="74"/>
    </row>
    <row r="1951" spans="3:20" ht="20.25" hidden="1" customHeight="1">
      <c r="C1951" s="17"/>
      <c r="E1951" t="str">
        <f t="shared" si="160"/>
        <v/>
      </c>
      <c r="F1951" s="62"/>
      <c r="G1951" s="63"/>
      <c r="H1951" s="64"/>
      <c r="I1951" s="64"/>
      <c r="J1951" s="63">
        <v>0</v>
      </c>
      <c r="K1951" s="65"/>
      <c r="L1951" s="66">
        <f t="shared" si="161"/>
        <v>0</v>
      </c>
      <c r="M1951" s="64">
        <f t="shared" si="161"/>
        <v>0</v>
      </c>
      <c r="N1951" s="66">
        <f>IF(J1951=0,0,N1952*$E$3)</f>
        <v>0</v>
      </c>
      <c r="O1951" s="67">
        <f t="shared" si="162"/>
        <v>0</v>
      </c>
      <c r="P1951" s="66">
        <f>IF(J1951=0,0,P1952*$E$3)</f>
        <v>0</v>
      </c>
      <c r="Q1951" s="67">
        <f t="shared" si="163"/>
        <v>0</v>
      </c>
      <c r="R1951" s="66">
        <f>IF(J1951=0,0,R1952*$E$3)</f>
        <v>0</v>
      </c>
      <c r="S1951" s="67">
        <f t="shared" si="164"/>
        <v>0</v>
      </c>
      <c r="T1951" s="67"/>
    </row>
    <row r="1952" spans="3:20" ht="20.25" customHeight="1">
      <c r="C1952" s="76"/>
      <c r="D1952" s="68">
        <f>CHOOSE(IF(C1952&gt;0,C1952,$F$5),0,"(야)","(지세별)","(지+소)","(누.불)","(야+소)","(원내역)")</f>
        <v>0</v>
      </c>
      <c r="E1952">
        <f t="shared" si="165"/>
        <v>0</v>
      </c>
      <c r="F1952" s="59"/>
      <c r="G1952" s="70" t="s">
        <v>468</v>
      </c>
      <c r="H1952" s="71" t="s">
        <v>469</v>
      </c>
      <c r="I1952" s="71">
        <f>CHOOSE(IF(C1952&gt;0,C1952,$F$5),0,"(야간)","(지세별)","(지+소)","(누.불)","(야+소)","")</f>
        <v>0</v>
      </c>
      <c r="J1952" s="70">
        <v>38</v>
      </c>
      <c r="K1952" s="72" t="s">
        <v>423</v>
      </c>
      <c r="L1952" s="73"/>
      <c r="M1952" s="71"/>
      <c r="N1952" s="73"/>
      <c r="O1952" s="74"/>
      <c r="P1952" s="73"/>
      <c r="Q1952" s="74"/>
      <c r="R1952" s="73"/>
      <c r="S1952" s="74"/>
      <c r="T1952" s="74"/>
    </row>
    <row r="1953" spans="3:20" ht="20.25" hidden="1" customHeight="1">
      <c r="C1953" s="17"/>
      <c r="E1953" t="str">
        <f t="shared" si="160"/>
        <v/>
      </c>
      <c r="F1953" s="62"/>
      <c r="G1953" s="63"/>
      <c r="H1953" s="64"/>
      <c r="I1953" s="64"/>
      <c r="J1953" s="63">
        <v>0</v>
      </c>
      <c r="K1953" s="65"/>
      <c r="L1953" s="66">
        <f t="shared" si="161"/>
        <v>0</v>
      </c>
      <c r="M1953" s="64">
        <f t="shared" si="161"/>
        <v>0</v>
      </c>
      <c r="N1953" s="66">
        <f>IF(J1953=0,0,N1954*$E$3)</f>
        <v>0</v>
      </c>
      <c r="O1953" s="67">
        <f t="shared" si="162"/>
        <v>0</v>
      </c>
      <c r="P1953" s="66">
        <f>IF(J1953=0,0,P1954*$E$3)</f>
        <v>0</v>
      </c>
      <c r="Q1953" s="67">
        <f t="shared" si="163"/>
        <v>0</v>
      </c>
      <c r="R1953" s="66">
        <f>IF(J1953=0,0,R1954*$E$3)</f>
        <v>0</v>
      </c>
      <c r="S1953" s="67">
        <f t="shared" si="164"/>
        <v>0</v>
      </c>
      <c r="T1953" s="67"/>
    </row>
    <row r="1954" spans="3:20" ht="20.25" hidden="1" customHeight="1">
      <c r="C1954" s="76">
        <v>2</v>
      </c>
      <c r="D1954" s="68" t="str">
        <f>CHOOSE(IF(C1954&gt;0,C1954,$F$5),0,"(야)","(지세별)","(지+소)","(누.불)","(야+소)","(원내역)")</f>
        <v>(야)</v>
      </c>
      <c r="E1954">
        <f t="shared" si="165"/>
        <v>0</v>
      </c>
      <c r="F1954" s="59"/>
      <c r="G1954" s="70" t="s">
        <v>470</v>
      </c>
      <c r="H1954" s="71" t="s">
        <v>471</v>
      </c>
      <c r="I1954" s="71" t="str">
        <f>CHOOSE(IF(C1954&gt;0,C1954,$F$5),0,"(야간)","(지세별)","(지+소)","(누.불)","(야+소)","")</f>
        <v>(야간)</v>
      </c>
      <c r="J1954" s="70">
        <v>0</v>
      </c>
      <c r="K1954" s="72" t="s">
        <v>74</v>
      </c>
      <c r="L1954" s="73">
        <f t="shared" si="161"/>
        <v>0</v>
      </c>
      <c r="M1954" s="71">
        <f t="shared" si="161"/>
        <v>0</v>
      </c>
      <c r="N1954" s="73">
        <f>IF(AND(J1953=0,J1954=0),0,INT(CHOOSE(IF(C1954&gt;0,C1954,$F$5),#REF!,#REF!,#REF!,#REF!,#REF!,#REF!,#REF!)))</f>
        <v>0</v>
      </c>
      <c r="O1954" s="74">
        <f t="shared" si="162"/>
        <v>0</v>
      </c>
      <c r="P1954" s="73">
        <f>IF(AND(J1953=0,J1954=0),0,INT(CHOOSE(IF(C1954&gt;0,C1954,$F$5),#REF!,#REF!,#REF!,#REF!,#REF!,#REF!,#REF!)))</f>
        <v>0</v>
      </c>
      <c r="Q1954" s="74">
        <f t="shared" si="163"/>
        <v>0</v>
      </c>
      <c r="R1954" s="73">
        <f>IF(AND(J1953=0,J1954=0),0,INT(CHOOSE(IF(C1954&gt;0,C1954,$F$5),#REF!,#REF!,#REF!,#REF!,#REF!,#REF!,#REF!)))</f>
        <v>0</v>
      </c>
      <c r="S1954" s="74">
        <f t="shared" si="164"/>
        <v>0</v>
      </c>
      <c r="T1954" s="74"/>
    </row>
    <row r="1955" spans="3:20" ht="20.25" hidden="1" customHeight="1">
      <c r="C1955" s="17"/>
      <c r="E1955" t="str">
        <f t="shared" si="160"/>
        <v/>
      </c>
      <c r="F1955" s="62"/>
      <c r="G1955" s="63"/>
      <c r="H1955" s="64"/>
      <c r="I1955" s="64"/>
      <c r="J1955" s="63">
        <v>0</v>
      </c>
      <c r="K1955" s="65"/>
      <c r="L1955" s="66">
        <f t="shared" si="161"/>
        <v>0</v>
      </c>
      <c r="M1955" s="64">
        <f t="shared" si="161"/>
        <v>0</v>
      </c>
      <c r="N1955" s="66">
        <f>IF(J1955=0,0,N1956*$E$3)</f>
        <v>0</v>
      </c>
      <c r="O1955" s="67">
        <f t="shared" si="162"/>
        <v>0</v>
      </c>
      <c r="P1955" s="66">
        <f>IF(J1955=0,0,P1956*$E$3)</f>
        <v>0</v>
      </c>
      <c r="Q1955" s="67">
        <f t="shared" si="163"/>
        <v>0</v>
      </c>
      <c r="R1955" s="66">
        <f>IF(J1955=0,0,R1956*$E$3)</f>
        <v>0</v>
      </c>
      <c r="S1955" s="67">
        <f t="shared" si="164"/>
        <v>0</v>
      </c>
      <c r="T1955" s="67"/>
    </row>
    <row r="1956" spans="3:20" ht="20.25" hidden="1" customHeight="1">
      <c r="C1956" s="76"/>
      <c r="D1956" s="68">
        <f>CHOOSE(IF(C1956&gt;0,C1956,$F$5),0,"(야)","(지세별)","(지+소)","(누.불)","(야+소)","(원내역)")</f>
        <v>0</v>
      </c>
      <c r="E1956">
        <f t="shared" si="165"/>
        <v>0</v>
      </c>
      <c r="F1956" s="59"/>
      <c r="G1956" s="70" t="s">
        <v>472</v>
      </c>
      <c r="H1956" s="71"/>
      <c r="I1956" s="71">
        <f>CHOOSE(IF(C1956&gt;0,C1956,$F$5),0,"(야간)","(지세별)","(지+소)","(누.불)","(야+소)","")</f>
        <v>0</v>
      </c>
      <c r="J1956" s="70">
        <v>0</v>
      </c>
      <c r="K1956" s="72" t="s">
        <v>473</v>
      </c>
      <c r="L1956" s="73">
        <f t="shared" si="161"/>
        <v>0</v>
      </c>
      <c r="M1956" s="71">
        <f t="shared" si="161"/>
        <v>0</v>
      </c>
      <c r="N1956" s="73">
        <f>IF(AND(J1955=0,J1956=0),0,INT(CHOOSE(IF(C1956&gt;0,C1956,$F$5),#REF!,#REF!,#REF!,#REF!,#REF!,#REF!,#REF!)))</f>
        <v>0</v>
      </c>
      <c r="O1956" s="74">
        <f t="shared" si="162"/>
        <v>0</v>
      </c>
      <c r="P1956" s="73">
        <f>IF(AND(J1955=0,J1956=0),0,INT(CHOOSE(IF(C1956&gt;0,C1956,$F$5),#REF!,#REF!,#REF!,#REF!,#REF!,#REF!,#REF!)))</f>
        <v>0</v>
      </c>
      <c r="Q1956" s="74">
        <f t="shared" si="163"/>
        <v>0</v>
      </c>
      <c r="R1956" s="73">
        <f>IF(AND(J1955=0,J1956=0),0,INT(CHOOSE(IF(C1956&gt;0,C1956,$F$5),#REF!,#REF!,#REF!,#REF!,#REF!,#REF!,#REF!)))</f>
        <v>0</v>
      </c>
      <c r="S1956" s="74">
        <f t="shared" si="164"/>
        <v>0</v>
      </c>
      <c r="T1956" s="74"/>
    </row>
    <row r="1957" spans="3:20" ht="20.25" hidden="1" customHeight="1">
      <c r="C1957" s="17"/>
      <c r="E1957" t="str">
        <f t="shared" si="160"/>
        <v/>
      </c>
      <c r="F1957" s="62"/>
      <c r="G1957" s="63"/>
      <c r="H1957" s="64"/>
      <c r="I1957" s="64"/>
      <c r="J1957" s="63">
        <v>0</v>
      </c>
      <c r="K1957" s="65"/>
      <c r="L1957" s="66">
        <f t="shared" si="161"/>
        <v>0</v>
      </c>
      <c r="M1957" s="64">
        <f t="shared" si="161"/>
        <v>0</v>
      </c>
      <c r="N1957" s="66">
        <f>IF(J1957=0,0,N1958*$E$3)</f>
        <v>0</v>
      </c>
      <c r="O1957" s="67">
        <f t="shared" si="162"/>
        <v>0</v>
      </c>
      <c r="P1957" s="66">
        <f>IF(J1957=0,0,P1958*$E$3)</f>
        <v>0</v>
      </c>
      <c r="Q1957" s="67">
        <f t="shared" si="163"/>
        <v>0</v>
      </c>
      <c r="R1957" s="66">
        <f>IF(J1957=0,0,R1958*$E$3)</f>
        <v>0</v>
      </c>
      <c r="S1957" s="67">
        <f t="shared" si="164"/>
        <v>0</v>
      </c>
      <c r="T1957" s="67"/>
    </row>
    <row r="1958" spans="3:20" ht="20.25" hidden="1" customHeight="1">
      <c r="C1958" s="76">
        <v>2</v>
      </c>
      <c r="D1958" s="68" t="str">
        <f>CHOOSE(IF(C1958&gt;0,C1958,$F$5),0,"(야)","(지세별)","(지+소)","(누.불)","(야+소)","(원내역)")</f>
        <v>(야)</v>
      </c>
      <c r="E1958">
        <f t="shared" si="165"/>
        <v>0</v>
      </c>
      <c r="F1958" s="59"/>
      <c r="G1958" s="70" t="str">
        <f>G1956</f>
        <v>인력물푸기</v>
      </c>
      <c r="H1958" s="71"/>
      <c r="I1958" s="71" t="str">
        <f>CHOOSE(IF(C1958&gt;0,C1958,$F$5),0,"(야간)","(지세별)","(지+소)","(누.불)","(야+소)","")</f>
        <v>(야간)</v>
      </c>
      <c r="J1958" s="70">
        <v>0</v>
      </c>
      <c r="K1958" s="72" t="s">
        <v>474</v>
      </c>
      <c r="L1958" s="73">
        <f t="shared" si="161"/>
        <v>0</v>
      </c>
      <c r="M1958" s="71">
        <f t="shared" si="161"/>
        <v>0</v>
      </c>
      <c r="N1958" s="73">
        <f>IF(AND(J1957=0,J1958=0),0,INT(CHOOSE(IF(C1958&gt;0,C1958,$F$5),#REF!,#REF!,#REF!,#REF!,#REF!,#REF!,#REF!)))</f>
        <v>0</v>
      </c>
      <c r="O1958" s="74">
        <f t="shared" si="162"/>
        <v>0</v>
      </c>
      <c r="P1958" s="73">
        <f>IF(AND(J1957=0,J1958=0),0,INT(CHOOSE(IF(C1958&gt;0,C1958,$F$5),#REF!,#REF!,#REF!,#REF!,#REF!,#REF!,#REF!)))</f>
        <v>0</v>
      </c>
      <c r="Q1958" s="74">
        <f t="shared" si="163"/>
        <v>0</v>
      </c>
      <c r="R1958" s="73">
        <f>IF(AND(J1957=0,J1958=0),0,INT(CHOOSE(IF(C1958&gt;0,C1958,$F$5),#REF!,#REF!,#REF!,#REF!,#REF!,#REF!,#REF!)))</f>
        <v>0</v>
      </c>
      <c r="S1958" s="74">
        <f t="shared" si="164"/>
        <v>0</v>
      </c>
      <c r="T1958" s="74"/>
    </row>
    <row r="1959" spans="3:20" ht="20.25" hidden="1" customHeight="1">
      <c r="C1959" s="17"/>
      <c r="E1959" t="str">
        <f t="shared" si="160"/>
        <v/>
      </c>
      <c r="F1959" s="62"/>
      <c r="G1959" s="63"/>
      <c r="H1959" s="64"/>
      <c r="I1959" s="64"/>
      <c r="J1959" s="63">
        <v>0</v>
      </c>
      <c r="K1959" s="65"/>
      <c r="L1959" s="66">
        <f t="shared" si="161"/>
        <v>0</v>
      </c>
      <c r="M1959" s="64">
        <f t="shared" si="161"/>
        <v>0</v>
      </c>
      <c r="N1959" s="66">
        <f>IF(J1959=0,0,N1960*$E$3)</f>
        <v>0</v>
      </c>
      <c r="O1959" s="67">
        <f t="shared" si="162"/>
        <v>0</v>
      </c>
      <c r="P1959" s="66">
        <f>IF(J1959=0,0,P1960*$E$3)</f>
        <v>0</v>
      </c>
      <c r="Q1959" s="67">
        <f t="shared" si="163"/>
        <v>0</v>
      </c>
      <c r="R1959" s="66">
        <f>IF(J1959=0,0,R1960*$E$3)</f>
        <v>0</v>
      </c>
      <c r="S1959" s="67">
        <f t="shared" si="164"/>
        <v>0</v>
      </c>
      <c r="T1959" s="67"/>
    </row>
    <row r="1960" spans="3:20" ht="20.25" hidden="1" customHeight="1">
      <c r="C1960" s="76"/>
      <c r="D1960" s="68">
        <f>CHOOSE(IF(C1960&gt;0,C1960,$F$5),0,"(야)","(지세별)","(지+소)","(누.불)","(야+소)","(원내역)")</f>
        <v>0</v>
      </c>
      <c r="E1960">
        <f t="shared" si="165"/>
        <v>0</v>
      </c>
      <c r="F1960" s="59"/>
      <c r="G1960" s="70" t="s">
        <v>475</v>
      </c>
      <c r="H1960" s="71"/>
      <c r="I1960" s="71"/>
      <c r="J1960" s="70">
        <v>0</v>
      </c>
      <c r="K1960" s="72" t="s">
        <v>476</v>
      </c>
      <c r="L1960" s="73">
        <f t="shared" si="161"/>
        <v>0</v>
      </c>
      <c r="M1960" s="71">
        <f t="shared" si="161"/>
        <v>0</v>
      </c>
      <c r="N1960" s="73">
        <f>IF(AND(J1959=0,J1960=0),0,INT(CHOOSE(IF(C1960&gt;0,C1960,$F$5),#REF!,#REF!,#REF!,#REF!,#REF!,#REF!,#REF!)))</f>
        <v>0</v>
      </c>
      <c r="O1960" s="74">
        <f t="shared" si="162"/>
        <v>0</v>
      </c>
      <c r="P1960" s="73">
        <f>IF(AND(J1959=0,J1960=0),0,INT(CHOOSE(IF(C1960&gt;0,C1960,$F$5),#REF!,#REF!,#REF!,#REF!,#REF!,#REF!,#REF!)))</f>
        <v>0</v>
      </c>
      <c r="Q1960" s="74">
        <f t="shared" si="163"/>
        <v>0</v>
      </c>
      <c r="R1960" s="73">
        <f>IF(AND(J1959=0,J1960=0),0,INT(CHOOSE(IF(C1960&gt;0,C1960,$F$5),#REF!,#REF!,#REF!,#REF!,#REF!,#REF!,#REF!)))</f>
        <v>0</v>
      </c>
      <c r="S1960" s="74">
        <f t="shared" si="164"/>
        <v>0</v>
      </c>
      <c r="T1960" s="74"/>
    </row>
    <row r="1961" spans="3:20" ht="20.25" hidden="1" customHeight="1">
      <c r="C1961" s="17"/>
      <c r="E1961" t="str">
        <f t="shared" si="160"/>
        <v/>
      </c>
      <c r="F1961" s="62"/>
      <c r="G1961" s="63"/>
      <c r="H1961" s="64"/>
      <c r="I1961" s="64"/>
      <c r="J1961" s="63">
        <v>0</v>
      </c>
      <c r="K1961" s="65"/>
      <c r="L1961" s="66">
        <f t="shared" si="161"/>
        <v>0</v>
      </c>
      <c r="M1961" s="64">
        <f t="shared" si="161"/>
        <v>0</v>
      </c>
      <c r="N1961" s="66">
        <f>IF(J1961=0,0,N1962*$E$3)</f>
        <v>0</v>
      </c>
      <c r="O1961" s="67">
        <f t="shared" si="162"/>
        <v>0</v>
      </c>
      <c r="P1961" s="66">
        <f>IF(J1961=0,0,P1962*$E$3)</f>
        <v>0</v>
      </c>
      <c r="Q1961" s="67">
        <f t="shared" si="163"/>
        <v>0</v>
      </c>
      <c r="R1961" s="66">
        <f>IF(J1961=0,0,R1962*$E$3)</f>
        <v>0</v>
      </c>
      <c r="S1961" s="67">
        <f t="shared" si="164"/>
        <v>0</v>
      </c>
      <c r="T1961" s="67"/>
    </row>
    <row r="1962" spans="3:20" ht="20.25" hidden="1" customHeight="1">
      <c r="C1962" s="76">
        <v>2</v>
      </c>
      <c r="D1962" s="68" t="str">
        <f>CHOOSE(IF(C1962&gt;0,C1962,$F$5),0,"(야)","(지세별)","(지+소)","(누.불)","(야+소)","(원내역)")</f>
        <v>(야)</v>
      </c>
      <c r="E1962">
        <f t="shared" si="165"/>
        <v>0</v>
      </c>
      <c r="F1962" s="59"/>
      <c r="G1962" s="70" t="str">
        <f>G1960</f>
        <v>물탱크청소</v>
      </c>
      <c r="H1962" s="71"/>
      <c r="I1962" s="71" t="str">
        <f>CHOOSE(IF(C1962&gt;0,C1962,$F$5),0,"(야간)","(지세별)","(지+소)","(누.불)","(야+소)","")</f>
        <v>(야간)</v>
      </c>
      <c r="J1962" s="70">
        <v>0</v>
      </c>
      <c r="K1962" s="72" t="s">
        <v>477</v>
      </c>
      <c r="L1962" s="73">
        <f t="shared" si="161"/>
        <v>0</v>
      </c>
      <c r="M1962" s="71">
        <f t="shared" si="161"/>
        <v>0</v>
      </c>
      <c r="N1962" s="73">
        <f>IF(AND(J1961=0,J1962=0),0,INT(CHOOSE(IF(C1962&gt;0,C1962,$F$5),#REF!,#REF!,#REF!,#REF!,#REF!,#REF!,#REF!)))</f>
        <v>0</v>
      </c>
      <c r="O1962" s="74">
        <f t="shared" si="162"/>
        <v>0</v>
      </c>
      <c r="P1962" s="73">
        <f>IF(AND(J1961=0,J1962=0),0,INT(CHOOSE(IF(C1962&gt;0,C1962,$F$5),#REF!,#REF!,#REF!,#REF!,#REF!,#REF!,#REF!)))</f>
        <v>0</v>
      </c>
      <c r="Q1962" s="74">
        <f t="shared" si="163"/>
        <v>0</v>
      </c>
      <c r="R1962" s="73">
        <f>IF(AND(J1961=0,J1962=0),0,INT(CHOOSE(IF(C1962&gt;0,C1962,$F$5),#REF!,#REF!,#REF!,#REF!,#REF!,#REF!,#REF!)))</f>
        <v>0</v>
      </c>
      <c r="S1962" s="74">
        <f t="shared" si="164"/>
        <v>0</v>
      </c>
      <c r="T1962" s="74"/>
    </row>
    <row r="1963" spans="3:20" ht="20.25" hidden="1" customHeight="1">
      <c r="C1963" s="17"/>
      <c r="E1963" t="str">
        <f t="shared" si="160"/>
        <v/>
      </c>
      <c r="F1963" s="62"/>
      <c r="G1963" s="63"/>
      <c r="H1963" s="64"/>
      <c r="I1963" s="64"/>
      <c r="J1963" s="63">
        <v>0</v>
      </c>
      <c r="K1963" s="65"/>
      <c r="L1963" s="66">
        <f t="shared" si="161"/>
        <v>0</v>
      </c>
      <c r="M1963" s="64">
        <f t="shared" si="161"/>
        <v>0</v>
      </c>
      <c r="N1963" s="66">
        <f>IF(J1963=0,0,N1964*$E$3)</f>
        <v>0</v>
      </c>
      <c r="O1963" s="67">
        <f t="shared" si="162"/>
        <v>0</v>
      </c>
      <c r="P1963" s="66">
        <f>IF(J1963=0,0,P1964*$E$3)</f>
        <v>0</v>
      </c>
      <c r="Q1963" s="67">
        <f t="shared" si="163"/>
        <v>0</v>
      </c>
      <c r="R1963" s="66">
        <f>IF(J1963=0,0,R1964*$E$3)</f>
        <v>0</v>
      </c>
      <c r="S1963" s="67">
        <f t="shared" si="164"/>
        <v>0</v>
      </c>
      <c r="T1963" s="67"/>
    </row>
    <row r="1964" spans="3:20" ht="20.25" hidden="1" customHeight="1">
      <c r="C1964" s="76"/>
      <c r="D1964" s="68">
        <f>CHOOSE(IF(C1964&gt;0,C1964,$F$5),0,"(야)","(지세별)","(지+소)","(누.불)","(야+소)","(원내역)")</f>
        <v>0</v>
      </c>
      <c r="E1964">
        <f t="shared" si="165"/>
        <v>0</v>
      </c>
      <c r="F1964" s="59"/>
      <c r="G1964" s="70" t="s">
        <v>478</v>
      </c>
      <c r="H1964" s="71" t="s">
        <v>479</v>
      </c>
      <c r="I1964" s="71">
        <f>CHOOSE(IF(C1964&gt;0,C1964,$F$5),0,"(야간)","(지세별)","(지+소)","(누.불)","(야+소)","")</f>
        <v>0</v>
      </c>
      <c r="J1964" s="70">
        <v>0</v>
      </c>
      <c r="K1964" s="72" t="s">
        <v>78</v>
      </c>
      <c r="L1964" s="73">
        <f t="shared" si="161"/>
        <v>0</v>
      </c>
      <c r="M1964" s="71">
        <f t="shared" si="161"/>
        <v>0</v>
      </c>
      <c r="N1964" s="73">
        <f>IF(AND(J1963=0,J1964=0),0,INT(CHOOSE(IF(C1964&gt;0,C1964,$F$5),#REF!,#REF!,#REF!,#REF!,#REF!,#REF!,#REF!)))</f>
        <v>0</v>
      </c>
      <c r="O1964" s="74">
        <f t="shared" si="162"/>
        <v>0</v>
      </c>
      <c r="P1964" s="73">
        <f>IF(AND(J1963=0,J1964=0),0,INT(CHOOSE(IF(C1964&gt;0,C1964,$F$5),#REF!,#REF!,#REF!,#REF!,#REF!,#REF!,#REF!)))</f>
        <v>0</v>
      </c>
      <c r="Q1964" s="74">
        <f t="shared" si="163"/>
        <v>0</v>
      </c>
      <c r="R1964" s="73">
        <f>IF(AND(J1963=0,J1964=0),0,INT(CHOOSE(IF(C1964&gt;0,C1964,$F$5),#REF!,#REF!,#REF!,#REF!,#REF!,#REF!,#REF!)))</f>
        <v>0</v>
      </c>
      <c r="S1964" s="74">
        <f t="shared" si="164"/>
        <v>0</v>
      </c>
      <c r="T1964" s="74"/>
    </row>
    <row r="1965" spans="3:20" ht="20.25" hidden="1" customHeight="1">
      <c r="C1965" s="17"/>
      <c r="E1965" t="str">
        <f t="shared" si="160"/>
        <v/>
      </c>
      <c r="F1965" s="62"/>
      <c r="G1965" s="63"/>
      <c r="H1965" s="64"/>
      <c r="I1965" s="64"/>
      <c r="J1965" s="63">
        <v>0</v>
      </c>
      <c r="K1965" s="65"/>
      <c r="L1965" s="66">
        <f t="shared" si="161"/>
        <v>0</v>
      </c>
      <c r="M1965" s="64">
        <f t="shared" si="161"/>
        <v>0</v>
      </c>
      <c r="N1965" s="66">
        <f>IF(J1965=0,0,N1966*$E$3)</f>
        <v>0</v>
      </c>
      <c r="O1965" s="67">
        <f t="shared" si="162"/>
        <v>0</v>
      </c>
      <c r="P1965" s="66">
        <f>IF(J1965=0,0,P1966*$E$3)</f>
        <v>0</v>
      </c>
      <c r="Q1965" s="67">
        <f t="shared" si="163"/>
        <v>0</v>
      </c>
      <c r="R1965" s="66">
        <f>IF(J1965=0,0,R1966*$E$3)</f>
        <v>0</v>
      </c>
      <c r="S1965" s="67">
        <f t="shared" si="164"/>
        <v>0</v>
      </c>
      <c r="T1965" s="67"/>
    </row>
    <row r="1966" spans="3:20" ht="20.25" hidden="1" customHeight="1">
      <c r="C1966" s="76">
        <v>2</v>
      </c>
      <c r="D1966" s="68" t="str">
        <f>CHOOSE(IF(C1966&gt;0,C1966,$F$5),0,"(야)","(지세별)","(지+소)","(누.불)","(야+소)","(원내역)")</f>
        <v>(야)</v>
      </c>
      <c r="E1966">
        <f t="shared" si="165"/>
        <v>0</v>
      </c>
      <c r="F1966" s="59"/>
      <c r="G1966" s="70" t="str">
        <f>G1964</f>
        <v>콘크리트타설</v>
      </c>
      <c r="H1966" s="71" t="s">
        <v>479</v>
      </c>
      <c r="I1966" s="71" t="str">
        <f>CHOOSE(IF(C1966&gt;0,C1966,$F$5),0,"(야간)","(지세별)","(지+소)","(누.불)","(야+소)","")</f>
        <v>(야간)</v>
      </c>
      <c r="J1966" s="70">
        <v>0</v>
      </c>
      <c r="K1966" s="72" t="s">
        <v>227</v>
      </c>
      <c r="L1966" s="73">
        <f t="shared" si="161"/>
        <v>0</v>
      </c>
      <c r="M1966" s="71">
        <f t="shared" si="161"/>
        <v>0</v>
      </c>
      <c r="N1966" s="73">
        <f>IF(AND(J1965=0,J1966=0),0,INT(CHOOSE(IF(C1966&gt;0,C1966,$F$5),#REF!,#REF!,#REF!,#REF!,#REF!,#REF!,#REF!)))</f>
        <v>0</v>
      </c>
      <c r="O1966" s="74">
        <f t="shared" si="162"/>
        <v>0</v>
      </c>
      <c r="P1966" s="73">
        <f>IF(AND(J1965=0,J1966=0),0,INT(CHOOSE(IF(C1966&gt;0,C1966,$F$5),#REF!,#REF!,#REF!,#REF!,#REF!,#REF!,#REF!)))</f>
        <v>0</v>
      </c>
      <c r="Q1966" s="74">
        <f t="shared" si="163"/>
        <v>0</v>
      </c>
      <c r="R1966" s="73">
        <f>IF(AND(J1965=0,J1966=0),0,INT(CHOOSE(IF(C1966&gt;0,C1966,$F$5),#REF!,#REF!,#REF!,#REF!,#REF!,#REF!,#REF!)))</f>
        <v>0</v>
      </c>
      <c r="S1966" s="74">
        <f t="shared" si="164"/>
        <v>0</v>
      </c>
      <c r="T1966" s="74"/>
    </row>
    <row r="1967" spans="3:20" ht="20.25" hidden="1" customHeight="1">
      <c r="C1967" s="17"/>
      <c r="E1967" t="str">
        <f t="shared" si="160"/>
        <v/>
      </c>
      <c r="F1967" s="62"/>
      <c r="G1967" s="63"/>
      <c r="H1967" s="64"/>
      <c r="I1967" s="64"/>
      <c r="J1967" s="63">
        <v>0</v>
      </c>
      <c r="K1967" s="65"/>
      <c r="L1967" s="66">
        <f t="shared" si="161"/>
        <v>0</v>
      </c>
      <c r="M1967" s="64">
        <f t="shared" si="161"/>
        <v>0</v>
      </c>
      <c r="N1967" s="66">
        <f>IF(J1967=0,0,N1968*$E$3)</f>
        <v>0</v>
      </c>
      <c r="O1967" s="67">
        <f t="shared" si="162"/>
        <v>0</v>
      </c>
      <c r="P1967" s="66">
        <f>IF(J1967=0,0,P1968*$E$3)</f>
        <v>0</v>
      </c>
      <c r="Q1967" s="67">
        <f t="shared" si="163"/>
        <v>0</v>
      </c>
      <c r="R1967" s="66">
        <f>IF(J1967=0,0,R1968*$E$3)</f>
        <v>0</v>
      </c>
      <c r="S1967" s="67">
        <f t="shared" si="164"/>
        <v>0</v>
      </c>
      <c r="T1967" s="67"/>
    </row>
    <row r="1968" spans="3:20" ht="20.25" hidden="1" customHeight="1">
      <c r="C1968" s="76"/>
      <c r="D1968" s="68">
        <f>CHOOSE(IF(C1968&gt;0,C1968,$F$5),0,"(야)","(지세별)","(지+소)","(누.불)","(야+소)","(원내역)")</f>
        <v>0</v>
      </c>
      <c r="E1968">
        <f t="shared" si="165"/>
        <v>0</v>
      </c>
      <c r="F1968" s="59"/>
      <c r="G1968" s="70" t="s">
        <v>480</v>
      </c>
      <c r="H1968" s="71" t="s">
        <v>481</v>
      </c>
      <c r="I1968" s="71">
        <f>CHOOSE(IF(C1968&gt;0,C1968,$F$5),0,"(야간)","(지세별)","(지+소)","(누.불)","(야+소)","")</f>
        <v>0</v>
      </c>
      <c r="J1968" s="70">
        <v>0</v>
      </c>
      <c r="K1968" s="72" t="s">
        <v>227</v>
      </c>
      <c r="L1968" s="73">
        <f t="shared" si="161"/>
        <v>0</v>
      </c>
      <c r="M1968" s="71">
        <f t="shared" si="161"/>
        <v>0</v>
      </c>
      <c r="N1968" s="73">
        <f>IF(AND(J1967=0,J1968=0),0,INT(CHOOSE(IF(C1968&gt;0,C1968,$F$5),#REF!,#REF!,#REF!,#REF!,#REF!,#REF!,#REF!)))</f>
        <v>0</v>
      </c>
      <c r="O1968" s="74">
        <f t="shared" si="162"/>
        <v>0</v>
      </c>
      <c r="P1968" s="73">
        <f>IF(AND(J1967=0,J1968=0),0,INT(CHOOSE(IF(C1968&gt;0,C1968,$F$5),#REF!,#REF!,#REF!,#REF!,#REF!,#REF!,#REF!)))</f>
        <v>0</v>
      </c>
      <c r="Q1968" s="74">
        <f t="shared" si="163"/>
        <v>0</v>
      </c>
      <c r="R1968" s="73">
        <f>IF(AND(J1967=0,J1968=0),0,INT(CHOOSE(IF(C1968&gt;0,C1968,$F$5),#REF!,#REF!,#REF!,#REF!,#REF!,#REF!,#REF!)))</f>
        <v>0</v>
      </c>
      <c r="S1968" s="74">
        <f t="shared" si="164"/>
        <v>0</v>
      </c>
      <c r="T1968" s="74"/>
    </row>
    <row r="1969" spans="3:20" ht="20.25" hidden="1" customHeight="1">
      <c r="C1969" s="17"/>
      <c r="E1969" t="str">
        <f t="shared" si="160"/>
        <v/>
      </c>
      <c r="F1969" s="62"/>
      <c r="G1969" s="63"/>
      <c r="H1969" s="64"/>
      <c r="I1969" s="64"/>
      <c r="J1969" s="63">
        <v>0</v>
      </c>
      <c r="K1969" s="65"/>
      <c r="L1969" s="66">
        <f t="shared" si="161"/>
        <v>0</v>
      </c>
      <c r="M1969" s="64">
        <f t="shared" si="161"/>
        <v>0</v>
      </c>
      <c r="N1969" s="66">
        <f>IF(J1969=0,0,N1970*$E$3)</f>
        <v>0</v>
      </c>
      <c r="O1969" s="67">
        <f t="shared" si="162"/>
        <v>0</v>
      </c>
      <c r="P1969" s="66">
        <f>IF(J1969=0,0,P1970*$E$3)</f>
        <v>0</v>
      </c>
      <c r="Q1969" s="67">
        <f t="shared" si="163"/>
        <v>0</v>
      </c>
      <c r="R1969" s="66">
        <f>IF(J1969=0,0,R1970*$E$3)</f>
        <v>0</v>
      </c>
      <c r="S1969" s="67">
        <f t="shared" si="164"/>
        <v>0</v>
      </c>
      <c r="T1969" s="67"/>
    </row>
    <row r="1970" spans="3:20" ht="20.25" hidden="1" customHeight="1">
      <c r="C1970" s="76">
        <v>2</v>
      </c>
      <c r="D1970" s="68" t="str">
        <f>CHOOSE(IF(C1970&gt;0,C1970,$F$5),0,"(야)","(지세별)","(지+소)","(누.불)","(야+소)","(원내역)")</f>
        <v>(야)</v>
      </c>
      <c r="E1970">
        <f t="shared" si="165"/>
        <v>0</v>
      </c>
      <c r="F1970" s="59"/>
      <c r="G1970" s="70" t="str">
        <f>G1968</f>
        <v>해빙기사용</v>
      </c>
      <c r="H1970" s="71" t="str">
        <f>H1968</f>
        <v>전기</v>
      </c>
      <c r="I1970" s="71" t="str">
        <f>CHOOSE(IF(C1970&gt;0,C1970,$F$5),0,"(야간)","(지세별)","(지+소)","(누.불)","(야+소)","")</f>
        <v>(야간)</v>
      </c>
      <c r="J1970" s="70">
        <v>0</v>
      </c>
      <c r="K1970" s="72" t="s">
        <v>271</v>
      </c>
      <c r="L1970" s="73">
        <f t="shared" si="161"/>
        <v>0</v>
      </c>
      <c r="M1970" s="71">
        <f t="shared" si="161"/>
        <v>0</v>
      </c>
      <c r="N1970" s="73">
        <f>IF(AND(J1969=0,J1970=0),0,INT(CHOOSE(IF(C1970&gt;0,C1970,$F$5),#REF!,#REF!,#REF!,#REF!,#REF!,#REF!,#REF!)))</f>
        <v>0</v>
      </c>
      <c r="O1970" s="74">
        <f t="shared" si="162"/>
        <v>0</v>
      </c>
      <c r="P1970" s="73">
        <f>IF(AND(J1969=0,J1970=0),0,INT(CHOOSE(IF(C1970&gt;0,C1970,$F$5),#REF!,#REF!,#REF!,#REF!,#REF!,#REF!,#REF!)))</f>
        <v>0</v>
      </c>
      <c r="Q1970" s="74">
        <f t="shared" si="163"/>
        <v>0</v>
      </c>
      <c r="R1970" s="73">
        <f>IF(AND(J1969=0,J1970=0),0,INT(CHOOSE(IF(C1970&gt;0,C1970,$F$5),#REF!,#REF!,#REF!,#REF!,#REF!,#REF!,#REF!)))</f>
        <v>0</v>
      </c>
      <c r="S1970" s="74">
        <f t="shared" si="164"/>
        <v>0</v>
      </c>
      <c r="T1970" s="74"/>
    </row>
    <row r="1971" spans="3:20" ht="20.25" hidden="1" customHeight="1">
      <c r="C1971" s="17"/>
      <c r="E1971" t="str">
        <f t="shared" si="160"/>
        <v/>
      </c>
      <c r="F1971" s="62"/>
      <c r="G1971" s="63"/>
      <c r="H1971" s="64"/>
      <c r="I1971" s="64"/>
      <c r="J1971" s="63">
        <v>0</v>
      </c>
      <c r="K1971" s="65"/>
      <c r="L1971" s="66">
        <f t="shared" si="161"/>
        <v>0</v>
      </c>
      <c r="M1971" s="64">
        <f t="shared" si="161"/>
        <v>0</v>
      </c>
      <c r="N1971" s="66">
        <f>IF(J1971=0,0,N1972*$E$3)</f>
        <v>0</v>
      </c>
      <c r="O1971" s="67">
        <f t="shared" si="162"/>
        <v>0</v>
      </c>
      <c r="P1971" s="66">
        <f>IF(J1971=0,0,P1972*$E$3)</f>
        <v>0</v>
      </c>
      <c r="Q1971" s="67">
        <f t="shared" si="163"/>
        <v>0</v>
      </c>
      <c r="R1971" s="66">
        <f>IF(J1971=0,0,R1972*$E$3)</f>
        <v>0</v>
      </c>
      <c r="S1971" s="67">
        <f t="shared" si="164"/>
        <v>0</v>
      </c>
      <c r="T1971" s="67"/>
    </row>
    <row r="1972" spans="3:20" ht="20.25" hidden="1" customHeight="1">
      <c r="C1972" s="76"/>
      <c r="D1972" s="68">
        <f>CHOOSE(IF(C1972&gt;0,C1972,$F$5),0,"(야)","(지세별)","(지+소)","(누.불)","(야+소)","(원내역)")</f>
        <v>0</v>
      </c>
      <c r="E1972">
        <f t="shared" si="165"/>
        <v>0</v>
      </c>
      <c r="F1972" s="59"/>
      <c r="G1972" s="70" t="s">
        <v>482</v>
      </c>
      <c r="H1972" s="71" t="s">
        <v>483</v>
      </c>
      <c r="I1972" s="71">
        <f>CHOOSE(IF(C1972&gt;0,C1972,$F$5),0,"(야간)","(지세별)","(지+소)","(누.불)","(야+소)","")</f>
        <v>0</v>
      </c>
      <c r="J1972" s="70">
        <v>0</v>
      </c>
      <c r="K1972" s="72" t="s">
        <v>484</v>
      </c>
      <c r="L1972" s="73">
        <f t="shared" si="161"/>
        <v>0</v>
      </c>
      <c r="M1972" s="71">
        <f t="shared" si="161"/>
        <v>0</v>
      </c>
      <c r="N1972" s="73">
        <f>IF(AND(J1971=0,J1972=0),0,INT(CHOOSE(IF(C1972&gt;0,C1972,$F$5),#REF!,#REF!,#REF!,#REF!,#REF!,#REF!,#REF!)))</f>
        <v>0</v>
      </c>
      <c r="O1972" s="74">
        <f t="shared" si="162"/>
        <v>0</v>
      </c>
      <c r="P1972" s="73">
        <f>IF(AND(J1971=0,J1972=0),0,INT(CHOOSE(IF(C1972&gt;0,C1972,$F$5),#REF!,#REF!,#REF!,#REF!,#REF!,#REF!,#REF!)))</f>
        <v>0</v>
      </c>
      <c r="Q1972" s="74">
        <f t="shared" si="163"/>
        <v>0</v>
      </c>
      <c r="R1972" s="73">
        <f>IF(AND(J1971=0,J1972=0),0,INT(CHOOSE(IF(C1972&gt;0,C1972,$F$5),#REF!,#REF!,#REF!,#REF!,#REF!,#REF!,#REF!)))</f>
        <v>0</v>
      </c>
      <c r="S1972" s="74">
        <f t="shared" si="164"/>
        <v>0</v>
      </c>
      <c r="T1972" s="74"/>
    </row>
    <row r="1973" spans="3:20" ht="20.25" hidden="1" customHeight="1">
      <c r="C1973" s="17"/>
      <c r="E1973" t="str">
        <f t="shared" si="160"/>
        <v/>
      </c>
      <c r="F1973" s="62"/>
      <c r="G1973" s="63"/>
      <c r="H1973" s="64"/>
      <c r="I1973" s="64"/>
      <c r="J1973" s="63">
        <v>0</v>
      </c>
      <c r="K1973" s="65"/>
      <c r="L1973" s="66">
        <f t="shared" si="161"/>
        <v>0</v>
      </c>
      <c r="M1973" s="64">
        <f t="shared" si="161"/>
        <v>0</v>
      </c>
      <c r="N1973" s="66">
        <f>IF(J1973=0,0,N1974*$E$3)</f>
        <v>0</v>
      </c>
      <c r="O1973" s="67">
        <f t="shared" si="162"/>
        <v>0</v>
      </c>
      <c r="P1973" s="66">
        <f>IF(J1973=0,0,P1974*$E$3)</f>
        <v>0</v>
      </c>
      <c r="Q1973" s="67">
        <f t="shared" si="163"/>
        <v>0</v>
      </c>
      <c r="R1973" s="66">
        <f>IF(J1973=0,0,R1974*$E$3)</f>
        <v>0</v>
      </c>
      <c r="S1973" s="67">
        <f t="shared" si="164"/>
        <v>0</v>
      </c>
      <c r="T1973" s="67"/>
    </row>
    <row r="1974" spans="3:20" ht="20.25" hidden="1" customHeight="1">
      <c r="C1974" s="76">
        <v>2</v>
      </c>
      <c r="D1974" s="68" t="str">
        <f>CHOOSE(IF(C1974&gt;0,C1974,$F$5),0,"(야)","(지세별)","(지+소)","(누.불)","(야+소)","(원내역)")</f>
        <v>(야)</v>
      </c>
      <c r="E1974">
        <f t="shared" si="165"/>
        <v>0</v>
      </c>
      <c r="F1974" s="59"/>
      <c r="G1974" s="70" t="str">
        <f>G1972</f>
        <v>해빙기사용</v>
      </c>
      <c r="H1974" s="71" t="str">
        <f>H1972</f>
        <v>스팀</v>
      </c>
      <c r="I1974" s="71" t="str">
        <f>CHOOSE(IF(C1974&gt;0,C1974,$F$5),0,"(야간)","(지세별)","(지+소)","(누.불)","(야+소)","")</f>
        <v>(야간)</v>
      </c>
      <c r="J1974" s="70">
        <v>0</v>
      </c>
      <c r="K1974" s="72" t="s">
        <v>227</v>
      </c>
      <c r="L1974" s="73">
        <f t="shared" si="161"/>
        <v>0</v>
      </c>
      <c r="M1974" s="71">
        <f t="shared" si="161"/>
        <v>0</v>
      </c>
      <c r="N1974" s="73">
        <f>IF(AND(J1973=0,J1974=0),0,INT(CHOOSE(IF(C1974&gt;0,C1974,$F$5),#REF!,#REF!,#REF!,#REF!,#REF!,#REF!,#REF!)))</f>
        <v>0</v>
      </c>
      <c r="O1974" s="74">
        <f t="shared" si="162"/>
        <v>0</v>
      </c>
      <c r="P1974" s="73">
        <f>IF(AND(J1973=0,J1974=0),0,INT(CHOOSE(IF(C1974&gt;0,C1974,$F$5),#REF!,#REF!,#REF!,#REF!,#REF!,#REF!,#REF!)))</f>
        <v>0</v>
      </c>
      <c r="Q1974" s="74">
        <f t="shared" si="163"/>
        <v>0</v>
      </c>
      <c r="R1974" s="73">
        <f>IF(AND(J1973=0,J1974=0),0,INT(CHOOSE(IF(C1974&gt;0,C1974,$F$5),#REF!,#REF!,#REF!,#REF!,#REF!,#REF!,#REF!)))</f>
        <v>0</v>
      </c>
      <c r="S1974" s="74">
        <f t="shared" si="164"/>
        <v>0</v>
      </c>
      <c r="T1974" s="74"/>
    </row>
    <row r="1975" spans="3:20" ht="20.25" hidden="1" customHeight="1">
      <c r="C1975" s="17"/>
      <c r="E1975" t="str">
        <f t="shared" si="160"/>
        <v/>
      </c>
      <c r="F1975" s="62"/>
      <c r="G1975" s="63"/>
      <c r="H1975" s="64"/>
      <c r="I1975" s="64"/>
      <c r="J1975" s="63">
        <v>0</v>
      </c>
      <c r="K1975" s="65"/>
      <c r="L1975" s="66">
        <f t="shared" si="161"/>
        <v>0</v>
      </c>
      <c r="M1975" s="64">
        <f t="shared" si="161"/>
        <v>0</v>
      </c>
      <c r="N1975" s="66">
        <f>IF(J1975=0,0,N1976*$E$3)</f>
        <v>0</v>
      </c>
      <c r="O1975" s="67">
        <f t="shared" si="162"/>
        <v>0</v>
      </c>
      <c r="P1975" s="66">
        <f>IF(J1975=0,0,P1976*$E$3)</f>
        <v>0</v>
      </c>
      <c r="Q1975" s="67">
        <f t="shared" si="163"/>
        <v>0</v>
      </c>
      <c r="R1975" s="66">
        <f>IF(J1975=0,0,R1976*$E$3)</f>
        <v>0</v>
      </c>
      <c r="S1975" s="67">
        <f t="shared" si="164"/>
        <v>0</v>
      </c>
      <c r="T1975" s="67"/>
    </row>
    <row r="1976" spans="3:20" ht="20.25" hidden="1" customHeight="1">
      <c r="C1976" s="76"/>
      <c r="D1976" s="68">
        <f>CHOOSE(IF(C1976&gt;0,C1976,$F$5),0,"(야)","(지세별)","(지+소)","(누.불)","(야+소)","(원내역)")</f>
        <v>0</v>
      </c>
      <c r="E1976">
        <f t="shared" si="165"/>
        <v>0</v>
      </c>
      <c r="F1976" s="59"/>
      <c r="G1976" s="70"/>
      <c r="H1976" s="71"/>
      <c r="I1976" s="71">
        <f>CHOOSE(IF(C1976&gt;0,C1976,$F$5),0,"(야간)","(지세별)","(지+소)","(누.불)","(야+소)","")</f>
        <v>0</v>
      </c>
      <c r="J1976" s="70">
        <v>0</v>
      </c>
      <c r="K1976" s="72" t="s">
        <v>227</v>
      </c>
      <c r="L1976" s="73">
        <f t="shared" si="161"/>
        <v>0</v>
      </c>
      <c r="M1976" s="71">
        <f t="shared" si="161"/>
        <v>0</v>
      </c>
      <c r="N1976" s="73">
        <f>IF(AND(J1975=0,J1976=0),0,INT(CHOOSE(IF(C1976&gt;0,C1976,$F$5),#REF!,#REF!,#REF!,#REF!,#REF!,#REF!,#REF!)))</f>
        <v>0</v>
      </c>
      <c r="O1976" s="74">
        <f t="shared" si="162"/>
        <v>0</v>
      </c>
      <c r="P1976" s="73">
        <f>IF(AND(J1975=0,J1976=0),0,INT(CHOOSE(IF(C1976&gt;0,C1976,$F$5),#REF!,#REF!,#REF!,#REF!,#REF!,#REF!,#REF!)))</f>
        <v>0</v>
      </c>
      <c r="Q1976" s="74">
        <f t="shared" si="163"/>
        <v>0</v>
      </c>
      <c r="R1976" s="73">
        <f>IF(AND(J1975=0,J1976=0),0,INT(CHOOSE(IF(C1976&gt;0,C1976,$F$5),#REF!,#REF!,#REF!,#REF!,#REF!,#REF!,#REF!)))</f>
        <v>0</v>
      </c>
      <c r="S1976" s="74">
        <f t="shared" si="164"/>
        <v>0</v>
      </c>
      <c r="T1976" s="74"/>
    </row>
    <row r="1977" spans="3:20" ht="20.25" hidden="1" customHeight="1">
      <c r="C1977" s="17"/>
      <c r="E1977" t="str">
        <f t="shared" si="160"/>
        <v/>
      </c>
      <c r="F1977" s="62"/>
      <c r="G1977" s="63"/>
      <c r="H1977" s="64"/>
      <c r="I1977" s="64"/>
      <c r="J1977" s="63">
        <v>0</v>
      </c>
      <c r="K1977" s="65"/>
      <c r="L1977" s="66">
        <f t="shared" si="161"/>
        <v>0</v>
      </c>
      <c r="M1977" s="64">
        <f t="shared" si="161"/>
        <v>0</v>
      </c>
      <c r="N1977" s="66">
        <f>IF(J1977=0,0,N1978*$E$3)</f>
        <v>0</v>
      </c>
      <c r="O1977" s="67">
        <f t="shared" si="162"/>
        <v>0</v>
      </c>
      <c r="P1977" s="66">
        <f>IF(J1977=0,0,P1978*$E$3)</f>
        <v>0</v>
      </c>
      <c r="Q1977" s="67">
        <f t="shared" si="163"/>
        <v>0</v>
      </c>
      <c r="R1977" s="66">
        <f>IF(J1977=0,0,R1978*$E$3)</f>
        <v>0</v>
      </c>
      <c r="S1977" s="67">
        <f t="shared" si="164"/>
        <v>0</v>
      </c>
      <c r="T1977" s="67"/>
    </row>
    <row r="1978" spans="3:20" ht="20.25" hidden="1" customHeight="1">
      <c r="C1978" s="76">
        <v>2</v>
      </c>
      <c r="D1978" s="68" t="str">
        <f>CHOOSE(IF(C1978&gt;0,C1978,$F$5),0,"(야)","(지세별)","(지+소)","(누.불)","(야+소)","(원내역)")</f>
        <v>(야)</v>
      </c>
      <c r="E1978">
        <f t="shared" si="165"/>
        <v>0</v>
      </c>
      <c r="F1978" s="59"/>
      <c r="G1978" s="70"/>
      <c r="H1978" s="71"/>
      <c r="I1978" s="71" t="str">
        <f>CHOOSE(IF(C1978&gt;0,C1978,$F$5),0,"(야간)","(지세별)","(지+소)","(누.불)","(야+소)","")</f>
        <v>(야간)</v>
      </c>
      <c r="J1978" s="70">
        <v>0</v>
      </c>
      <c r="K1978" s="72" t="s">
        <v>423</v>
      </c>
      <c r="L1978" s="73">
        <f t="shared" si="161"/>
        <v>0</v>
      </c>
      <c r="M1978" s="71">
        <f t="shared" si="161"/>
        <v>0</v>
      </c>
      <c r="N1978" s="73">
        <f>IF(AND(J1977=0,J1978=0),0,INT(CHOOSE(IF(C1978&gt;0,C1978,$F$5),#REF!,#REF!,#REF!,#REF!,#REF!,#REF!,#REF!)))</f>
        <v>0</v>
      </c>
      <c r="O1978" s="74">
        <f t="shared" si="162"/>
        <v>0</v>
      </c>
      <c r="P1978" s="73">
        <f>IF(AND(J1977=0,J1978=0),0,INT(CHOOSE(IF(C1978&gt;0,C1978,$F$5),#REF!,#REF!,#REF!,#REF!,#REF!,#REF!,#REF!)))</f>
        <v>0</v>
      </c>
      <c r="Q1978" s="74">
        <f t="shared" si="163"/>
        <v>0</v>
      </c>
      <c r="R1978" s="73">
        <f>IF(AND(J1977=0,J1978=0),0,INT(CHOOSE(IF(C1978&gt;0,C1978,$F$5),#REF!,#REF!,#REF!,#REF!,#REF!,#REF!,#REF!)))</f>
        <v>0</v>
      </c>
      <c r="S1978" s="74">
        <f t="shared" si="164"/>
        <v>0</v>
      </c>
      <c r="T1978" s="74"/>
    </row>
    <row r="1979" spans="3:20" ht="20.25" hidden="1" customHeight="1">
      <c r="C1979" s="17"/>
      <c r="E1979" t="str">
        <f t="shared" si="160"/>
        <v/>
      </c>
      <c r="F1979" s="62"/>
      <c r="G1979" s="63"/>
      <c r="H1979" s="64"/>
      <c r="I1979" s="64"/>
      <c r="J1979" s="63">
        <v>0</v>
      </c>
      <c r="K1979" s="65"/>
      <c r="L1979" s="66">
        <f t="shared" si="161"/>
        <v>0</v>
      </c>
      <c r="M1979" s="64">
        <f t="shared" si="161"/>
        <v>0</v>
      </c>
      <c r="N1979" s="66">
        <f>IF(J1979=0,0,N1980*$E$3)</f>
        <v>0</v>
      </c>
      <c r="O1979" s="67">
        <f t="shared" si="162"/>
        <v>0</v>
      </c>
      <c r="P1979" s="66">
        <f>IF(J1979=0,0,P1980*$E$3)</f>
        <v>0</v>
      </c>
      <c r="Q1979" s="67">
        <f t="shared" si="163"/>
        <v>0</v>
      </c>
      <c r="R1979" s="66">
        <f>IF(J1979=0,0,R1980*$E$3)</f>
        <v>0</v>
      </c>
      <c r="S1979" s="67">
        <f t="shared" si="164"/>
        <v>0</v>
      </c>
      <c r="T1979" s="67"/>
    </row>
    <row r="1980" spans="3:20" ht="20.25" customHeight="1">
      <c r="C1980" s="76"/>
      <c r="D1980" s="68">
        <f>CHOOSE(IF(C1980&gt;0,C1980,$F$5),0,"(야)","(지세별)","(지+소)","(누.불)","(야+소)","(원내역)")</f>
        <v>0</v>
      </c>
      <c r="E1980">
        <f t="shared" si="165"/>
        <v>0</v>
      </c>
      <c r="F1980" s="59"/>
      <c r="G1980" s="70" t="s">
        <v>485</v>
      </c>
      <c r="H1980" s="71"/>
      <c r="I1980" s="71">
        <f>CHOOSE(IF(C1980&gt;0,C1980,$F$5),0,"(야간)","(지세별)","(지+소)","(누.불)","(야+소)","")</f>
        <v>0</v>
      </c>
      <c r="J1980" s="70">
        <v>1500</v>
      </c>
      <c r="K1980" s="72" t="s">
        <v>486</v>
      </c>
      <c r="L1980" s="73"/>
      <c r="M1980" s="71"/>
      <c r="N1980" s="73"/>
      <c r="O1980" s="74"/>
      <c r="P1980" s="73"/>
      <c r="Q1980" s="74"/>
      <c r="R1980" s="73"/>
      <c r="S1980" s="74"/>
      <c r="T1980" s="74"/>
    </row>
    <row r="1981" spans="3:20" ht="20.25" hidden="1" customHeight="1">
      <c r="C1981" s="17"/>
      <c r="E1981" t="str">
        <f t="shared" si="160"/>
        <v/>
      </c>
      <c r="F1981" s="62"/>
      <c r="G1981" s="63"/>
      <c r="H1981" s="64"/>
      <c r="I1981" s="64"/>
      <c r="J1981" s="63">
        <v>0</v>
      </c>
      <c r="K1981" s="65"/>
      <c r="L1981" s="66">
        <f t="shared" si="161"/>
        <v>0</v>
      </c>
      <c r="M1981" s="64">
        <f t="shared" si="161"/>
        <v>0</v>
      </c>
      <c r="N1981" s="66">
        <f>IF(J1981=0,0,N1982*$E$3)</f>
        <v>0</v>
      </c>
      <c r="O1981" s="67">
        <f t="shared" si="162"/>
        <v>0</v>
      </c>
      <c r="P1981" s="66">
        <f>IF(J1981=0,0,P1982*$E$3)</f>
        <v>0</v>
      </c>
      <c r="Q1981" s="67">
        <f t="shared" si="163"/>
        <v>0</v>
      </c>
      <c r="R1981" s="66">
        <f>IF(J1981=0,0,R1982*$E$3)</f>
        <v>0</v>
      </c>
      <c r="S1981" s="67">
        <f t="shared" si="164"/>
        <v>0</v>
      </c>
      <c r="T1981" s="67"/>
    </row>
    <row r="1982" spans="3:20" ht="20.25" hidden="1" customHeight="1">
      <c r="C1982" s="76">
        <v>2</v>
      </c>
      <c r="D1982" s="68" t="str">
        <f>CHOOSE(IF(C1982&gt;0,C1982,$F$5),0,"(야)","(지세별)","(지+소)","(누.불)","(야+소)","(원내역)")</f>
        <v>(야)</v>
      </c>
      <c r="E1982">
        <f t="shared" si="165"/>
        <v>0</v>
      </c>
      <c r="F1982" s="59"/>
      <c r="G1982" s="70" t="s">
        <v>485</v>
      </c>
      <c r="H1982" s="71"/>
      <c r="I1982" s="71" t="str">
        <f>CHOOSE(IF(C1982&gt;0,C1982,$F$5),0,"(야간)","(지세별)","(지+소)","(누.불)","(야+소)","")</f>
        <v>(야간)</v>
      </c>
      <c r="J1982" s="70">
        <v>0</v>
      </c>
      <c r="K1982" s="72" t="s">
        <v>487</v>
      </c>
      <c r="L1982" s="73">
        <f t="shared" si="161"/>
        <v>0</v>
      </c>
      <c r="M1982" s="71">
        <f t="shared" si="161"/>
        <v>0</v>
      </c>
      <c r="N1982" s="73">
        <f>IF(AND(J1981=0,J1982=0),0,INT(CHOOSE(IF(C1982&gt;0,C1982,$F$5),#REF!,#REF!,#REF!,#REF!,#REF!,#REF!,#REF!)))</f>
        <v>0</v>
      </c>
      <c r="O1982" s="74">
        <f t="shared" si="162"/>
        <v>0</v>
      </c>
      <c r="P1982" s="73">
        <f>IF(AND(J1981=0,J1982=0),0,INT(CHOOSE(IF(C1982&gt;0,C1982,$F$5),#REF!,#REF!,#REF!,#REF!,#REF!,#REF!,#REF!)))</f>
        <v>0</v>
      </c>
      <c r="Q1982" s="74">
        <f t="shared" si="163"/>
        <v>0</v>
      </c>
      <c r="R1982" s="73">
        <f>IF(AND(J1981=0,J1982=0),0,INT(CHOOSE(IF(C1982&gt;0,C1982,$F$5),#REF!,#REF!,#REF!,#REF!,#REF!,#REF!,#REF!)))</f>
        <v>0</v>
      </c>
      <c r="S1982" s="74">
        <f t="shared" si="164"/>
        <v>0</v>
      </c>
      <c r="T1982" s="74"/>
    </row>
    <row r="1983" spans="3:20" ht="20.25" hidden="1" customHeight="1">
      <c r="C1983" s="17"/>
      <c r="E1983" t="str">
        <f t="shared" si="160"/>
        <v/>
      </c>
      <c r="F1983" s="62"/>
      <c r="G1983" s="63"/>
      <c r="H1983" s="64"/>
      <c r="I1983" s="64"/>
      <c r="J1983" s="63">
        <v>0</v>
      </c>
      <c r="K1983" s="65"/>
      <c r="L1983" s="66">
        <f t="shared" si="161"/>
        <v>0</v>
      </c>
      <c r="M1983" s="64">
        <f t="shared" si="161"/>
        <v>0</v>
      </c>
      <c r="N1983" s="66">
        <f>IF(J1983=0,0,N1984*$E$3)</f>
        <v>0</v>
      </c>
      <c r="O1983" s="67">
        <f t="shared" si="162"/>
        <v>0</v>
      </c>
      <c r="P1983" s="66">
        <f>IF(J1983=0,0,P1984*$E$3)</f>
        <v>0</v>
      </c>
      <c r="Q1983" s="67">
        <f t="shared" si="163"/>
        <v>0</v>
      </c>
      <c r="R1983" s="66">
        <f>IF(J1983=0,0,R1984*$E$3)</f>
        <v>0</v>
      </c>
      <c r="S1983" s="67">
        <f t="shared" si="164"/>
        <v>0</v>
      </c>
      <c r="T1983" s="67"/>
    </row>
    <row r="1984" spans="3:20" ht="20.25" customHeight="1">
      <c r="C1984" s="76"/>
      <c r="D1984" s="68">
        <f>CHOOSE(IF(C1984&gt;0,C1984,$F$5),0,"(야)","(지세별)","(지+소)","(누.불)","(야+소)","(원내역)")</f>
        <v>0</v>
      </c>
      <c r="E1984">
        <f t="shared" si="165"/>
        <v>0</v>
      </c>
      <c r="F1984" s="59"/>
      <c r="G1984" s="70" t="s">
        <v>488</v>
      </c>
      <c r="H1984" s="71"/>
      <c r="I1984" s="71"/>
      <c r="J1984" s="70">
        <v>16</v>
      </c>
      <c r="K1984" s="72" t="s">
        <v>227</v>
      </c>
      <c r="L1984" s="73"/>
      <c r="M1984" s="71"/>
      <c r="N1984" s="73"/>
      <c r="O1984" s="74"/>
      <c r="P1984" s="73"/>
      <c r="Q1984" s="74"/>
      <c r="R1984" s="73"/>
      <c r="S1984" s="74"/>
      <c r="T1984" s="74"/>
    </row>
    <row r="1985" spans="3:20" ht="20.25" hidden="1" customHeight="1">
      <c r="C1985" s="17"/>
      <c r="E1985" t="str">
        <f t="shared" si="160"/>
        <v/>
      </c>
      <c r="F1985" s="62"/>
      <c r="G1985" s="63"/>
      <c r="H1985" s="64"/>
      <c r="I1985" s="64"/>
      <c r="J1985" s="63">
        <v>0</v>
      </c>
      <c r="K1985" s="65"/>
      <c r="L1985" s="66">
        <f t="shared" si="161"/>
        <v>0</v>
      </c>
      <c r="M1985" s="64">
        <f t="shared" si="161"/>
        <v>0</v>
      </c>
      <c r="N1985" s="66">
        <f>IF(J1985=0,0,N1986*$E$3)</f>
        <v>0</v>
      </c>
      <c r="O1985" s="67">
        <f t="shared" si="162"/>
        <v>0</v>
      </c>
      <c r="P1985" s="66">
        <f>IF(J1985=0,0,P1986*$E$3)</f>
        <v>0</v>
      </c>
      <c r="Q1985" s="67">
        <f t="shared" si="163"/>
        <v>0</v>
      </c>
      <c r="R1985" s="66">
        <f>IF(J1985=0,0,R1986*$E$3)</f>
        <v>0</v>
      </c>
      <c r="S1985" s="67">
        <f t="shared" si="164"/>
        <v>0</v>
      </c>
      <c r="T1985" s="67"/>
    </row>
    <row r="1986" spans="3:20" ht="20.25" hidden="1" customHeight="1">
      <c r="C1986" s="76">
        <v>2</v>
      </c>
      <c r="D1986" s="68" t="str">
        <f>CHOOSE(IF(C1986&gt;0,C1986,$F$5),0,"(야)","(지세별)","(지+소)","(누.불)","(야+소)","(원내역)")</f>
        <v>(야)</v>
      </c>
      <c r="E1986">
        <f t="shared" si="165"/>
        <v>0</v>
      </c>
      <c r="F1986" s="59"/>
      <c r="G1986" s="70" t="s">
        <v>488</v>
      </c>
      <c r="H1986" s="71"/>
      <c r="I1986" s="71" t="str">
        <f>CHOOSE(IF(C1986&gt;0,C1986,$F$5),0,"(야간)","(지세별)","(지+소)","(누.불)","(야+소)","")</f>
        <v>(야간)</v>
      </c>
      <c r="J1986" s="70">
        <v>0</v>
      </c>
      <c r="K1986" s="72" t="s">
        <v>227</v>
      </c>
      <c r="L1986" s="73">
        <f t="shared" si="161"/>
        <v>0</v>
      </c>
      <c r="M1986" s="71">
        <f t="shared" si="161"/>
        <v>0</v>
      </c>
      <c r="N1986" s="73">
        <f>IF(AND(J1985=0,J1986=0),0,INT(CHOOSE(IF(C1986&gt;0,C1986,$F$5),#REF!,#REF!,#REF!,#REF!,#REF!,#REF!,#REF!)))</f>
        <v>0</v>
      </c>
      <c r="O1986" s="74">
        <f t="shared" si="162"/>
        <v>0</v>
      </c>
      <c r="P1986" s="73">
        <f>IF(AND(J1985=0,J1986=0),0,INT(CHOOSE(IF(C1986&gt;0,C1986,$F$5),#REF!,#REF!,#REF!,#REF!,#REF!,#REF!,#REF!)))</f>
        <v>0</v>
      </c>
      <c r="Q1986" s="74">
        <f t="shared" si="163"/>
        <v>0</v>
      </c>
      <c r="R1986" s="73">
        <f>IF(AND(J1985=0,J1986=0),0,INT(CHOOSE(IF(C1986&gt;0,C1986,$F$5),#REF!,#REF!,#REF!,#REF!,#REF!,#REF!,#REF!)))</f>
        <v>0</v>
      </c>
      <c r="S1986" s="74">
        <f t="shared" si="164"/>
        <v>0</v>
      </c>
      <c r="T1986" s="74"/>
    </row>
    <row r="1987" spans="3:20" ht="20.25" hidden="1" customHeight="1">
      <c r="C1987" s="17"/>
      <c r="E1987" t="str">
        <f t="shared" si="160"/>
        <v/>
      </c>
      <c r="F1987" s="62"/>
      <c r="G1987" s="63"/>
      <c r="H1987" s="64"/>
      <c r="I1987" s="64"/>
      <c r="J1987" s="63">
        <v>0</v>
      </c>
      <c r="K1987" s="65"/>
      <c r="L1987" s="66">
        <f t="shared" si="161"/>
        <v>0</v>
      </c>
      <c r="M1987" s="64">
        <f t="shared" si="161"/>
        <v>0</v>
      </c>
      <c r="N1987" s="66">
        <f>IF(J1987=0,0,N1988*$E$3)</f>
        <v>0</v>
      </c>
      <c r="O1987" s="67">
        <f t="shared" si="162"/>
        <v>0</v>
      </c>
      <c r="P1987" s="66">
        <f>IF(J1987=0,0,P1988*$E$3)</f>
        <v>0</v>
      </c>
      <c r="Q1987" s="67">
        <f t="shared" si="163"/>
        <v>0</v>
      </c>
      <c r="R1987" s="66">
        <f>IF(J1987=0,0,R1988*$E$3)</f>
        <v>0</v>
      </c>
      <c r="S1987" s="67">
        <f t="shared" si="164"/>
        <v>0</v>
      </c>
      <c r="T1987" s="67"/>
    </row>
    <row r="1988" spans="3:20" ht="20.25" customHeight="1">
      <c r="C1988" s="76"/>
      <c r="D1988" s="68">
        <f>CHOOSE(IF(C1988&gt;0,C1988,$F$5),0,"(야)","(지세별)","(지+소)","(누.불)","(야+소)","(원내역)")</f>
        <v>0</v>
      </c>
      <c r="E1988">
        <f t="shared" si="165"/>
        <v>0</v>
      </c>
      <c r="F1988" s="59"/>
      <c r="G1988" s="70" t="s">
        <v>489</v>
      </c>
      <c r="H1988" s="71" t="s">
        <v>490</v>
      </c>
      <c r="I1988" s="71"/>
      <c r="J1988" s="70">
        <v>2</v>
      </c>
      <c r="K1988" s="72" t="s">
        <v>346</v>
      </c>
      <c r="L1988" s="73"/>
      <c r="M1988" s="71"/>
      <c r="N1988" s="73"/>
      <c r="O1988" s="74"/>
      <c r="P1988" s="73"/>
      <c r="Q1988" s="74"/>
      <c r="R1988" s="73"/>
      <c r="S1988" s="74"/>
      <c r="T1988" s="74"/>
    </row>
    <row r="1989" spans="3:20" ht="20.25" hidden="1" customHeight="1">
      <c r="C1989" s="17"/>
      <c r="E1989" t="str">
        <f t="shared" si="160"/>
        <v/>
      </c>
      <c r="F1989" s="62"/>
      <c r="G1989" s="63"/>
      <c r="H1989" s="64"/>
      <c r="I1989" s="64"/>
      <c r="J1989" s="63">
        <v>0</v>
      </c>
      <c r="K1989" s="65"/>
      <c r="L1989" s="66">
        <f t="shared" si="161"/>
        <v>0</v>
      </c>
      <c r="M1989" s="64">
        <f t="shared" si="161"/>
        <v>0</v>
      </c>
      <c r="N1989" s="66">
        <f>IF(J1989=0,0,N1990*$E$3)</f>
        <v>0</v>
      </c>
      <c r="O1989" s="67">
        <f t="shared" si="162"/>
        <v>0</v>
      </c>
      <c r="P1989" s="66">
        <f>IF(J1989=0,0,P1990*$E$3)</f>
        <v>0</v>
      </c>
      <c r="Q1989" s="67">
        <f t="shared" si="163"/>
        <v>0</v>
      </c>
      <c r="R1989" s="66">
        <f>IF(J1989=0,0,R1990*$E$3)</f>
        <v>0</v>
      </c>
      <c r="S1989" s="67">
        <f t="shared" si="164"/>
        <v>0</v>
      </c>
      <c r="T1989" s="67"/>
    </row>
    <row r="1990" spans="3:20" ht="20.25" hidden="1" customHeight="1">
      <c r="C1990" s="76">
        <v>2</v>
      </c>
      <c r="D1990" s="68" t="str">
        <f>CHOOSE(IF(C1990&gt;0,C1990,$F$5),0,"(야)","(지세별)","(지+소)","(누.불)","(야+소)","(원내역)")</f>
        <v>(야)</v>
      </c>
      <c r="E1990">
        <f t="shared" si="165"/>
        <v>0</v>
      </c>
      <c r="F1990" s="59"/>
      <c r="G1990" s="70" t="str">
        <f>G1988</f>
        <v>공사CI간판제작</v>
      </c>
      <c r="H1990" s="71"/>
      <c r="I1990" s="71" t="str">
        <f>CHOOSE(IF(C1990&gt;0,C1990,$F$5),0,"(야간)","(지세별)","(지+소)","(누.불)","(야+소)","")</f>
        <v>(야간)</v>
      </c>
      <c r="J1990" s="70">
        <v>0</v>
      </c>
      <c r="K1990" s="72" t="s">
        <v>476</v>
      </c>
      <c r="L1990" s="73">
        <f t="shared" si="161"/>
        <v>0</v>
      </c>
      <c r="M1990" s="71">
        <f t="shared" si="161"/>
        <v>0</v>
      </c>
      <c r="N1990" s="73">
        <f>IF(AND(J1989=0,J1990=0),0,INT(CHOOSE(IF(C1990&gt;0,C1990,$F$5),#REF!,#REF!,#REF!,#REF!,#REF!,#REF!,#REF!)))</f>
        <v>0</v>
      </c>
      <c r="O1990" s="74">
        <f t="shared" si="162"/>
        <v>0</v>
      </c>
      <c r="P1990" s="73">
        <f>IF(AND(J1989=0,J1990=0),0,INT(CHOOSE(IF(C1990&gt;0,C1990,$F$5),#REF!,#REF!,#REF!,#REF!,#REF!,#REF!,#REF!)))</f>
        <v>0</v>
      </c>
      <c r="Q1990" s="74">
        <f t="shared" si="163"/>
        <v>0</v>
      </c>
      <c r="R1990" s="73">
        <f>IF(AND(J1989=0,J1990=0),0,INT(CHOOSE(IF(C1990&gt;0,C1990,$F$5),#REF!,#REF!,#REF!,#REF!,#REF!,#REF!,#REF!)))</f>
        <v>0</v>
      </c>
      <c r="S1990" s="74">
        <f t="shared" si="164"/>
        <v>0</v>
      </c>
      <c r="T1990" s="74"/>
    </row>
    <row r="1991" spans="3:20" ht="20.25" hidden="1" customHeight="1">
      <c r="C1991" s="17"/>
      <c r="E1991" t="str">
        <f t="shared" si="160"/>
        <v/>
      </c>
      <c r="F1991" s="62"/>
      <c r="G1991" s="63"/>
      <c r="H1991" s="64"/>
      <c r="I1991" s="64"/>
      <c r="J1991" s="63"/>
      <c r="K1991" s="65"/>
      <c r="L1991" s="66">
        <f t="shared" si="161"/>
        <v>0</v>
      </c>
      <c r="M1991" s="64">
        <f t="shared" si="161"/>
        <v>0</v>
      </c>
      <c r="N1991" s="66">
        <f>IF(J1991=0,0,N1992*$E$3)</f>
        <v>0</v>
      </c>
      <c r="O1991" s="67">
        <f t="shared" si="162"/>
        <v>0</v>
      </c>
      <c r="P1991" s="66">
        <f>IF(J1991=0,0,P1992*$E$3)</f>
        <v>0</v>
      </c>
      <c r="Q1991" s="67">
        <f t="shared" si="163"/>
        <v>0</v>
      </c>
      <c r="R1991" s="66">
        <f>IF(J1991=0,0,R1992*$E$3)</f>
        <v>0</v>
      </c>
      <c r="S1991" s="67">
        <f t="shared" si="164"/>
        <v>0</v>
      </c>
      <c r="T1991" s="67"/>
    </row>
    <row r="1992" spans="3:20" ht="20.25" customHeight="1">
      <c r="C1992" s="76"/>
      <c r="D1992" s="68">
        <f>CHOOSE(IF(C1992&gt;0,C1992,$F$5),0,"(야)","(지세별)","(지+소)","(누.불)","(야+소)","(원내역)")</f>
        <v>0</v>
      </c>
      <c r="E1992">
        <f t="shared" si="165"/>
        <v>0</v>
      </c>
      <c r="F1992" s="59"/>
      <c r="G1992" s="70" t="s">
        <v>491</v>
      </c>
      <c r="H1992" s="71" t="s">
        <v>492</v>
      </c>
      <c r="I1992" s="71">
        <f>CHOOSE(IF(C1992&gt;0,C1992,$F$5),0,"(야간)","(지세별)","(소규모)","(누.불)","(야+소)","")</f>
        <v>0</v>
      </c>
      <c r="J1992" s="70">
        <v>2</v>
      </c>
      <c r="K1992" s="72" t="s">
        <v>374</v>
      </c>
      <c r="L1992" s="73"/>
      <c r="M1992" s="71"/>
      <c r="N1992" s="73"/>
      <c r="O1992" s="74"/>
      <c r="P1992" s="73"/>
      <c r="Q1992" s="74"/>
      <c r="R1992" s="73"/>
      <c r="S1992" s="74"/>
      <c r="T1992" s="74"/>
    </row>
    <row r="1993" spans="3:20" ht="20.25" hidden="1" customHeight="1">
      <c r="C1993" s="17"/>
      <c r="E1993" t="str">
        <f t="shared" si="160"/>
        <v/>
      </c>
      <c r="F1993" s="62"/>
      <c r="G1993" s="63"/>
      <c r="H1993" s="64"/>
      <c r="I1993" s="64"/>
      <c r="J1993" s="63"/>
      <c r="K1993" s="65"/>
      <c r="L1993" s="66">
        <f t="shared" si="161"/>
        <v>0</v>
      </c>
      <c r="M1993" s="64">
        <f t="shared" si="161"/>
        <v>0</v>
      </c>
      <c r="N1993" s="66">
        <f>IF(J1993=0,0,N1994*$E$3)</f>
        <v>0</v>
      </c>
      <c r="O1993" s="67">
        <f t="shared" si="162"/>
        <v>0</v>
      </c>
      <c r="P1993" s="66">
        <f>IF(J1993=0,0,P1994*$E$3)</f>
        <v>0</v>
      </c>
      <c r="Q1993" s="67">
        <f t="shared" si="163"/>
        <v>0</v>
      </c>
      <c r="R1993" s="66">
        <f>IF(J1993=0,0,R1994*$E$3)</f>
        <v>0</v>
      </c>
      <c r="S1993" s="67">
        <f t="shared" si="164"/>
        <v>0</v>
      </c>
      <c r="T1993" s="67"/>
    </row>
    <row r="1994" spans="3:20" ht="20.25" customHeight="1">
      <c r="C1994" s="76">
        <v>2</v>
      </c>
      <c r="D1994" s="68" t="str">
        <f>CHOOSE(IF(C1994&gt;0,C1994,$F$5),0,"(야)","(지세별)","(지+소)","(누.불)","(야+소)","(원내역)")</f>
        <v>(야)</v>
      </c>
      <c r="E1994">
        <f t="shared" si="165"/>
        <v>0</v>
      </c>
      <c r="F1994" s="59"/>
      <c r="G1994" s="70" t="str">
        <f>G1992</f>
        <v>밸브개폐비</v>
      </c>
      <c r="H1994" s="71" t="str">
        <f>H1992</f>
        <v>80~100mm</v>
      </c>
      <c r="I1994" s="71" t="str">
        <f>CHOOSE(IF(C1994&gt;0,C1994,$F$5),0,"(야간)","(지세별)","(지+소)","(누.불)","(야+소)","")</f>
        <v>(야간)</v>
      </c>
      <c r="J1994" s="70">
        <v>2</v>
      </c>
      <c r="K1994" s="72" t="s">
        <v>374</v>
      </c>
      <c r="L1994" s="73"/>
      <c r="M1994" s="71"/>
      <c r="N1994" s="73"/>
      <c r="O1994" s="74"/>
      <c r="P1994" s="73"/>
      <c r="Q1994" s="74"/>
      <c r="R1994" s="73"/>
      <c r="S1994" s="74"/>
      <c r="T1994" s="74"/>
    </row>
    <row r="1995" spans="3:20" ht="20.25" hidden="1" customHeight="1">
      <c r="C1995" s="17"/>
      <c r="E1995" t="str">
        <f t="shared" si="160"/>
        <v/>
      </c>
      <c r="F1995" s="62"/>
      <c r="G1995" s="63"/>
      <c r="H1995" s="64"/>
      <c r="I1995" s="64"/>
      <c r="J1995" s="63"/>
      <c r="K1995" s="65"/>
      <c r="L1995" s="66">
        <f t="shared" si="161"/>
        <v>0</v>
      </c>
      <c r="M1995" s="64">
        <f t="shared" si="161"/>
        <v>0</v>
      </c>
      <c r="N1995" s="66">
        <f>IF(J1995=0,0,N1996*$E$3)</f>
        <v>0</v>
      </c>
      <c r="O1995" s="67">
        <f t="shared" si="162"/>
        <v>0</v>
      </c>
      <c r="P1995" s="66">
        <f>IF(J1995=0,0,P1996*$E$3)</f>
        <v>0</v>
      </c>
      <c r="Q1995" s="67">
        <f t="shared" si="163"/>
        <v>0</v>
      </c>
      <c r="R1995" s="66">
        <f>IF(J1995=0,0,R1996*$E$3)</f>
        <v>0</v>
      </c>
      <c r="S1995" s="67">
        <f t="shared" si="164"/>
        <v>0</v>
      </c>
      <c r="T1995" s="67"/>
    </row>
    <row r="1996" spans="3:20" ht="20.25" hidden="1" customHeight="1">
      <c r="C1996" s="76"/>
      <c r="D1996" s="68">
        <f>CHOOSE(IF(C1996&gt;0,C1996,$F$5),0,"(야)","(지세별)","(지+소)","(누.불)","(야+소)","(원내역)")</f>
        <v>0</v>
      </c>
      <c r="E1996">
        <f t="shared" si="165"/>
        <v>0</v>
      </c>
      <c r="F1996" s="59"/>
      <c r="G1996" s="70" t="s">
        <v>493</v>
      </c>
      <c r="H1996" s="71" t="s">
        <v>494</v>
      </c>
      <c r="I1996" s="71">
        <f>CHOOSE(IF(C1996&gt;0,C1996,$F$5),0,"(야간)","(지세별)","(소규모)","(누.불)","(야+소)","")</f>
        <v>0</v>
      </c>
      <c r="J1996" s="70"/>
      <c r="K1996" s="72" t="s">
        <v>495</v>
      </c>
      <c r="L1996" s="73">
        <f t="shared" si="161"/>
        <v>0</v>
      </c>
      <c r="M1996" s="71">
        <f t="shared" si="161"/>
        <v>0</v>
      </c>
      <c r="N1996" s="73">
        <f>IF(AND(J1995=0,J1996=0),0,INT(CHOOSE(IF(C1996&gt;0,C1996,$F$5),#REF!,#REF!,#REF!,#REF!,#REF!,#REF!,#REF!)))</f>
        <v>0</v>
      </c>
      <c r="O1996" s="74">
        <f t="shared" si="162"/>
        <v>0</v>
      </c>
      <c r="P1996" s="73">
        <f>IF(AND(J1995=0,J1996=0),0,INT(CHOOSE(IF(C1996&gt;0,C1996,$F$5),#REF!,#REF!,#REF!,#REF!,#REF!,#REF!,#REF!)))</f>
        <v>0</v>
      </c>
      <c r="Q1996" s="74">
        <f t="shared" si="163"/>
        <v>0</v>
      </c>
      <c r="R1996" s="73">
        <f>IF(AND(J1995=0,J1996=0),0,INT(CHOOSE(IF(C1996&gt;0,C1996,$F$5),#REF!,#REF!,#REF!,#REF!,#REF!,#REF!,#REF!)))</f>
        <v>0</v>
      </c>
      <c r="S1996" s="74">
        <f t="shared" si="164"/>
        <v>0</v>
      </c>
      <c r="T1996" s="74"/>
    </row>
    <row r="1997" spans="3:20" ht="20.25" hidden="1" customHeight="1">
      <c r="C1997" s="17"/>
      <c r="E1997" t="str">
        <f t="shared" si="160"/>
        <v/>
      </c>
      <c r="F1997" s="62"/>
      <c r="G1997" s="63"/>
      <c r="H1997" s="64"/>
      <c r="I1997" s="64"/>
      <c r="J1997" s="63"/>
      <c r="K1997" s="65"/>
      <c r="L1997" s="66">
        <f t="shared" si="161"/>
        <v>0</v>
      </c>
      <c r="M1997" s="64">
        <f t="shared" si="161"/>
        <v>0</v>
      </c>
      <c r="N1997" s="66">
        <f>IF(J1997=0,0,N1998*$E$3)</f>
        <v>0</v>
      </c>
      <c r="O1997" s="67">
        <f t="shared" si="162"/>
        <v>0</v>
      </c>
      <c r="P1997" s="66">
        <f>IF(J1997=0,0,P1998*$E$3)</f>
        <v>0</v>
      </c>
      <c r="Q1997" s="67">
        <f t="shared" si="163"/>
        <v>0</v>
      </c>
      <c r="R1997" s="66">
        <f>IF(J1997=0,0,R1998*$E$3)</f>
        <v>0</v>
      </c>
      <c r="S1997" s="67">
        <f t="shared" si="164"/>
        <v>0</v>
      </c>
      <c r="T1997" s="67"/>
    </row>
    <row r="1998" spans="3:20" ht="20.25" customHeight="1">
      <c r="C1998" s="76">
        <v>2</v>
      </c>
      <c r="D1998" s="68" t="str">
        <f>CHOOSE(IF(C1998&gt;0,C1998,$F$5),0,"(야)","(지세별)","(지+소)","(누.불)","(야+소)","(원내역)")</f>
        <v>(야)</v>
      </c>
      <c r="E1998">
        <f t="shared" si="165"/>
        <v>0</v>
      </c>
      <c r="F1998" s="59"/>
      <c r="G1998" s="70" t="str">
        <f>G1996</f>
        <v>밸브개폐비</v>
      </c>
      <c r="H1998" s="71" t="str">
        <f>H1996</f>
        <v>150mm</v>
      </c>
      <c r="I1998" s="71" t="str">
        <f>CHOOSE(IF(C1998&gt;0,C1998,$F$5),0,"(야간)","(지세별)","(지+소)","(누.불)","(야+소)","")</f>
        <v>(야간)</v>
      </c>
      <c r="J1998" s="70">
        <v>3</v>
      </c>
      <c r="K1998" s="72" t="s">
        <v>374</v>
      </c>
      <c r="L1998" s="73"/>
      <c r="M1998" s="71"/>
      <c r="N1998" s="73"/>
      <c r="O1998" s="74"/>
      <c r="P1998" s="73"/>
      <c r="Q1998" s="74"/>
      <c r="R1998" s="73"/>
      <c r="S1998" s="74"/>
      <c r="T1998" s="74"/>
    </row>
    <row r="1999" spans="3:20" ht="20.25" hidden="1" customHeight="1">
      <c r="C1999" s="17"/>
      <c r="E1999" t="str">
        <f>IF(OR(M1999&gt;0,M2000&gt;0),2,"")</f>
        <v/>
      </c>
      <c r="F1999" s="62"/>
      <c r="G1999" s="63"/>
      <c r="H1999" s="64"/>
      <c r="I1999" s="64"/>
      <c r="J1999" s="63"/>
      <c r="K1999" s="65"/>
      <c r="L1999" s="66">
        <f t="shared" ref="L1999:M2070" si="166">SUM(N1999,P1999,R1999)</f>
        <v>0</v>
      </c>
      <c r="M1999" s="64">
        <f t="shared" si="166"/>
        <v>0</v>
      </c>
      <c r="N1999" s="66">
        <f>IF(J1999=0,0,N2000*$E$3)</f>
        <v>0</v>
      </c>
      <c r="O1999" s="67">
        <f t="shared" ref="O1999:O2061" si="167">INT($J1999*N1999)</f>
        <v>0</v>
      </c>
      <c r="P1999" s="66">
        <f>IF(J1999=0,0,P2000*$E$3)</f>
        <v>0</v>
      </c>
      <c r="Q1999" s="67">
        <f t="shared" ref="Q1999:Q2061" si="168">INT($J1999*P1999)</f>
        <v>0</v>
      </c>
      <c r="R1999" s="66">
        <f>IF(J1999=0,0,R2000*$E$3)</f>
        <v>0</v>
      </c>
      <c r="S1999" s="67">
        <f t="shared" ref="S1999:S2061" si="169">INT($J1999*R1999)</f>
        <v>0</v>
      </c>
      <c r="T1999" s="67"/>
    </row>
    <row r="2000" spans="3:20" ht="20.25" hidden="1" customHeight="1">
      <c r="C2000" s="76"/>
      <c r="D2000" s="68">
        <f>CHOOSE(IF(C2000&gt;0,C2000,$F$5),0,"(야)","(지세별)","(지+소)","(누.불)","(야+소)","(원내역)")</f>
        <v>0</v>
      </c>
      <c r="E2000">
        <f>IF(OR(M1999&gt;0,M2000&gt;0),1,0)</f>
        <v>0</v>
      </c>
      <c r="F2000" s="59"/>
      <c r="G2000" s="70" t="s">
        <v>496</v>
      </c>
      <c r="H2000" s="71" t="s">
        <v>497</v>
      </c>
      <c r="I2000" s="71">
        <f>CHOOSE(IF(C2000&gt;0,C2000,$F$5),0,"(야간)","(지세별)","(소규모)","(누.불)","(야+소)","")</f>
        <v>0</v>
      </c>
      <c r="J2000" s="70"/>
      <c r="K2000" s="72" t="s">
        <v>476</v>
      </c>
      <c r="L2000" s="73">
        <f t="shared" si="166"/>
        <v>0</v>
      </c>
      <c r="M2000" s="71">
        <f t="shared" si="166"/>
        <v>0</v>
      </c>
      <c r="N2000" s="73">
        <f>IF(AND(J1999=0,J2000=0),0,INT(CHOOSE(IF(C2000&gt;0,C2000,$F$5),#REF!,#REF!,#REF!,#REF!,#REF!,#REF!,#REF!)))</f>
        <v>0</v>
      </c>
      <c r="O2000" s="74">
        <f t="shared" si="167"/>
        <v>0</v>
      </c>
      <c r="P2000" s="73">
        <f>IF(AND(J1999=0,J2000=0),0,INT(CHOOSE(IF(C2000&gt;0,C2000,$F$5),#REF!,#REF!,#REF!,#REF!,#REF!,#REF!,#REF!)))</f>
        <v>0</v>
      </c>
      <c r="Q2000" s="74">
        <f t="shared" si="168"/>
        <v>0</v>
      </c>
      <c r="R2000" s="73">
        <f>IF(AND(J1999=0,J2000=0),0,INT(CHOOSE(IF(C2000&gt;0,C2000,$F$5),#REF!,#REF!,#REF!,#REF!,#REF!,#REF!,#REF!)))</f>
        <v>0</v>
      </c>
      <c r="S2000" s="74">
        <f t="shared" si="169"/>
        <v>0</v>
      </c>
      <c r="T2000" s="74"/>
    </row>
    <row r="2001" spans="3:20" ht="20.25" hidden="1" customHeight="1">
      <c r="C2001" s="17"/>
      <c r="E2001" t="str">
        <f>IF(OR(M2001&gt;0,M2002&gt;0),2,"")</f>
        <v/>
      </c>
      <c r="F2001" s="62"/>
      <c r="G2001" s="63"/>
      <c r="H2001" s="64"/>
      <c r="I2001" s="64"/>
      <c r="J2001" s="63"/>
      <c r="K2001" s="65"/>
      <c r="L2001" s="66">
        <f t="shared" si="166"/>
        <v>0</v>
      </c>
      <c r="M2001" s="64">
        <f t="shared" si="166"/>
        <v>0</v>
      </c>
      <c r="N2001" s="66">
        <f>IF(J2001=0,0,N2002*$E$3)</f>
        <v>0</v>
      </c>
      <c r="O2001" s="67">
        <f t="shared" si="167"/>
        <v>0</v>
      </c>
      <c r="P2001" s="66">
        <f>IF(J2001=0,0,P2002*$E$3)</f>
        <v>0</v>
      </c>
      <c r="Q2001" s="67">
        <f t="shared" si="168"/>
        <v>0</v>
      </c>
      <c r="R2001" s="66">
        <f>IF(J2001=0,0,R2002*$E$3)</f>
        <v>0</v>
      </c>
      <c r="S2001" s="67">
        <f t="shared" si="169"/>
        <v>0</v>
      </c>
      <c r="T2001" s="67"/>
    </row>
    <row r="2002" spans="3:20" ht="20.25" customHeight="1">
      <c r="C2002" s="76">
        <v>2</v>
      </c>
      <c r="D2002" s="68" t="str">
        <f>CHOOSE(IF(C2002&gt;0,C2002,$F$5),0,"(야)","(지세별)","(지+소)","(누.불)","(야+소)","(원내역)")</f>
        <v>(야)</v>
      </c>
      <c r="E2002">
        <f>IF(OR(M2001&gt;0,M2002&gt;0),1,0)</f>
        <v>0</v>
      </c>
      <c r="F2002" s="59"/>
      <c r="G2002" s="70" t="str">
        <f>G2000</f>
        <v>밸브개폐비</v>
      </c>
      <c r="H2002" s="71" t="str">
        <f>H2000</f>
        <v>200mm</v>
      </c>
      <c r="I2002" s="71" t="str">
        <f>CHOOSE(IF(C2002&gt;0,C2002,$F$5),0,"(야간)","(지세별)","(지+소)","(누.불)","(야+소)","")</f>
        <v>(야간)</v>
      </c>
      <c r="J2002" s="70">
        <v>5</v>
      </c>
      <c r="K2002" s="72" t="s">
        <v>374</v>
      </c>
      <c r="L2002" s="73"/>
      <c r="M2002" s="71"/>
      <c r="N2002" s="73"/>
      <c r="O2002" s="74"/>
      <c r="P2002" s="73"/>
      <c r="Q2002" s="74"/>
      <c r="R2002" s="73"/>
      <c r="S2002" s="74"/>
      <c r="T2002" s="74"/>
    </row>
    <row r="2003" spans="3:20" ht="20.25" hidden="1" customHeight="1">
      <c r="C2003" s="17"/>
      <c r="E2003" t="str">
        <f>IF(OR(M2003&gt;0,M2004&gt;0),2,"")</f>
        <v/>
      </c>
      <c r="F2003" s="62"/>
      <c r="G2003" s="63"/>
      <c r="H2003" s="64"/>
      <c r="I2003" s="64"/>
      <c r="J2003" s="63">
        <v>0</v>
      </c>
      <c r="K2003" s="65"/>
      <c r="L2003" s="66">
        <f t="shared" si="166"/>
        <v>0</v>
      </c>
      <c r="M2003" s="64">
        <f t="shared" si="166"/>
        <v>0</v>
      </c>
      <c r="N2003" s="66">
        <f>IF(J2003=0,0,N2004*$E$3)</f>
        <v>0</v>
      </c>
      <c r="O2003" s="67">
        <f t="shared" si="167"/>
        <v>0</v>
      </c>
      <c r="P2003" s="66">
        <f>IF(J2003=0,0,P2004*$E$3)</f>
        <v>0</v>
      </c>
      <c r="Q2003" s="67">
        <f t="shared" si="168"/>
        <v>0</v>
      </c>
      <c r="R2003" s="66">
        <f>IF(J2003=0,0,R2004*$E$3)</f>
        <v>0</v>
      </c>
      <c r="S2003" s="67">
        <f t="shared" si="169"/>
        <v>0</v>
      </c>
      <c r="T2003" s="67"/>
    </row>
    <row r="2004" spans="3:20" ht="20.25" hidden="1" customHeight="1">
      <c r="C2004" s="76"/>
      <c r="D2004" s="68">
        <f>CHOOSE(IF(C2004&gt;0,C2004,$F$5),0,"(야)","(지세별)","(지+소)","(누.불)","(야+소)","(원내역)")</f>
        <v>0</v>
      </c>
      <c r="E2004">
        <f>IF(OR(M2003&gt;0,M2004&gt;0),1,0)</f>
        <v>0</v>
      </c>
      <c r="F2004" s="59"/>
      <c r="G2004" s="70" t="s">
        <v>496</v>
      </c>
      <c r="H2004" s="71" t="s">
        <v>498</v>
      </c>
      <c r="I2004" s="71">
        <f>CHOOSE(IF(C2004&gt;0,C2004,$F$5),0,"(야간)","(지세별)","(소규모)","(누.불)","(야+소)","")</f>
        <v>0</v>
      </c>
      <c r="J2004" s="70"/>
      <c r="K2004" s="72" t="s">
        <v>484</v>
      </c>
      <c r="L2004" s="73">
        <f t="shared" si="166"/>
        <v>0</v>
      </c>
      <c r="M2004" s="71">
        <f t="shared" si="166"/>
        <v>0</v>
      </c>
      <c r="N2004" s="73">
        <f>IF(AND(J2003=0,J2004=0),0,INT(CHOOSE(IF(C2004&gt;0,C2004,$F$5),#REF!,#REF!,#REF!,#REF!,#REF!,#REF!,#REF!)))</f>
        <v>0</v>
      </c>
      <c r="O2004" s="74">
        <f t="shared" si="167"/>
        <v>0</v>
      </c>
      <c r="P2004" s="73">
        <f>IF(AND(J2003=0,J2004=0),0,INT(CHOOSE(IF(C2004&gt;0,C2004,$F$5),#REF!,#REF!,#REF!,#REF!,#REF!,#REF!,#REF!)))</f>
        <v>0</v>
      </c>
      <c r="Q2004" s="74">
        <f t="shared" si="168"/>
        <v>0</v>
      </c>
      <c r="R2004" s="73">
        <f>IF(AND(J2003=0,J2004=0),0,INT(CHOOSE(IF(C2004&gt;0,C2004,$F$5),#REF!,#REF!,#REF!,#REF!,#REF!,#REF!,#REF!)))</f>
        <v>0</v>
      </c>
      <c r="S2004" s="74">
        <f t="shared" si="169"/>
        <v>0</v>
      </c>
      <c r="T2004" s="74"/>
    </row>
    <row r="2005" spans="3:20" ht="20.25" hidden="1" customHeight="1">
      <c r="C2005" s="17"/>
      <c r="E2005" t="str">
        <f>IF(OR(M2005&gt;0,M2006&gt;0),2,"")</f>
        <v/>
      </c>
      <c r="F2005" s="62"/>
      <c r="G2005" s="63"/>
      <c r="H2005" s="64"/>
      <c r="I2005" s="64"/>
      <c r="J2005" s="63">
        <v>0</v>
      </c>
      <c r="K2005" s="65"/>
      <c r="L2005" s="66">
        <f t="shared" si="166"/>
        <v>0</v>
      </c>
      <c r="M2005" s="64">
        <f t="shared" si="166"/>
        <v>0</v>
      </c>
      <c r="N2005" s="66">
        <f>IF(J2005=0,0,N2006*$E$3)</f>
        <v>0</v>
      </c>
      <c r="O2005" s="67">
        <f t="shared" si="167"/>
        <v>0</v>
      </c>
      <c r="P2005" s="66">
        <f>IF(J2005=0,0,P2006*$E$3)</f>
        <v>0</v>
      </c>
      <c r="Q2005" s="67">
        <f t="shared" si="168"/>
        <v>0</v>
      </c>
      <c r="R2005" s="66">
        <f>IF(J2005=0,0,R2006*$E$3)</f>
        <v>0</v>
      </c>
      <c r="S2005" s="67">
        <f t="shared" si="169"/>
        <v>0</v>
      </c>
      <c r="T2005" s="67"/>
    </row>
    <row r="2006" spans="3:20" ht="20.25" customHeight="1">
      <c r="C2006" s="76">
        <v>2</v>
      </c>
      <c r="D2006" s="68" t="str">
        <f>CHOOSE(IF(C2006&gt;0,C2006,$F$5),0,"(야)","(지세별)","(지+소)","(누.불)","(야+소)","(원내역)")</f>
        <v>(야)</v>
      </c>
      <c r="E2006">
        <f>IF(OR(M2005&gt;0,M2006&gt;0),1,0)</f>
        <v>0</v>
      </c>
      <c r="F2006" s="59"/>
      <c r="G2006" s="70" t="str">
        <f>G2004</f>
        <v>밸브개폐비</v>
      </c>
      <c r="H2006" s="71" t="str">
        <f>H2004</f>
        <v>300mm</v>
      </c>
      <c r="I2006" s="71" t="str">
        <f>CHOOSE(IF(C2006&gt;0,C2006,$F$5),0,"(야간)","(지세별)","(지+소)","(누.불)","(야+소)","")</f>
        <v>(야간)</v>
      </c>
      <c r="J2006" s="70">
        <v>2</v>
      </c>
      <c r="K2006" s="72" t="s">
        <v>227</v>
      </c>
      <c r="L2006" s="73"/>
      <c r="M2006" s="71"/>
      <c r="N2006" s="73"/>
      <c r="O2006" s="74"/>
      <c r="P2006" s="73"/>
      <c r="Q2006" s="74"/>
      <c r="R2006" s="73"/>
      <c r="S2006" s="74"/>
      <c r="T2006" s="74"/>
    </row>
    <row r="2007" spans="3:20" ht="20.25" hidden="1" customHeight="1">
      <c r="C2007" s="17"/>
      <c r="E2007" t="str">
        <f>IF(OR(M2007&gt;0,M2008&gt;0),2,"")</f>
        <v/>
      </c>
      <c r="F2007" s="62"/>
      <c r="G2007" s="63"/>
      <c r="H2007" s="64"/>
      <c r="I2007" s="64"/>
      <c r="J2007" s="63"/>
      <c r="K2007" s="65"/>
      <c r="L2007" s="66">
        <f t="shared" si="166"/>
        <v>0</v>
      </c>
      <c r="M2007" s="64">
        <f t="shared" si="166"/>
        <v>0</v>
      </c>
      <c r="N2007" s="66">
        <f>IF(J2007=0,0,N2008*$E$3)</f>
        <v>0</v>
      </c>
      <c r="O2007" s="67">
        <f t="shared" si="167"/>
        <v>0</v>
      </c>
      <c r="P2007" s="66">
        <f>IF(J2007=0,0,P2008*$E$3)</f>
        <v>0</v>
      </c>
      <c r="Q2007" s="67">
        <f t="shared" si="168"/>
        <v>0</v>
      </c>
      <c r="R2007" s="66">
        <f>IF(J2007=0,0,R2008*$E$3)</f>
        <v>0</v>
      </c>
      <c r="S2007" s="67">
        <f t="shared" si="169"/>
        <v>0</v>
      </c>
      <c r="T2007" s="67"/>
    </row>
    <row r="2008" spans="3:20" ht="20.25" hidden="1" customHeight="1">
      <c r="C2008" s="76"/>
      <c r="D2008" s="68">
        <f>CHOOSE(IF(C2008&gt;0,C2008,$F$5),0,"(야)","(지세별)","(지+소)","(누.불)","(야+소)","(원내역)")</f>
        <v>0</v>
      </c>
      <c r="E2008">
        <f>IF(OR(M2007&gt;0,M2008&gt;0),1,0)</f>
        <v>0</v>
      </c>
      <c r="F2008" s="59"/>
      <c r="G2008" s="70" t="s">
        <v>499</v>
      </c>
      <c r="H2008" s="71"/>
      <c r="I2008" s="71"/>
      <c r="J2008" s="70"/>
      <c r="K2008" s="72" t="s">
        <v>500</v>
      </c>
      <c r="L2008" s="73">
        <f t="shared" si="166"/>
        <v>0</v>
      </c>
      <c r="M2008" s="71">
        <f t="shared" si="166"/>
        <v>0</v>
      </c>
      <c r="N2008" s="73">
        <f>IF(AND(J2007=0,J2008=0),0,INT(CHOOSE(IF(C2008&gt;0,C2008,$F$5),#REF!,#REF!,#REF!,#REF!,#REF!,#REF!,#REF!)))</f>
        <v>0</v>
      </c>
      <c r="O2008" s="74">
        <f t="shared" si="167"/>
        <v>0</v>
      </c>
      <c r="P2008" s="73">
        <f>IF(AND(J2007=0,J2008=0),0,INT(CHOOSE(IF(C2008&gt;0,C2008,$F$5),#REF!,#REF!,#REF!,#REF!,#REF!,#REF!,#REF!)))</f>
        <v>0</v>
      </c>
      <c r="Q2008" s="74">
        <f t="shared" si="168"/>
        <v>0</v>
      </c>
      <c r="R2008" s="73">
        <f>IF(AND(J2007=0,J2008=0),0,INT(CHOOSE(IF(C2008&gt;0,C2008,$F$5),#REF!,#REF!,#REF!,#REF!,#REF!,#REF!,#REF!)))</f>
        <v>0</v>
      </c>
      <c r="S2008" s="74">
        <f t="shared" si="169"/>
        <v>0</v>
      </c>
      <c r="T2008" s="74"/>
    </row>
    <row r="2009" spans="3:20" ht="20.25" hidden="1" customHeight="1">
      <c r="C2009" s="17"/>
      <c r="E2009" t="str">
        <f>IF(OR(M2009&gt;0,M2010&gt;0),2,"")</f>
        <v/>
      </c>
      <c r="F2009" s="62"/>
      <c r="G2009" s="63"/>
      <c r="H2009" s="64"/>
      <c r="I2009" s="64"/>
      <c r="J2009" s="63"/>
      <c r="K2009" s="65"/>
      <c r="L2009" s="66">
        <f t="shared" si="166"/>
        <v>0</v>
      </c>
      <c r="M2009" s="64">
        <f t="shared" si="166"/>
        <v>0</v>
      </c>
      <c r="N2009" s="66">
        <f>IF(J2009=0,0,N2010*$E$3)</f>
        <v>0</v>
      </c>
      <c r="O2009" s="67">
        <f t="shared" si="167"/>
        <v>0</v>
      </c>
      <c r="P2009" s="66">
        <f>IF(J2009=0,0,P2010*$E$3)</f>
        <v>0</v>
      </c>
      <c r="Q2009" s="67">
        <f t="shared" si="168"/>
        <v>0</v>
      </c>
      <c r="R2009" s="66">
        <f>IF(J2009=0,0,R2010*$E$3)</f>
        <v>0</v>
      </c>
      <c r="S2009" s="67">
        <f t="shared" si="169"/>
        <v>0</v>
      </c>
      <c r="T2009" s="67"/>
    </row>
    <row r="2010" spans="3:20" ht="20.25" hidden="1" customHeight="1">
      <c r="C2010" s="76">
        <v>2</v>
      </c>
      <c r="D2010" s="68" t="str">
        <f>CHOOSE(IF(C2010&gt;0,C2010,$F$5),0,"(야)","(지세별)","(지+소)","(누.불)","(야+소)","(원내역)")</f>
        <v>(야)</v>
      </c>
      <c r="E2010">
        <f>IF(OR(M2009&gt;0,M2010&gt;0),1,0)</f>
        <v>0</v>
      </c>
      <c r="F2010" s="59"/>
      <c r="G2010" s="70" t="s">
        <v>499</v>
      </c>
      <c r="H2010" s="71"/>
      <c r="I2010" s="71" t="str">
        <f>CHOOSE(IF(C2010&gt;0,C2010,$F$5),0,"(야간)","(지세별)","(지+소)","(누.불)","(야+소)","")</f>
        <v>(야간)</v>
      </c>
      <c r="J2010" s="70"/>
      <c r="K2010" s="72" t="s">
        <v>500</v>
      </c>
      <c r="L2010" s="73">
        <f t="shared" si="166"/>
        <v>0</v>
      </c>
      <c r="M2010" s="71">
        <f t="shared" si="166"/>
        <v>0</v>
      </c>
      <c r="N2010" s="73">
        <f>IF(AND(J2009=0,J2010=0),0,INT(CHOOSE(IF(C2010&gt;0,C2010,$F$5),#REF!,#REF!,#REF!,#REF!,#REF!,#REF!,#REF!)))</f>
        <v>0</v>
      </c>
      <c r="O2010" s="74">
        <f t="shared" si="167"/>
        <v>0</v>
      </c>
      <c r="P2010" s="73">
        <f>IF(AND(J2009=0,J2010=0),0,INT(CHOOSE(IF(C2010&gt;0,C2010,$F$5),#REF!,#REF!,#REF!,#REF!,#REF!,#REF!,#REF!)))</f>
        <v>0</v>
      </c>
      <c r="Q2010" s="74">
        <f t="shared" si="168"/>
        <v>0</v>
      </c>
      <c r="R2010" s="73">
        <f>IF(AND(J2009=0,J2010=0),0,INT(CHOOSE(IF(C2010&gt;0,C2010,$F$5),#REF!,#REF!,#REF!,#REF!,#REF!,#REF!,#REF!)))</f>
        <v>0</v>
      </c>
      <c r="S2010" s="74">
        <f t="shared" si="169"/>
        <v>0</v>
      </c>
      <c r="T2010" s="74"/>
    </row>
    <row r="2011" spans="3:20" ht="20.25" hidden="1" customHeight="1">
      <c r="C2011" s="17"/>
      <c r="E2011" t="str">
        <f>IF(OR(M2011&gt;0,M2012&gt;0),2,"")</f>
        <v/>
      </c>
      <c r="F2011" s="62"/>
      <c r="G2011" s="63"/>
      <c r="H2011" s="64"/>
      <c r="I2011" s="64"/>
      <c r="J2011" s="63">
        <v>0</v>
      </c>
      <c r="K2011" s="65"/>
      <c r="L2011" s="66">
        <f t="shared" si="166"/>
        <v>0</v>
      </c>
      <c r="M2011" s="64">
        <f t="shared" si="166"/>
        <v>0</v>
      </c>
      <c r="N2011" s="66">
        <f>IF(J2011=0,0,N2012*$E$3)</f>
        <v>0</v>
      </c>
      <c r="O2011" s="67">
        <f t="shared" si="167"/>
        <v>0</v>
      </c>
      <c r="P2011" s="66">
        <f>IF(J2011=0,0,P2012*$E$3)</f>
        <v>0</v>
      </c>
      <c r="Q2011" s="67">
        <f t="shared" si="168"/>
        <v>0</v>
      </c>
      <c r="R2011" s="66">
        <f>IF(J2011=0,0,R2012*$E$3)</f>
        <v>0</v>
      </c>
      <c r="S2011" s="67">
        <f t="shared" si="169"/>
        <v>0</v>
      </c>
      <c r="T2011" s="67"/>
    </row>
    <row r="2012" spans="3:20" ht="20.25" customHeight="1">
      <c r="C2012" s="76"/>
      <c r="D2012" s="68">
        <f>CHOOSE(IF(C2012&gt;0,C2012,$F$5),0,"(야)","(지세별)","(지+소)","(누.불)","(야+소)","(원내역)")</f>
        <v>0</v>
      </c>
      <c r="E2012">
        <f>IF(OR(M2011&gt;0,M2012&gt;0),1,0)</f>
        <v>0</v>
      </c>
      <c r="F2012" s="59"/>
      <c r="G2012" s="70" t="s">
        <v>501</v>
      </c>
      <c r="H2012" s="71" t="s">
        <v>502</v>
      </c>
      <c r="I2012" s="71"/>
      <c r="J2012" s="70">
        <v>12</v>
      </c>
      <c r="K2012" s="72" t="s">
        <v>374</v>
      </c>
      <c r="L2012" s="73"/>
      <c r="M2012" s="71"/>
      <c r="N2012" s="73"/>
      <c r="O2012" s="74"/>
      <c r="P2012" s="73"/>
      <c r="Q2012" s="74"/>
      <c r="R2012" s="73"/>
      <c r="S2012" s="74"/>
      <c r="T2012" s="74"/>
    </row>
    <row r="2013" spans="3:20" ht="20.25" hidden="1" customHeight="1">
      <c r="C2013" s="17"/>
      <c r="E2013" t="str">
        <f>IF(OR(M2013&gt;0,M2014&gt;0),2,"")</f>
        <v/>
      </c>
      <c r="F2013" s="62"/>
      <c r="G2013" s="63"/>
      <c r="H2013" s="64"/>
      <c r="I2013" s="64"/>
      <c r="J2013" s="63">
        <v>0</v>
      </c>
      <c r="K2013" s="65"/>
      <c r="L2013" s="66">
        <f t="shared" si="166"/>
        <v>0</v>
      </c>
      <c r="M2013" s="64">
        <f t="shared" si="166"/>
        <v>0</v>
      </c>
      <c r="N2013" s="66">
        <f>IF(J2013=0,0,N2014*$E$3)</f>
        <v>0</v>
      </c>
      <c r="O2013" s="67">
        <f t="shared" si="167"/>
        <v>0</v>
      </c>
      <c r="P2013" s="66">
        <f>IF(J2013=0,0,P2014*$E$3)</f>
        <v>0</v>
      </c>
      <c r="Q2013" s="67">
        <f t="shared" si="168"/>
        <v>0</v>
      </c>
      <c r="R2013" s="66">
        <f>IF(J2013=0,0,R2014*$E$3)</f>
        <v>0</v>
      </c>
      <c r="S2013" s="67">
        <f t="shared" si="169"/>
        <v>0</v>
      </c>
      <c r="T2013" s="67"/>
    </row>
    <row r="2014" spans="3:20" ht="20.25" hidden="1" customHeight="1">
      <c r="C2014" s="76">
        <v>2</v>
      </c>
      <c r="D2014" s="68" t="str">
        <f>CHOOSE(IF(C2014&gt;0,C2014,$F$5),0,"(야)","(지세별)","(지+소)","(누.불)","(야+소)","(원내역)")</f>
        <v>(야)</v>
      </c>
      <c r="E2014">
        <f>IF(OR(M2013&gt;0,M2014&gt;0),1,0)</f>
        <v>0</v>
      </c>
      <c r="F2014" s="59"/>
      <c r="G2014" s="70" t="s">
        <v>501</v>
      </c>
      <c r="H2014" s="71" t="s">
        <v>502</v>
      </c>
      <c r="I2014" s="71" t="str">
        <f>CHOOSE(IF(C2014&gt;0,C2014,$F$5),0,"(야간)","(지세별)","(지+소)","(누.불)","(야+소)","")</f>
        <v>(야간)</v>
      </c>
      <c r="J2014" s="70">
        <v>0</v>
      </c>
      <c r="K2014" s="72" t="s">
        <v>374</v>
      </c>
      <c r="L2014" s="73">
        <f t="shared" si="166"/>
        <v>0</v>
      </c>
      <c r="M2014" s="71">
        <f t="shared" si="166"/>
        <v>0</v>
      </c>
      <c r="N2014" s="73">
        <f>IF(AND(J2013=0,J2014=0),0,INT(CHOOSE(IF(C2014&gt;0,C2014,$F$5),#REF!,#REF!,#REF!,#REF!,#REF!,#REF!,#REF!)))</f>
        <v>0</v>
      </c>
      <c r="O2014" s="74">
        <f t="shared" si="167"/>
        <v>0</v>
      </c>
      <c r="P2014" s="73">
        <f>IF(AND(J2013=0,J2014=0),0,INT(CHOOSE(IF(C2014&gt;0,C2014,$F$5),#REF!,#REF!,#REF!,#REF!,#REF!,#REF!,#REF!)))</f>
        <v>0</v>
      </c>
      <c r="Q2014" s="74">
        <f t="shared" si="168"/>
        <v>0</v>
      </c>
      <c r="R2014" s="73">
        <f>IF(AND(J2013=0,J2014=0),0,INT(CHOOSE(IF(C2014&gt;0,C2014,$F$5),#REF!,#REF!,#REF!,#REF!,#REF!,#REF!,#REF!)))</f>
        <v>0</v>
      </c>
      <c r="S2014" s="74">
        <f t="shared" si="169"/>
        <v>0</v>
      </c>
      <c r="T2014" s="74"/>
    </row>
    <row r="2015" spans="3:20" ht="20.25" hidden="1" customHeight="1">
      <c r="C2015" s="17"/>
      <c r="E2015" t="str">
        <f>IF(OR(M2015&gt;0,M2016&gt;0),2,"")</f>
        <v/>
      </c>
      <c r="F2015" s="62"/>
      <c r="G2015" s="63"/>
      <c r="H2015" s="64"/>
      <c r="I2015" s="64"/>
      <c r="J2015" s="63">
        <v>0</v>
      </c>
      <c r="K2015" s="65"/>
      <c r="L2015" s="66">
        <f t="shared" si="166"/>
        <v>0</v>
      </c>
      <c r="M2015" s="64">
        <f t="shared" si="166"/>
        <v>0</v>
      </c>
      <c r="N2015" s="66">
        <f>IF(J2015=0,0,N2016*$E$3)</f>
        <v>0</v>
      </c>
      <c r="O2015" s="67">
        <f t="shared" si="167"/>
        <v>0</v>
      </c>
      <c r="P2015" s="66">
        <f>IF(J2015=0,0,P2016*$E$3)</f>
        <v>0</v>
      </c>
      <c r="Q2015" s="67">
        <f t="shared" si="168"/>
        <v>0</v>
      </c>
      <c r="R2015" s="66">
        <f>IF(J2015=0,0,R2016*$E$3)</f>
        <v>0</v>
      </c>
      <c r="S2015" s="67">
        <f t="shared" si="169"/>
        <v>0</v>
      </c>
      <c r="T2015" s="67"/>
    </row>
    <row r="2016" spans="3:20" ht="20.25" hidden="1" customHeight="1">
      <c r="C2016" s="76"/>
      <c r="D2016" s="68">
        <f>CHOOSE(IF(C2016&gt;0,C2016,$F$5),0,"(야)","(지세별)","(지+소)","(누.불)","(야+소)","(원내역)")</f>
        <v>0</v>
      </c>
      <c r="E2016">
        <f>IF(OR(M2015&gt;0,M2016&gt;0),1,0)</f>
        <v>0</v>
      </c>
      <c r="F2016" s="59"/>
      <c r="G2016" s="70" t="s">
        <v>503</v>
      </c>
      <c r="H2016" s="71" t="s">
        <v>504</v>
      </c>
      <c r="I2016" s="71"/>
      <c r="J2016" s="70">
        <v>0</v>
      </c>
      <c r="K2016" s="72" t="s">
        <v>374</v>
      </c>
      <c r="L2016" s="73">
        <f t="shared" si="166"/>
        <v>0</v>
      </c>
      <c r="M2016" s="71">
        <f t="shared" si="166"/>
        <v>0</v>
      </c>
      <c r="N2016" s="73">
        <f>IF(AND(J2015=0,J2016=0),0,INT(CHOOSE(IF(C2016&gt;0,C2016,$F$5),#REF!,#REF!,#REF!,#REF!,#REF!,#REF!,#REF!)))</f>
        <v>0</v>
      </c>
      <c r="O2016" s="74">
        <f t="shared" si="167"/>
        <v>0</v>
      </c>
      <c r="P2016" s="73">
        <f>IF(AND(J2015=0,J2016=0),0,INT(CHOOSE(IF(C2016&gt;0,C2016,$F$5),#REF!,#REF!,#REF!,#REF!,#REF!,#REF!,#REF!)))</f>
        <v>0</v>
      </c>
      <c r="Q2016" s="74">
        <f t="shared" si="168"/>
        <v>0</v>
      </c>
      <c r="R2016" s="73">
        <f>IF(AND(J2015=0,J2016=0),0,INT(CHOOSE(IF(C2016&gt;0,C2016,$F$5),#REF!,#REF!,#REF!,#REF!,#REF!,#REF!,#REF!)))</f>
        <v>0</v>
      </c>
      <c r="S2016" s="74">
        <f t="shared" si="169"/>
        <v>0</v>
      </c>
      <c r="T2016" s="74"/>
    </row>
    <row r="2017" spans="3:20" ht="20.25" hidden="1" customHeight="1">
      <c r="C2017" s="17"/>
      <c r="E2017" t="str">
        <f>IF(OR(M2017&gt;0,M2018&gt;0),2,"")</f>
        <v/>
      </c>
      <c r="F2017" s="62"/>
      <c r="G2017" s="63"/>
      <c r="H2017" s="64"/>
      <c r="I2017" s="64"/>
      <c r="J2017" s="63">
        <v>0</v>
      </c>
      <c r="K2017" s="65"/>
      <c r="L2017" s="66">
        <f t="shared" si="166"/>
        <v>0</v>
      </c>
      <c r="M2017" s="64">
        <f t="shared" si="166"/>
        <v>0</v>
      </c>
      <c r="N2017" s="66">
        <f>IF(J2017=0,0,N2018*$E$3)</f>
        <v>0</v>
      </c>
      <c r="O2017" s="67">
        <f t="shared" si="167"/>
        <v>0</v>
      </c>
      <c r="P2017" s="66">
        <f>IF(J2017=0,0,P2018*$E$3)</f>
        <v>0</v>
      </c>
      <c r="Q2017" s="67">
        <f t="shared" si="168"/>
        <v>0</v>
      </c>
      <c r="R2017" s="66">
        <f>IF(J2017=0,0,R2018*$E$3)</f>
        <v>0</v>
      </c>
      <c r="S2017" s="67">
        <f t="shared" si="169"/>
        <v>0</v>
      </c>
      <c r="T2017" s="67"/>
    </row>
    <row r="2018" spans="3:20" ht="20.25" hidden="1" customHeight="1">
      <c r="C2018" s="76">
        <v>2</v>
      </c>
      <c r="D2018" s="68" t="str">
        <f>CHOOSE(IF(C2018&gt;0,C2018,$F$5),0,"(야)","(지세별)","(지+소)","(누.불)","(야+소)","(원내역)")</f>
        <v>(야)</v>
      </c>
      <c r="E2018">
        <f>IF(OR(M2017&gt;0,M2018&gt;0),1,0)</f>
        <v>0</v>
      </c>
      <c r="F2018" s="59"/>
      <c r="G2018" s="70" t="s">
        <v>505</v>
      </c>
      <c r="H2018" s="71" t="s">
        <v>504</v>
      </c>
      <c r="I2018" s="71" t="str">
        <f>CHOOSE(IF(C2018&gt;0,C2018,$F$5),0,"(야간)","(지세별)","(지+소)","(누.불)","(야+소)","")</f>
        <v>(야간)</v>
      </c>
      <c r="J2018" s="70">
        <v>0</v>
      </c>
      <c r="K2018" s="72" t="s">
        <v>374</v>
      </c>
      <c r="L2018" s="73">
        <f t="shared" si="166"/>
        <v>0</v>
      </c>
      <c r="M2018" s="71">
        <f t="shared" si="166"/>
        <v>0</v>
      </c>
      <c r="N2018" s="73">
        <f>IF(AND(J2017=0,J2018=0),0,INT(CHOOSE(IF(C2018&gt;0,C2018,$F$5),#REF!,#REF!,#REF!,#REF!,#REF!,#REF!,#REF!)))</f>
        <v>0</v>
      </c>
      <c r="O2018" s="74">
        <f t="shared" si="167"/>
        <v>0</v>
      </c>
      <c r="P2018" s="73">
        <f>IF(AND(J2017=0,J2018=0),0,INT(CHOOSE(IF(C2018&gt;0,C2018,$F$5),#REF!,#REF!,#REF!,#REF!,#REF!,#REF!,#REF!)))</f>
        <v>0</v>
      </c>
      <c r="Q2018" s="74">
        <f t="shared" si="168"/>
        <v>0</v>
      </c>
      <c r="R2018" s="73">
        <f>IF(AND(J2017=0,J2018=0),0,INT(CHOOSE(IF(C2018&gt;0,C2018,$F$5),#REF!,#REF!,#REF!,#REF!,#REF!,#REF!,#REF!)))</f>
        <v>0</v>
      </c>
      <c r="S2018" s="74">
        <f t="shared" si="169"/>
        <v>0</v>
      </c>
      <c r="T2018" s="74"/>
    </row>
    <row r="2019" spans="3:20" ht="20.25" hidden="1" customHeight="1">
      <c r="C2019" s="17"/>
      <c r="E2019" t="str">
        <f>IF(OR(M2019&gt;0,M2020&gt;0),2,"")</f>
        <v/>
      </c>
      <c r="F2019" s="62"/>
      <c r="G2019" s="63"/>
      <c r="H2019" s="64"/>
      <c r="I2019" s="64"/>
      <c r="J2019" s="63">
        <v>0</v>
      </c>
      <c r="K2019" s="65"/>
      <c r="L2019" s="66">
        <f t="shared" si="166"/>
        <v>0</v>
      </c>
      <c r="M2019" s="64">
        <f t="shared" si="166"/>
        <v>0</v>
      </c>
      <c r="N2019" s="66">
        <f>IF(J2019=0,0,N2020*$E$3)</f>
        <v>0</v>
      </c>
      <c r="O2019" s="67">
        <f t="shared" si="167"/>
        <v>0</v>
      </c>
      <c r="P2019" s="66">
        <f>IF(J2019=0,0,P2020*$E$3)</f>
        <v>0</v>
      </c>
      <c r="Q2019" s="67">
        <f t="shared" si="168"/>
        <v>0</v>
      </c>
      <c r="R2019" s="66">
        <f>IF(J2019=0,0,R2020*$E$3)</f>
        <v>0</v>
      </c>
      <c r="S2019" s="67">
        <f t="shared" si="169"/>
        <v>0</v>
      </c>
      <c r="T2019" s="67"/>
    </row>
    <row r="2020" spans="3:20" ht="20.25" customHeight="1">
      <c r="C2020" s="76"/>
      <c r="D2020" s="68">
        <f>CHOOSE(IF(C2020&gt;0,C2020,$F$5),0,"(야)","(지세별)","(지+소)","(누.불)","(야+소)","(원내역)")</f>
        <v>0</v>
      </c>
      <c r="E2020">
        <f>IF(OR(M2019&gt;0,M2020&gt;0),1,0)</f>
        <v>0</v>
      </c>
      <c r="F2020" s="59"/>
      <c r="G2020" s="70" t="s">
        <v>506</v>
      </c>
      <c r="H2020" s="71"/>
      <c r="I2020" s="71"/>
      <c r="J2020" s="70">
        <v>32</v>
      </c>
      <c r="K2020" s="72" t="s">
        <v>227</v>
      </c>
      <c r="L2020" s="73"/>
      <c r="M2020" s="71"/>
      <c r="N2020" s="73"/>
      <c r="O2020" s="74"/>
      <c r="P2020" s="73"/>
      <c r="Q2020" s="74"/>
      <c r="R2020" s="73"/>
      <c r="S2020" s="74"/>
      <c r="T2020" s="74"/>
    </row>
    <row r="2021" spans="3:20" ht="20.25" hidden="1" customHeight="1">
      <c r="C2021" s="17"/>
      <c r="E2021" t="str">
        <f>IF(OR(M2021&gt;0,M2022&gt;0),2,"")</f>
        <v/>
      </c>
      <c r="F2021" s="62"/>
      <c r="G2021" s="63"/>
      <c r="H2021" s="64"/>
      <c r="I2021" s="64"/>
      <c r="J2021" s="63">
        <v>0</v>
      </c>
      <c r="K2021" s="65"/>
      <c r="L2021" s="66">
        <f t="shared" si="166"/>
        <v>0</v>
      </c>
      <c r="M2021" s="64">
        <f t="shared" si="166"/>
        <v>0</v>
      </c>
      <c r="N2021" s="66">
        <f>IF(J2021=0,0,N2022*$E$3)</f>
        <v>0</v>
      </c>
      <c r="O2021" s="67">
        <f t="shared" si="167"/>
        <v>0</v>
      </c>
      <c r="P2021" s="66">
        <f>IF(J2021=0,0,P2022*$E$3)</f>
        <v>0</v>
      </c>
      <c r="Q2021" s="67">
        <f t="shared" si="168"/>
        <v>0</v>
      </c>
      <c r="R2021" s="66">
        <f>IF(J2021=0,0,R2022*$E$3)</f>
        <v>0</v>
      </c>
      <c r="S2021" s="67">
        <f t="shared" si="169"/>
        <v>0</v>
      </c>
      <c r="T2021" s="67"/>
    </row>
    <row r="2022" spans="3:20" ht="20.25" hidden="1" customHeight="1">
      <c r="C2022" s="76">
        <v>2</v>
      </c>
      <c r="D2022" s="68" t="str">
        <f>CHOOSE(IF(C2022&gt;0,C2022,$F$5),0,"(야)","(지세별)","(지+소)","(누.불)","(야+소)","(원내역)")</f>
        <v>(야)</v>
      </c>
      <c r="E2022">
        <f>IF(OR(M2021&gt;0,M2022&gt;0),1,0)</f>
        <v>0</v>
      </c>
      <c r="F2022" s="59"/>
      <c r="G2022" s="70" t="s">
        <v>506</v>
      </c>
      <c r="H2022" s="71"/>
      <c r="I2022" s="71" t="str">
        <f>CHOOSE(IF(C2022&gt;0,C2022,$F$5),0,"(야간)","(지세별)","(지+소)","(누.불)","(야+소)","")</f>
        <v>(야간)</v>
      </c>
      <c r="J2022" s="70"/>
      <c r="K2022" s="72" t="s">
        <v>274</v>
      </c>
      <c r="L2022" s="73">
        <f t="shared" si="166"/>
        <v>0</v>
      </c>
      <c r="M2022" s="71">
        <f t="shared" si="166"/>
        <v>0</v>
      </c>
      <c r="N2022" s="73">
        <f>IF(AND(J2021=0,J2022=0),0,INT(CHOOSE(IF(C2022&gt;0,C2022,$F$5),#REF!,#REF!,#REF!,#REF!,#REF!,#REF!,#REF!)))</f>
        <v>0</v>
      </c>
      <c r="O2022" s="74">
        <f t="shared" si="167"/>
        <v>0</v>
      </c>
      <c r="P2022" s="73">
        <f>IF(AND(J2021=0,J2022=0),0,INT(CHOOSE(IF(C2022&gt;0,C2022,$F$5),#REF!,#REF!,#REF!,#REF!,#REF!,#REF!,#REF!)))</f>
        <v>0</v>
      </c>
      <c r="Q2022" s="74">
        <f t="shared" si="168"/>
        <v>0</v>
      </c>
      <c r="R2022" s="73">
        <f>IF(AND(J2021=0,J2022=0),0,INT(CHOOSE(IF(C2022&gt;0,C2022,$F$5),#REF!,#REF!,#REF!,#REF!,#REF!,#REF!,#REF!)))</f>
        <v>0</v>
      </c>
      <c r="S2022" s="74">
        <f t="shared" si="169"/>
        <v>0</v>
      </c>
      <c r="T2022" s="74"/>
    </row>
    <row r="2023" spans="3:20" ht="20.25" hidden="1" customHeight="1">
      <c r="C2023" s="17"/>
      <c r="E2023" t="str">
        <f>IF(OR(M2023&gt;0,M2024&gt;0),2,"")</f>
        <v/>
      </c>
      <c r="F2023" s="62"/>
      <c r="G2023" s="63"/>
      <c r="H2023" s="64"/>
      <c r="I2023" s="64"/>
      <c r="J2023" s="63">
        <v>0</v>
      </c>
      <c r="K2023" s="65"/>
      <c r="L2023" s="66">
        <f t="shared" si="166"/>
        <v>0</v>
      </c>
      <c r="M2023" s="64">
        <f t="shared" si="166"/>
        <v>0</v>
      </c>
      <c r="N2023" s="66">
        <f>IF(J2023=0,0,N2024*$E$3)</f>
        <v>0</v>
      </c>
      <c r="O2023" s="67">
        <f t="shared" si="167"/>
        <v>0</v>
      </c>
      <c r="P2023" s="66">
        <f>IF(J2023=0,0,P2024*$E$3)</f>
        <v>0</v>
      </c>
      <c r="Q2023" s="67">
        <f t="shared" si="168"/>
        <v>0</v>
      </c>
      <c r="R2023" s="66">
        <f>IF(J2023=0,0,R2024*$E$3)</f>
        <v>0</v>
      </c>
      <c r="S2023" s="67">
        <f t="shared" si="169"/>
        <v>0</v>
      </c>
      <c r="T2023" s="67"/>
    </row>
    <row r="2024" spans="3:20" ht="20.25" customHeight="1">
      <c r="C2024" s="76"/>
      <c r="D2024" s="68">
        <f>CHOOSE(IF(C2024&gt;0,C2024,$F$5),0,"(야)","(지세별)","(지+소)","(누.불)","(야+소)","(원내역)")</f>
        <v>0</v>
      </c>
      <c r="E2024">
        <f>IF(OR(M2023&gt;0,M2024&gt;0),1,0)</f>
        <v>0</v>
      </c>
      <c r="F2024" s="59"/>
      <c r="G2024" s="70" t="s">
        <v>507</v>
      </c>
      <c r="H2024" s="71" t="s">
        <v>508</v>
      </c>
      <c r="I2024" s="71">
        <f>CHOOSE(IF(C2024&gt;0,C2024,$F$5),0,"(야간)","(지세별)","(지+소)","(누.불)","(야+소)","")</f>
        <v>0</v>
      </c>
      <c r="J2024" s="70">
        <v>15</v>
      </c>
      <c r="K2024" s="72" t="s">
        <v>227</v>
      </c>
      <c r="L2024" s="73"/>
      <c r="M2024" s="71"/>
      <c r="N2024" s="73"/>
      <c r="O2024" s="74"/>
      <c r="P2024" s="73"/>
      <c r="Q2024" s="74"/>
      <c r="R2024" s="73"/>
      <c r="S2024" s="74"/>
      <c r="T2024" s="74"/>
    </row>
    <row r="2025" spans="3:20" ht="20.25" hidden="1" customHeight="1">
      <c r="C2025" s="17"/>
      <c r="E2025" t="str">
        <f>IF(OR(M2025&gt;0,M2026&gt;0),2,"")</f>
        <v/>
      </c>
      <c r="F2025" s="62"/>
      <c r="G2025" s="63"/>
      <c r="H2025" s="64"/>
      <c r="I2025" s="64"/>
      <c r="J2025" s="63">
        <v>0</v>
      </c>
      <c r="K2025" s="65"/>
      <c r="L2025" s="66">
        <f t="shared" si="166"/>
        <v>0</v>
      </c>
      <c r="M2025" s="64">
        <f t="shared" si="166"/>
        <v>0</v>
      </c>
      <c r="N2025" s="66">
        <f>IF(J2025=0,0,N2026*$E$3)</f>
        <v>0</v>
      </c>
      <c r="O2025" s="67">
        <f t="shared" si="167"/>
        <v>0</v>
      </c>
      <c r="P2025" s="66">
        <f>IF(J2025=0,0,P2026*$E$3)</f>
        <v>0</v>
      </c>
      <c r="Q2025" s="67">
        <f t="shared" si="168"/>
        <v>0</v>
      </c>
      <c r="R2025" s="66">
        <f>IF(J2025=0,0,R2026*$E$3)</f>
        <v>0</v>
      </c>
      <c r="S2025" s="67">
        <f t="shared" si="169"/>
        <v>0</v>
      </c>
      <c r="T2025" s="67"/>
    </row>
    <row r="2026" spans="3:20" ht="20.25" hidden="1" customHeight="1">
      <c r="C2026" s="76">
        <v>2</v>
      </c>
      <c r="D2026" s="68" t="str">
        <f>CHOOSE(IF(C2026&gt;0,C2026,$F$5),0,"(야)","(지세별)","(지+소)","(누.불)","(야+소)","(원내역)")</f>
        <v>(야)</v>
      </c>
      <c r="E2026">
        <f>IF(OR(M2025&gt;0,M2026&gt;0),1,0)</f>
        <v>0</v>
      </c>
      <c r="F2026" s="59"/>
      <c r="G2026" s="70" t="s">
        <v>507</v>
      </c>
      <c r="H2026" s="71" t="s">
        <v>508</v>
      </c>
      <c r="I2026" s="71" t="str">
        <f>CHOOSE(IF(C2026&gt;0,C2026,$F$5),0,"(야간)","(지세별)","(지+소)","(누.불)","(야+소)","")</f>
        <v>(야간)</v>
      </c>
      <c r="J2026" s="70">
        <v>0</v>
      </c>
      <c r="K2026" s="72" t="s">
        <v>227</v>
      </c>
      <c r="L2026" s="73">
        <f t="shared" si="166"/>
        <v>0</v>
      </c>
      <c r="M2026" s="71">
        <f t="shared" si="166"/>
        <v>0</v>
      </c>
      <c r="N2026" s="73">
        <f>IF(AND(J2025=0,J2026=0),0,INT(CHOOSE(IF(C2026&gt;0,C2026,$F$5),#REF!,#REF!,#REF!,#REF!,#REF!,#REF!,#REF!)))</f>
        <v>0</v>
      </c>
      <c r="O2026" s="74">
        <f t="shared" si="167"/>
        <v>0</v>
      </c>
      <c r="P2026" s="73">
        <f>IF(AND(J2025=0,J2026=0),0,INT(CHOOSE(IF(C2026&gt;0,C2026,$F$5),#REF!,#REF!,#REF!,#REF!,#REF!,#REF!,#REF!)))</f>
        <v>0</v>
      </c>
      <c r="Q2026" s="74">
        <f t="shared" si="168"/>
        <v>0</v>
      </c>
      <c r="R2026" s="73">
        <f>IF(AND(J2025=0,J2026=0),0,INT(CHOOSE(IF(C2026&gt;0,C2026,$F$5),#REF!,#REF!,#REF!,#REF!,#REF!,#REF!,#REF!)))</f>
        <v>0</v>
      </c>
      <c r="S2026" s="74">
        <f t="shared" si="169"/>
        <v>0</v>
      </c>
      <c r="T2026" s="74"/>
    </row>
    <row r="2027" spans="3:20" ht="20.25" hidden="1" customHeight="1">
      <c r="C2027" s="17"/>
      <c r="E2027" t="str">
        <f>IF(OR(M2027&gt;0,M2028&gt;0),2,"")</f>
        <v/>
      </c>
      <c r="F2027" s="62"/>
      <c r="G2027" s="63"/>
      <c r="H2027" s="64"/>
      <c r="I2027" s="64"/>
      <c r="J2027" s="63">
        <v>0</v>
      </c>
      <c r="K2027" s="65"/>
      <c r="L2027" s="66">
        <f t="shared" si="166"/>
        <v>0</v>
      </c>
      <c r="M2027" s="64">
        <f t="shared" si="166"/>
        <v>0</v>
      </c>
      <c r="N2027" s="66">
        <f>IF(J2027=0,0,N2028*$E$3)</f>
        <v>0</v>
      </c>
      <c r="O2027" s="67">
        <f t="shared" si="167"/>
        <v>0</v>
      </c>
      <c r="P2027" s="66">
        <f>IF(J2027=0,0,P2028*$E$3)</f>
        <v>0</v>
      </c>
      <c r="Q2027" s="67">
        <f t="shared" si="168"/>
        <v>0</v>
      </c>
      <c r="R2027" s="66">
        <f>IF(J2027=0,0,R2028*$E$3)</f>
        <v>0</v>
      </c>
      <c r="S2027" s="67">
        <f t="shared" si="169"/>
        <v>0</v>
      </c>
      <c r="T2027" s="67"/>
    </row>
    <row r="2028" spans="3:20" ht="20.25" customHeight="1">
      <c r="C2028" s="76"/>
      <c r="D2028" s="68">
        <f>CHOOSE(IF(C2028&gt;0,C2028,$F$5),0,"(야)","(지세별)","(지+소)","(누.불)","(야+소)","(원내역)")</f>
        <v>0</v>
      </c>
      <c r="E2028">
        <f>IF(OR(M2027&gt;0,M2028&gt;0),1,0)</f>
        <v>0</v>
      </c>
      <c r="F2028" s="59"/>
      <c r="G2028" s="70" t="s">
        <v>509</v>
      </c>
      <c r="H2028" s="71" t="s">
        <v>510</v>
      </c>
      <c r="I2028" s="71"/>
      <c r="J2028" s="70">
        <v>514.5</v>
      </c>
      <c r="K2028" s="72" t="s">
        <v>511</v>
      </c>
      <c r="L2028" s="73"/>
      <c r="M2028" s="71"/>
      <c r="N2028" s="73"/>
      <c r="O2028" s="74"/>
      <c r="P2028" s="73"/>
      <c r="Q2028" s="74"/>
      <c r="R2028" s="73"/>
      <c r="S2028" s="74"/>
      <c r="T2028" s="74"/>
    </row>
    <row r="2029" spans="3:20" ht="20.25" hidden="1" customHeight="1">
      <c r="C2029" s="17"/>
      <c r="E2029" t="str">
        <f>IF(OR(M2029&gt;0,M2030&gt;0),2,"")</f>
        <v/>
      </c>
      <c r="F2029" s="62"/>
      <c r="G2029" s="63"/>
      <c r="H2029" s="64"/>
      <c r="I2029" s="64"/>
      <c r="J2029" s="63">
        <v>0</v>
      </c>
      <c r="K2029" s="65"/>
      <c r="L2029" s="66">
        <f t="shared" si="166"/>
        <v>0</v>
      </c>
      <c r="M2029" s="64">
        <f t="shared" si="166"/>
        <v>0</v>
      </c>
      <c r="N2029" s="66">
        <f>IF(J2029=0,0,N2030*$E$3)</f>
        <v>0</v>
      </c>
      <c r="O2029" s="67">
        <f t="shared" si="167"/>
        <v>0</v>
      </c>
      <c r="P2029" s="66">
        <f>IF(J2029=0,0,P2030*$E$3)</f>
        <v>0</v>
      </c>
      <c r="Q2029" s="67">
        <f t="shared" si="168"/>
        <v>0</v>
      </c>
      <c r="R2029" s="66">
        <f>IF(J2029=0,0,R2030*$E$3)</f>
        <v>0</v>
      </c>
      <c r="S2029" s="67">
        <f t="shared" si="169"/>
        <v>0</v>
      </c>
      <c r="T2029" s="67"/>
    </row>
    <row r="2030" spans="3:20" ht="20.25" hidden="1" customHeight="1">
      <c r="C2030" s="76">
        <v>2</v>
      </c>
      <c r="D2030" s="68" t="str">
        <f>CHOOSE(IF(C2030&gt;0,C2030,$F$5),0,"(야)","(지세별)","(지+소)","(누.불)","(야+소)","(원내역)")</f>
        <v>(야)</v>
      </c>
      <c r="E2030">
        <f>IF(OR(M2029&gt;0,M2030&gt;0),1,0)</f>
        <v>0</v>
      </c>
      <c r="F2030" s="59"/>
      <c r="G2030" s="70" t="str">
        <f>G2028</f>
        <v>부직포설치및철거</v>
      </c>
      <c r="H2030" s="71"/>
      <c r="I2030" s="71" t="str">
        <f>CHOOSE(IF(C2030&gt;0,C2030,$F$5),0,"(야간)","(지세별)","(지+소)","(누.불)","(야+소)","")</f>
        <v>(야간)</v>
      </c>
      <c r="J2030" s="70"/>
      <c r="K2030" s="72" t="str">
        <f>K2028</f>
        <v>m</v>
      </c>
      <c r="L2030" s="73">
        <f t="shared" si="166"/>
        <v>0</v>
      </c>
      <c r="M2030" s="71">
        <f t="shared" si="166"/>
        <v>0</v>
      </c>
      <c r="N2030" s="73">
        <f>IF(AND(J2029=0,J2030=0),0,INT(CHOOSE(IF(C2030&gt;0,C2030,$F$5),#REF!,#REF!,#REF!,#REF!,#REF!,#REF!,#REF!)))</f>
        <v>0</v>
      </c>
      <c r="O2030" s="74">
        <f t="shared" si="167"/>
        <v>0</v>
      </c>
      <c r="P2030" s="73">
        <f>IF(AND(J2029=0,J2030=0),0,INT(CHOOSE(IF(C2030&gt;0,C2030,$F$5),#REF!,#REF!,#REF!,#REF!,#REF!,#REF!,#REF!)))</f>
        <v>0</v>
      </c>
      <c r="Q2030" s="74">
        <f t="shared" si="168"/>
        <v>0</v>
      </c>
      <c r="R2030" s="73">
        <f>IF(AND(J2029=0,J2030=0),0,INT(CHOOSE(IF(C2030&gt;0,C2030,$F$5),#REF!,#REF!,#REF!,#REF!,#REF!,#REF!,#REF!)))</f>
        <v>0</v>
      </c>
      <c r="S2030" s="74">
        <f t="shared" si="169"/>
        <v>0</v>
      </c>
      <c r="T2030" s="74"/>
    </row>
    <row r="2031" spans="3:20" ht="20.25" hidden="1" customHeight="1">
      <c r="C2031" s="17"/>
      <c r="E2031" t="str">
        <f>IF(OR(M2031&gt;0,M2032&gt;0),2,"")</f>
        <v/>
      </c>
      <c r="F2031" s="62"/>
      <c r="G2031" s="63"/>
      <c r="H2031" s="64"/>
      <c r="I2031" s="64"/>
      <c r="J2031" s="63">
        <v>0</v>
      </c>
      <c r="K2031" s="65"/>
      <c r="L2031" s="66">
        <f t="shared" si="166"/>
        <v>0</v>
      </c>
      <c r="M2031" s="64">
        <f t="shared" si="166"/>
        <v>0</v>
      </c>
      <c r="N2031" s="66">
        <f>IF(J2031=0,0,N2032*$E$3)</f>
        <v>0</v>
      </c>
      <c r="O2031" s="67">
        <f t="shared" si="167"/>
        <v>0</v>
      </c>
      <c r="P2031" s="66">
        <f>IF(J2031=0,0,P2032*$E$3)</f>
        <v>0</v>
      </c>
      <c r="Q2031" s="67">
        <f t="shared" si="168"/>
        <v>0</v>
      </c>
      <c r="R2031" s="66">
        <f>IF(J2031=0,0,R2032*$E$3)</f>
        <v>0</v>
      </c>
      <c r="S2031" s="67">
        <f t="shared" si="169"/>
        <v>0</v>
      </c>
      <c r="T2031" s="67"/>
    </row>
    <row r="2032" spans="3:20" ht="20.25" hidden="1" customHeight="1">
      <c r="C2032" s="76"/>
      <c r="D2032" s="68">
        <f>CHOOSE(IF(C2032&gt;0,C2032,$F$5),0,"(야)","(지세별)","(지+소)","(누.불)","(야+소)","(원내역)")</f>
        <v>0</v>
      </c>
      <c r="E2032">
        <f>IF(OR(M2031&gt;0,M2032&gt;0),1,0)</f>
        <v>0</v>
      </c>
      <c r="F2032" s="59"/>
      <c r="G2032" s="70" t="s">
        <v>512</v>
      </c>
      <c r="H2032" s="71"/>
      <c r="I2032" s="71"/>
      <c r="J2032" s="70"/>
      <c r="K2032" s="72" t="s">
        <v>513</v>
      </c>
      <c r="L2032" s="73">
        <f t="shared" si="166"/>
        <v>0</v>
      </c>
      <c r="M2032" s="71">
        <f t="shared" si="166"/>
        <v>0</v>
      </c>
      <c r="N2032" s="73">
        <f>IF(AND(J2031=0,J2032=0),0,INT(CHOOSE(IF(C2032&gt;0,C2032,$F$5),#REF!,#REF!,#REF!,#REF!,#REF!,#REF!,#REF!)))</f>
        <v>0</v>
      </c>
      <c r="O2032" s="74">
        <f t="shared" si="167"/>
        <v>0</v>
      </c>
      <c r="P2032" s="73">
        <f>IF(AND(J2031=0,J2032=0),0,INT(CHOOSE(IF(C2032&gt;0,C2032,$F$5),#REF!,#REF!,#REF!,#REF!,#REF!,#REF!,#REF!)))</f>
        <v>0</v>
      </c>
      <c r="Q2032" s="74">
        <f t="shared" si="168"/>
        <v>0</v>
      </c>
      <c r="R2032" s="73">
        <f>IF(AND(J2031=0,J2032=0),0,INT(CHOOSE(IF(C2032&gt;0,C2032,$F$5),#REF!,#REF!,#REF!,#REF!,#REF!,#REF!,#REF!)))</f>
        <v>0</v>
      </c>
      <c r="S2032" s="74">
        <f t="shared" si="169"/>
        <v>0</v>
      </c>
      <c r="T2032" s="74"/>
    </row>
    <row r="2033" spans="3:20" ht="20.25" hidden="1" customHeight="1">
      <c r="C2033" s="17"/>
      <c r="E2033" t="str">
        <f>IF(OR(M2033&gt;0,M2034&gt;0),2,"")</f>
        <v/>
      </c>
      <c r="F2033" s="62"/>
      <c r="G2033" s="63"/>
      <c r="H2033" s="64"/>
      <c r="I2033" s="64"/>
      <c r="J2033" s="63">
        <v>0</v>
      </c>
      <c r="K2033" s="65"/>
      <c r="L2033" s="66">
        <f t="shared" si="166"/>
        <v>0</v>
      </c>
      <c r="M2033" s="64">
        <f t="shared" si="166"/>
        <v>0</v>
      </c>
      <c r="N2033" s="66">
        <f>IF(J2033=0,0,N2034*$E$3)</f>
        <v>0</v>
      </c>
      <c r="O2033" s="67">
        <f t="shared" si="167"/>
        <v>0</v>
      </c>
      <c r="P2033" s="66">
        <f>IF(J2033=0,0,P2034*$E$3)</f>
        <v>0</v>
      </c>
      <c r="Q2033" s="67">
        <f t="shared" si="168"/>
        <v>0</v>
      </c>
      <c r="R2033" s="66">
        <f>IF(J2033=0,0,R2034*$E$3)</f>
        <v>0</v>
      </c>
      <c r="S2033" s="67">
        <f t="shared" si="169"/>
        <v>0</v>
      </c>
      <c r="T2033" s="67"/>
    </row>
    <row r="2034" spans="3:20" ht="20.25" customHeight="1">
      <c r="C2034" s="76">
        <v>2</v>
      </c>
      <c r="D2034" s="68" t="str">
        <f>CHOOSE(IF(C2034&gt;0,C2034,$F$5),0,"(야)","(지세별)","(지+소)","(누.불)","(야+소)","(원내역)")</f>
        <v>(야)</v>
      </c>
      <c r="E2034">
        <f>IF(OR(M2033&gt;0,M2034&gt;0),1,0)</f>
        <v>0</v>
      </c>
      <c r="F2034" s="59"/>
      <c r="G2034" s="70" t="str">
        <f>G2032</f>
        <v>야간위험 점등시설</v>
      </c>
      <c r="H2034" s="71"/>
      <c r="I2034" s="71" t="str">
        <f>CHOOSE(IF(C2034&gt;0,C2034,$F$5),0,"(야간)","(지세별)","(지+소)","(누.불)","(야+소)","")</f>
        <v>(야간)</v>
      </c>
      <c r="J2034" s="70">
        <v>50</v>
      </c>
      <c r="K2034" s="72" t="str">
        <f>K2032</f>
        <v>m</v>
      </c>
      <c r="L2034" s="73"/>
      <c r="M2034" s="71"/>
      <c r="N2034" s="73"/>
      <c r="O2034" s="74"/>
      <c r="P2034" s="73"/>
      <c r="Q2034" s="74"/>
      <c r="R2034" s="73"/>
      <c r="S2034" s="74"/>
      <c r="T2034" s="74"/>
    </row>
    <row r="2035" spans="3:20" ht="20.25" hidden="1" customHeight="1">
      <c r="C2035" s="17"/>
      <c r="E2035" t="str">
        <f>IF(OR(M2035&gt;0,M2036&gt;0),2,"")</f>
        <v/>
      </c>
      <c r="F2035" s="62"/>
      <c r="G2035" s="63"/>
      <c r="H2035" s="64"/>
      <c r="I2035" s="64"/>
      <c r="J2035" s="63">
        <v>0</v>
      </c>
      <c r="K2035" s="65"/>
      <c r="L2035" s="66">
        <f t="shared" si="166"/>
        <v>0</v>
      </c>
      <c r="M2035" s="64">
        <f t="shared" si="166"/>
        <v>0</v>
      </c>
      <c r="N2035" s="66">
        <f>IF(J2035=0,0,N2036*$E$3)</f>
        <v>0</v>
      </c>
      <c r="O2035" s="67">
        <f t="shared" si="167"/>
        <v>0</v>
      </c>
      <c r="P2035" s="66">
        <f>IF(J2035=0,0,P2036*$E$3)</f>
        <v>0</v>
      </c>
      <c r="Q2035" s="67">
        <f t="shared" si="168"/>
        <v>0</v>
      </c>
      <c r="R2035" s="66">
        <f>IF(J2035=0,0,R2036*$E$3)</f>
        <v>0</v>
      </c>
      <c r="S2035" s="67">
        <f t="shared" si="169"/>
        <v>0</v>
      </c>
      <c r="T2035" s="67"/>
    </row>
    <row r="2036" spans="3:20" ht="20.25" hidden="1" customHeight="1">
      <c r="C2036" s="76"/>
      <c r="D2036" s="68">
        <f>CHOOSE(IF(C2036&gt;0,C2036,$F$5),0,"(야)","(지세별)","(지+소)","(누.불)","(야+소)","(원내역)")</f>
        <v>0</v>
      </c>
      <c r="E2036">
        <f>IF(OR(M2035&gt;0,M2036&gt;0),1,0)</f>
        <v>0</v>
      </c>
      <c r="F2036" s="59"/>
      <c r="G2036" s="70" t="s">
        <v>514</v>
      </c>
      <c r="H2036" s="71"/>
      <c r="I2036" s="71"/>
      <c r="J2036" s="70"/>
      <c r="K2036" s="72" t="s">
        <v>227</v>
      </c>
      <c r="L2036" s="73">
        <f t="shared" si="166"/>
        <v>0</v>
      </c>
      <c r="M2036" s="71">
        <f t="shared" si="166"/>
        <v>0</v>
      </c>
      <c r="N2036" s="73">
        <f>IF(AND(J2035=0,J2036=0),0,INT(CHOOSE(IF(C2036&gt;0,C2036,$F$5),#REF!,#REF!,#REF!,#REF!,#REF!,#REF!,#REF!)))</f>
        <v>0</v>
      </c>
      <c r="O2036" s="74">
        <f t="shared" si="167"/>
        <v>0</v>
      </c>
      <c r="P2036" s="73">
        <f>IF(AND(J2035=0,J2036=0),0,INT(CHOOSE(IF(C2036&gt;0,C2036,$F$5),#REF!,#REF!,#REF!,#REF!,#REF!,#REF!,#REF!)))</f>
        <v>0</v>
      </c>
      <c r="Q2036" s="74">
        <f t="shared" si="168"/>
        <v>0</v>
      </c>
      <c r="R2036" s="73">
        <f>IF(AND(J2035=0,J2036=0),0,INT(CHOOSE(IF(C2036&gt;0,C2036,$F$5),#REF!,#REF!,#REF!,#REF!,#REF!,#REF!,#REF!)))</f>
        <v>0</v>
      </c>
      <c r="S2036" s="74">
        <f t="shared" si="169"/>
        <v>0</v>
      </c>
      <c r="T2036" s="74"/>
    </row>
    <row r="2037" spans="3:20" ht="20.25" hidden="1" customHeight="1">
      <c r="C2037" s="17"/>
      <c r="E2037" t="str">
        <f>IF(OR(M2037&gt;0,M2038&gt;0),2,"")</f>
        <v/>
      </c>
      <c r="F2037" s="62"/>
      <c r="G2037" s="63"/>
      <c r="H2037" s="64"/>
      <c r="I2037" s="64"/>
      <c r="J2037" s="63">
        <v>0</v>
      </c>
      <c r="K2037" s="65"/>
      <c r="L2037" s="66">
        <f t="shared" si="166"/>
        <v>0</v>
      </c>
      <c r="M2037" s="64">
        <f t="shared" si="166"/>
        <v>0</v>
      </c>
      <c r="N2037" s="66">
        <f>IF(J2037=0,0,N2038*$E$3)</f>
        <v>0</v>
      </c>
      <c r="O2037" s="67">
        <f t="shared" si="167"/>
        <v>0</v>
      </c>
      <c r="P2037" s="66">
        <f>IF(J2037=0,0,P2038*$E$3)</f>
        <v>0</v>
      </c>
      <c r="Q2037" s="67">
        <f t="shared" si="168"/>
        <v>0</v>
      </c>
      <c r="R2037" s="66">
        <f>IF(J2037=0,0,R2038*$E$3)</f>
        <v>0</v>
      </c>
      <c r="S2037" s="67">
        <f t="shared" si="169"/>
        <v>0</v>
      </c>
      <c r="T2037" s="67"/>
    </row>
    <row r="2038" spans="3:20" ht="20.25" hidden="1" customHeight="1">
      <c r="C2038" s="76">
        <v>2</v>
      </c>
      <c r="D2038" s="68" t="str">
        <f>CHOOSE(IF(C2038&gt;0,C2038,$F$5),0,"(야)","(지세별)","(지+소)","(누.불)","(야+소)","(원내역)")</f>
        <v>(야)</v>
      </c>
      <c r="E2038">
        <f>IF(OR(M2037&gt;0,M2038&gt;0),1,0)</f>
        <v>0</v>
      </c>
      <c r="F2038" s="59"/>
      <c r="G2038" s="70" t="str">
        <f>G2036</f>
        <v>경광등설치</v>
      </c>
      <c r="H2038" s="71"/>
      <c r="I2038" s="71" t="str">
        <f>CHOOSE(IF(C2038&gt;0,C2038,$F$5),0,"(야간)","(지세별)","(지+소)","(누.불)","(야+소)","")</f>
        <v>(야간)</v>
      </c>
      <c r="J2038" s="70">
        <v>0</v>
      </c>
      <c r="K2038" s="72" t="s">
        <v>227</v>
      </c>
      <c r="L2038" s="73">
        <f t="shared" si="166"/>
        <v>0</v>
      </c>
      <c r="M2038" s="71">
        <f t="shared" si="166"/>
        <v>0</v>
      </c>
      <c r="N2038" s="73">
        <f>IF(AND(J2037=0,J2038=0),0,INT(CHOOSE(IF(C2038&gt;0,C2038,$F$5),#REF!,#REF!,#REF!,#REF!,#REF!,#REF!,#REF!)))</f>
        <v>0</v>
      </c>
      <c r="O2038" s="74">
        <f t="shared" si="167"/>
        <v>0</v>
      </c>
      <c r="P2038" s="73">
        <f>IF(AND(J2037=0,J2038=0),0,INT(CHOOSE(IF(C2038&gt;0,C2038,$F$5),#REF!,#REF!,#REF!,#REF!,#REF!,#REF!,#REF!)))</f>
        <v>0</v>
      </c>
      <c r="Q2038" s="74">
        <f t="shared" si="168"/>
        <v>0</v>
      </c>
      <c r="R2038" s="73">
        <f>IF(AND(J2037=0,J2038=0),0,INT(CHOOSE(IF(C2038&gt;0,C2038,$F$5),#REF!,#REF!,#REF!,#REF!,#REF!,#REF!,#REF!)))</f>
        <v>0</v>
      </c>
      <c r="S2038" s="74">
        <f t="shared" si="169"/>
        <v>0</v>
      </c>
      <c r="T2038" s="74"/>
    </row>
    <row r="2039" spans="3:20" ht="20.25" hidden="1" customHeight="1">
      <c r="C2039" s="17"/>
      <c r="E2039" t="str">
        <f>IF(OR(M2039&gt;0,M2040&gt;0),2,"")</f>
        <v/>
      </c>
      <c r="F2039" s="62"/>
      <c r="G2039" s="63"/>
      <c r="H2039" s="64"/>
      <c r="I2039" s="64"/>
      <c r="J2039" s="63"/>
      <c r="K2039" s="65"/>
      <c r="L2039" s="66">
        <f t="shared" si="166"/>
        <v>0</v>
      </c>
      <c r="M2039" s="64">
        <f t="shared" si="166"/>
        <v>0</v>
      </c>
      <c r="N2039" s="66">
        <f>IF(J2039=0,0,N2040*$E$3)</f>
        <v>0</v>
      </c>
      <c r="O2039" s="67">
        <f t="shared" si="167"/>
        <v>0</v>
      </c>
      <c r="P2039" s="66">
        <f>IF(J2039=0,0,P2040*$E$3)</f>
        <v>0</v>
      </c>
      <c r="Q2039" s="67">
        <f t="shared" si="168"/>
        <v>0</v>
      </c>
      <c r="R2039" s="66">
        <f>IF(J2039=0,0,R2040*$E$3)</f>
        <v>0</v>
      </c>
      <c r="S2039" s="67">
        <f t="shared" si="169"/>
        <v>0</v>
      </c>
      <c r="T2039" s="67"/>
    </row>
    <row r="2040" spans="3:20" ht="20.25" hidden="1" customHeight="1">
      <c r="C2040" s="76">
        <v>1</v>
      </c>
      <c r="D2040" s="68">
        <f>CHOOSE(IF(C2040&gt;0,C2040,$F$5),0,"(야)","(지세별)","(지+소)","(누.불)","(야+소)","(원내역)")</f>
        <v>0</v>
      </c>
      <c r="E2040">
        <f>IF(OR(M2039&gt;0,M2040&gt;0),1,0)</f>
        <v>0</v>
      </c>
      <c r="F2040" s="59"/>
      <c r="G2040" s="70" t="s">
        <v>515</v>
      </c>
      <c r="H2040" s="71" t="s">
        <v>516</v>
      </c>
      <c r="I2040" s="71">
        <f>CHOOSE(IF(C2040&gt;0,C2040,$F$5),0,"(야간)","(지세별)","(지+소)","(누.불)","(야+소)","")</f>
        <v>0</v>
      </c>
      <c r="J2040" s="77"/>
      <c r="K2040" s="72" t="s">
        <v>517</v>
      </c>
      <c r="L2040" s="73">
        <f t="shared" si="166"/>
        <v>0</v>
      </c>
      <c r="M2040" s="71">
        <f t="shared" si="166"/>
        <v>0</v>
      </c>
      <c r="N2040" s="73">
        <f>IF(AND(J2039=0,J2040=0),0,INT(CHOOSE(IF(C2040&gt;0,C2040,$F$5),#REF!,#REF!,#REF!,#REF!,#REF!,#REF!,#REF!)))</f>
        <v>0</v>
      </c>
      <c r="O2040" s="74">
        <f t="shared" si="167"/>
        <v>0</v>
      </c>
      <c r="P2040" s="73">
        <f>IF(AND(J2039=0,J2040=0),0,INT(CHOOSE(IF(C2040&gt;0,C2040,$F$5),#REF!,#REF!,#REF!,#REF!,#REF!,#REF!,#REF!)))</f>
        <v>0</v>
      </c>
      <c r="Q2040" s="74">
        <f t="shared" si="168"/>
        <v>0</v>
      </c>
      <c r="R2040" s="73">
        <f>IF(AND(J2039=0,J2040=0),0,INT(CHOOSE(IF(C2040&gt;0,C2040,$F$5),#REF!,#REF!,#REF!,#REF!,#REF!,#REF!,#REF!)))</f>
        <v>0</v>
      </c>
      <c r="S2040" s="74">
        <f t="shared" si="169"/>
        <v>0</v>
      </c>
      <c r="T2040" s="74"/>
    </row>
    <row r="2041" spans="3:20" ht="20.25" hidden="1" customHeight="1">
      <c r="C2041" s="17"/>
      <c r="E2041" t="str">
        <f>IF(OR(M2041&gt;0,M2042&gt;0),2,"")</f>
        <v/>
      </c>
      <c r="F2041" s="62"/>
      <c r="G2041" s="63"/>
      <c r="H2041" s="64"/>
      <c r="I2041" s="64"/>
      <c r="J2041" s="63"/>
      <c r="K2041" s="65"/>
      <c r="L2041" s="66">
        <f t="shared" si="166"/>
        <v>0</v>
      </c>
      <c r="M2041" s="64">
        <f t="shared" si="166"/>
        <v>0</v>
      </c>
      <c r="N2041" s="66">
        <f>IF(J2041=0,0,N2042*$E$3)</f>
        <v>0</v>
      </c>
      <c r="O2041" s="67">
        <f t="shared" si="167"/>
        <v>0</v>
      </c>
      <c r="P2041" s="66">
        <f>IF(J2041=0,0,P2042*$E$3)</f>
        <v>0</v>
      </c>
      <c r="Q2041" s="67">
        <f t="shared" si="168"/>
        <v>0</v>
      </c>
      <c r="R2041" s="66">
        <f>IF(J2041=0,0,R2042*$E$3)</f>
        <v>0</v>
      </c>
      <c r="S2041" s="67">
        <f t="shared" si="169"/>
        <v>0</v>
      </c>
      <c r="T2041" s="67"/>
    </row>
    <row r="2042" spans="3:20" ht="20.25" hidden="1" customHeight="1">
      <c r="C2042" s="76">
        <v>2</v>
      </c>
      <c r="D2042" s="68" t="str">
        <f>CHOOSE(IF(C2042&gt;0,C2042,$F$5),0,"(야)","(지세별)","(지+소)","(누.불)","(야+소)","(원내역)")</f>
        <v>(야)</v>
      </c>
      <c r="E2042">
        <f>IF(OR(M2041&gt;0,M2042&gt;0),1,0)</f>
        <v>0</v>
      </c>
      <c r="F2042" s="59"/>
      <c r="G2042" s="70" t="str">
        <f>G2040</f>
        <v>아스팔트복구(소규모)</v>
      </c>
      <c r="H2042" s="71"/>
      <c r="I2042" s="71" t="str">
        <f>CHOOSE(IF(C2042&gt;0,C2042,$F$5),0,"(야간)","(지세별)","(지+소)","(누.불)","(야+소)","")</f>
        <v>(야간)</v>
      </c>
      <c r="J2042" s="70"/>
      <c r="K2042" s="72" t="str">
        <f>K2040</f>
        <v>㎡</v>
      </c>
      <c r="L2042" s="73">
        <f t="shared" si="166"/>
        <v>0</v>
      </c>
      <c r="M2042" s="71">
        <f t="shared" si="166"/>
        <v>0</v>
      </c>
      <c r="N2042" s="73">
        <f>IF(AND(J2041=0,J2042=0),0,INT(CHOOSE(IF(C2042&gt;0,C2042,$F$5),#REF!,#REF!,#REF!,#REF!,#REF!,#REF!,#REF!)))</f>
        <v>0</v>
      </c>
      <c r="O2042" s="74">
        <f t="shared" si="167"/>
        <v>0</v>
      </c>
      <c r="P2042" s="73">
        <f>IF(AND(J2041=0,J2042=0),0,INT(CHOOSE(IF(C2042&gt;0,C2042,$F$5),#REF!,#REF!,#REF!,#REF!,#REF!,#REF!,#REF!)))</f>
        <v>0</v>
      </c>
      <c r="Q2042" s="74">
        <f t="shared" si="168"/>
        <v>0</v>
      </c>
      <c r="R2042" s="73">
        <f>IF(AND(J2041=0,J2042=0),0,INT(CHOOSE(IF(C2042&gt;0,C2042,$F$5),#REF!,#REF!,#REF!,#REF!,#REF!,#REF!,#REF!)))</f>
        <v>0</v>
      </c>
      <c r="S2042" s="74">
        <f t="shared" si="169"/>
        <v>0</v>
      </c>
      <c r="T2042" s="74"/>
    </row>
    <row r="2043" spans="3:20" ht="20.25" hidden="1" customHeight="1">
      <c r="C2043" s="17"/>
      <c r="E2043" t="str">
        <f>IF(OR(M2043&gt;0,M2044&gt;0),2,"")</f>
        <v/>
      </c>
      <c r="F2043" s="62"/>
      <c r="G2043" s="63"/>
      <c r="H2043" s="64"/>
      <c r="I2043" s="64"/>
      <c r="J2043" s="63">
        <v>0</v>
      </c>
      <c r="K2043" s="65"/>
      <c r="L2043" s="66">
        <f t="shared" si="166"/>
        <v>0</v>
      </c>
      <c r="M2043" s="64">
        <f t="shared" si="166"/>
        <v>0</v>
      </c>
      <c r="N2043" s="66">
        <f>IF(J2043=0,0,N2044*$E$3)</f>
        <v>0</v>
      </c>
      <c r="O2043" s="67">
        <f t="shared" si="167"/>
        <v>0</v>
      </c>
      <c r="P2043" s="66">
        <f>IF(J2043=0,0,P2044*$E$3)</f>
        <v>0</v>
      </c>
      <c r="Q2043" s="67">
        <f t="shared" si="168"/>
        <v>0</v>
      </c>
      <c r="R2043" s="66">
        <f>IF(J2043=0,0,R2044*$E$3)</f>
        <v>0</v>
      </c>
      <c r="S2043" s="67">
        <f t="shared" si="169"/>
        <v>0</v>
      </c>
      <c r="T2043" s="67"/>
    </row>
    <row r="2044" spans="3:20" ht="20.25" customHeight="1">
      <c r="C2044" s="76"/>
      <c r="D2044" s="68">
        <f>CHOOSE(IF(C2044&gt;0,C2044,$F$5),0,"(야)","(지세별)","(지+소)","(누.불)","(야+소)","(원내역)")</f>
        <v>0</v>
      </c>
      <c r="E2044">
        <f>IF(OR(M2043&gt;0,M2044&gt;0),1,0)</f>
        <v>0</v>
      </c>
      <c r="F2044" s="59"/>
      <c r="G2044" s="70" t="s">
        <v>518</v>
      </c>
      <c r="H2044" s="71"/>
      <c r="I2044" s="71">
        <f>CHOOSE(IF(C2044&gt;0,C2044,$F$5),0,"(야간)","(지세별)","(지+소)","(누.불)","(야+소)","")</f>
        <v>0</v>
      </c>
      <c r="J2044" s="70">
        <v>430</v>
      </c>
      <c r="K2044" s="72" t="s">
        <v>513</v>
      </c>
      <c r="L2044" s="73"/>
      <c r="M2044" s="71"/>
      <c r="N2044" s="73"/>
      <c r="O2044" s="74"/>
      <c r="P2044" s="73"/>
      <c r="Q2044" s="74"/>
      <c r="R2044" s="73"/>
      <c r="S2044" s="74"/>
      <c r="T2044" s="74"/>
    </row>
    <row r="2045" spans="3:20" ht="20.25" hidden="1" customHeight="1">
      <c r="C2045" s="17"/>
      <c r="E2045" t="str">
        <f>IF(OR(M2045&gt;0,M2046&gt;0),2,"")</f>
        <v/>
      </c>
      <c r="F2045" s="62"/>
      <c r="G2045" s="63"/>
      <c r="H2045" s="64"/>
      <c r="I2045" s="64"/>
      <c r="J2045" s="63">
        <v>0</v>
      </c>
      <c r="K2045" s="65"/>
      <c r="L2045" s="66">
        <f t="shared" si="166"/>
        <v>0</v>
      </c>
      <c r="M2045" s="64">
        <f t="shared" si="166"/>
        <v>0</v>
      </c>
      <c r="N2045" s="66">
        <f>IF(J2045=0,0,N2046*$E$3)</f>
        <v>0</v>
      </c>
      <c r="O2045" s="67">
        <f t="shared" si="167"/>
        <v>0</v>
      </c>
      <c r="P2045" s="66">
        <f>IF(J2045=0,0,P2046*$E$3)</f>
        <v>0</v>
      </c>
      <c r="Q2045" s="67">
        <f t="shared" si="168"/>
        <v>0</v>
      </c>
      <c r="R2045" s="66">
        <f>IF(J2045=0,0,R2046*$E$3)</f>
        <v>0</v>
      </c>
      <c r="S2045" s="67">
        <f t="shared" si="169"/>
        <v>0</v>
      </c>
      <c r="T2045" s="67"/>
    </row>
    <row r="2046" spans="3:20" ht="20.25" customHeight="1">
      <c r="C2046" s="76">
        <v>2</v>
      </c>
      <c r="D2046" s="68" t="str">
        <f>CHOOSE(IF(C2046&gt;0,C2046,$F$5),0,"(야)","(지세별)","(지+소)","(누.불)","(야+소)","(원내역)")</f>
        <v>(야)</v>
      </c>
      <c r="E2046">
        <f>IF(OR(M2045&gt;0,M2046&gt;0),1,0)</f>
        <v>0</v>
      </c>
      <c r="F2046" s="59"/>
      <c r="G2046" s="70" t="s">
        <v>518</v>
      </c>
      <c r="H2046" s="71"/>
      <c r="I2046" s="71" t="str">
        <f>CHOOSE(IF(C2046&gt;0,C2046,$F$5),0,"(야간)","(지세별)","(지+소)","(누.불)","(야+소)","")</f>
        <v>(야간)</v>
      </c>
      <c r="J2046" s="70">
        <v>30</v>
      </c>
      <c r="K2046" s="72" t="s">
        <v>74</v>
      </c>
      <c r="L2046" s="73"/>
      <c r="M2046" s="71"/>
      <c r="N2046" s="73"/>
      <c r="O2046" s="74"/>
      <c r="P2046" s="73"/>
      <c r="Q2046" s="74"/>
      <c r="R2046" s="73"/>
      <c r="S2046" s="74"/>
      <c r="T2046" s="74"/>
    </row>
    <row r="2047" spans="3:20" ht="20.25" hidden="1" customHeight="1">
      <c r="C2047" s="17"/>
      <c r="E2047" t="str">
        <f>IF(OR(M2047&gt;0,M2048&gt;0),2,"")</f>
        <v/>
      </c>
      <c r="F2047" s="62"/>
      <c r="G2047" s="63"/>
      <c r="H2047" s="64"/>
      <c r="I2047" s="64"/>
      <c r="J2047" s="63">
        <v>0</v>
      </c>
      <c r="K2047" s="65"/>
      <c r="L2047" s="66">
        <f t="shared" si="166"/>
        <v>0</v>
      </c>
      <c r="M2047" s="64">
        <f t="shared" si="166"/>
        <v>0</v>
      </c>
      <c r="N2047" s="66">
        <f>IF(J2047=0,0,N2048*$E$3)</f>
        <v>0</v>
      </c>
      <c r="O2047" s="67">
        <f t="shared" si="167"/>
        <v>0</v>
      </c>
      <c r="P2047" s="66">
        <f>IF(J2047=0,0,P2048*$E$3)</f>
        <v>0</v>
      </c>
      <c r="Q2047" s="67">
        <f t="shared" si="168"/>
        <v>0</v>
      </c>
      <c r="R2047" s="66">
        <f>IF(J2047=0,0,R2048*$E$3)</f>
        <v>0</v>
      </c>
      <c r="S2047" s="67">
        <f t="shared" si="169"/>
        <v>0</v>
      </c>
      <c r="T2047" s="67"/>
    </row>
    <row r="2048" spans="3:20" ht="20.25" hidden="1" customHeight="1">
      <c r="C2048" s="76"/>
      <c r="D2048" s="68">
        <f>CHOOSE(IF(C2048&gt;0,C2048,$F$5),0,"(야)","(지세별)","(지+소)","(누.불)","(야+소)","(원내역)")</f>
        <v>0</v>
      </c>
      <c r="E2048">
        <f>IF(OR(M2047&gt;0,M2048&gt;0),1,0)</f>
        <v>0</v>
      </c>
      <c r="F2048" s="59"/>
      <c r="G2048" s="70" t="s">
        <v>519</v>
      </c>
      <c r="H2048" s="71" t="s">
        <v>520</v>
      </c>
      <c r="I2048" s="71">
        <f>CHOOSE(IF(C2048&gt;0,C2048,$F$5),0,"(야간)","(지세별)","(지+소)","(누.불)","(야+소)","")</f>
        <v>0</v>
      </c>
      <c r="J2048" s="70">
        <v>0</v>
      </c>
      <c r="K2048" s="72" t="s">
        <v>227</v>
      </c>
      <c r="L2048" s="73">
        <f t="shared" si="166"/>
        <v>0</v>
      </c>
      <c r="M2048" s="71">
        <f t="shared" si="166"/>
        <v>0</v>
      </c>
      <c r="N2048" s="73">
        <f>IF(AND(J2047=0,J2048=0),0,INT(CHOOSE(IF(C2048&gt;0,C2048,$F$5),#REF!,#REF!,#REF!,#REF!,#REF!,#REF!,#REF!)))</f>
        <v>0</v>
      </c>
      <c r="O2048" s="74">
        <f t="shared" si="167"/>
        <v>0</v>
      </c>
      <c r="P2048" s="73">
        <f>IF(AND(J2047=0,J2048=0),0,INT(CHOOSE(IF(C2048&gt;0,C2048,$F$5),#REF!,#REF!,#REF!,#REF!,#REF!,#REF!,#REF!)))</f>
        <v>0</v>
      </c>
      <c r="Q2048" s="74">
        <f t="shared" si="168"/>
        <v>0</v>
      </c>
      <c r="R2048" s="73">
        <f>IF(AND(J2047=0,J2048=0),0,INT(CHOOSE(IF(C2048&gt;0,C2048,$F$5),#REF!,#REF!,#REF!,#REF!,#REF!,#REF!,#REF!)))</f>
        <v>0</v>
      </c>
      <c r="S2048" s="74">
        <f t="shared" si="169"/>
        <v>0</v>
      </c>
      <c r="T2048" s="74"/>
    </row>
    <row r="2049" spans="3:20" ht="20.25" hidden="1" customHeight="1">
      <c r="C2049" s="17"/>
      <c r="E2049" t="str">
        <f>IF(OR(M2049&gt;0,M2050&gt;0),2,"")</f>
        <v/>
      </c>
      <c r="F2049" s="62"/>
      <c r="G2049" s="63"/>
      <c r="H2049" s="64"/>
      <c r="I2049" s="64"/>
      <c r="J2049" s="63">
        <v>0</v>
      </c>
      <c r="K2049" s="65"/>
      <c r="L2049" s="66">
        <f t="shared" si="166"/>
        <v>0</v>
      </c>
      <c r="M2049" s="64">
        <f t="shared" si="166"/>
        <v>0</v>
      </c>
      <c r="N2049" s="66">
        <f>IF(J2049=0,0,N2050*$E$3)</f>
        <v>0</v>
      </c>
      <c r="O2049" s="67">
        <f t="shared" si="167"/>
        <v>0</v>
      </c>
      <c r="P2049" s="66">
        <f>IF(J2049=0,0,P2050*$E$3)</f>
        <v>0</v>
      </c>
      <c r="Q2049" s="67">
        <f t="shared" si="168"/>
        <v>0</v>
      </c>
      <c r="R2049" s="66">
        <f>IF(J2049=0,0,R2050*$E$3)</f>
        <v>0</v>
      </c>
      <c r="S2049" s="67">
        <f t="shared" si="169"/>
        <v>0</v>
      </c>
      <c r="T2049" s="67"/>
    </row>
    <row r="2050" spans="3:20" ht="20.25" hidden="1" customHeight="1">
      <c r="C2050" s="76">
        <v>2</v>
      </c>
      <c r="D2050" s="68" t="str">
        <f>CHOOSE(IF(C2050&gt;0,C2050,$F$5),0,"(야)","(지세별)","(지+소)","(누.불)","(야+소)","(원내역)")</f>
        <v>(야)</v>
      </c>
      <c r="E2050">
        <f>IF(OR(M2049&gt;0,M2050&gt;0),1,0)</f>
        <v>0</v>
      </c>
      <c r="F2050" s="59"/>
      <c r="G2050" s="70" t="str">
        <f>G2048</f>
        <v>관받침대 설치</v>
      </c>
      <c r="H2050" s="71" t="s">
        <v>520</v>
      </c>
      <c r="I2050" s="71" t="str">
        <f>CHOOSE(IF(C2050&gt;0,C2050,$F$5),0,"(야간)","(지세별)","(지+소)","(누.불)","(야+소)","")</f>
        <v>(야간)</v>
      </c>
      <c r="J2050" s="70">
        <v>0</v>
      </c>
      <c r="K2050" s="72" t="s">
        <v>227</v>
      </c>
      <c r="L2050" s="73">
        <f t="shared" si="166"/>
        <v>0</v>
      </c>
      <c r="M2050" s="71">
        <f t="shared" si="166"/>
        <v>0</v>
      </c>
      <c r="N2050" s="73">
        <f>IF(AND(J2049=0,J2050=0),0,INT(CHOOSE(IF(C2050&gt;0,C2050,$F$5),#REF!,#REF!,#REF!,#REF!,#REF!,#REF!,#REF!)))</f>
        <v>0</v>
      </c>
      <c r="O2050" s="74">
        <f t="shared" si="167"/>
        <v>0</v>
      </c>
      <c r="P2050" s="73">
        <f>IF(AND(J2049=0,J2050=0),0,INT(CHOOSE(IF(C2050&gt;0,C2050,$F$5),#REF!,#REF!,#REF!,#REF!,#REF!,#REF!,#REF!)))</f>
        <v>0</v>
      </c>
      <c r="Q2050" s="74">
        <f t="shared" si="168"/>
        <v>0</v>
      </c>
      <c r="R2050" s="73">
        <f>IF(AND(J2049=0,J2050=0),0,INT(CHOOSE(IF(C2050&gt;0,C2050,$F$5),#REF!,#REF!,#REF!,#REF!,#REF!,#REF!,#REF!)))</f>
        <v>0</v>
      </c>
      <c r="S2050" s="74">
        <f t="shared" si="169"/>
        <v>0</v>
      </c>
      <c r="T2050" s="74"/>
    </row>
    <row r="2051" spans="3:20" ht="20.25" hidden="1" customHeight="1">
      <c r="C2051" s="17"/>
      <c r="E2051" t="str">
        <f>IF(OR(M2051&gt;0,M2052&gt;0),2,"")</f>
        <v/>
      </c>
      <c r="F2051" s="62"/>
      <c r="G2051" s="63"/>
      <c r="H2051" s="64"/>
      <c r="I2051" s="64"/>
      <c r="J2051" s="63">
        <v>0</v>
      </c>
      <c r="K2051" s="65"/>
      <c r="L2051" s="66">
        <f t="shared" si="166"/>
        <v>0</v>
      </c>
      <c r="M2051" s="64">
        <f t="shared" si="166"/>
        <v>0</v>
      </c>
      <c r="N2051" s="66">
        <f>IF(J2051=0,0,N2052*$E$3)</f>
        <v>0</v>
      </c>
      <c r="O2051" s="67">
        <f t="shared" si="167"/>
        <v>0</v>
      </c>
      <c r="P2051" s="66">
        <f>IF(J2051=0,0,P2052*$E$3)</f>
        <v>0</v>
      </c>
      <c r="Q2051" s="67">
        <f t="shared" si="168"/>
        <v>0</v>
      </c>
      <c r="R2051" s="66">
        <f>IF(J2051=0,0,R2052*$E$3)</f>
        <v>0</v>
      </c>
      <c r="S2051" s="67">
        <f t="shared" si="169"/>
        <v>0</v>
      </c>
      <c r="T2051" s="67"/>
    </row>
    <row r="2052" spans="3:20" ht="20.25" hidden="1" customHeight="1">
      <c r="C2052" s="76"/>
      <c r="D2052" s="68">
        <f>CHOOSE(IF(C2052&gt;0,C2052,$F$5),0,"(야)","(지세별)","(지+소)","(누.불)","(야+소)","(원내역)")</f>
        <v>0</v>
      </c>
      <c r="E2052">
        <f>IF(OR(M2051&gt;0,M2052&gt;0),1,0)</f>
        <v>0</v>
      </c>
      <c r="F2052" s="59"/>
      <c r="G2052" s="70" t="s">
        <v>521</v>
      </c>
      <c r="H2052" s="71" t="s">
        <v>522</v>
      </c>
      <c r="I2052" s="71" t="str">
        <f>IF($F$5=2,"(야간)","")</f>
        <v/>
      </c>
      <c r="J2052" s="70">
        <v>0</v>
      </c>
      <c r="K2052" s="72" t="s">
        <v>523</v>
      </c>
      <c r="L2052" s="73">
        <f t="shared" si="166"/>
        <v>0</v>
      </c>
      <c r="M2052" s="71">
        <f t="shared" si="166"/>
        <v>0</v>
      </c>
      <c r="N2052" s="73">
        <f>IF(AND(J2051=0,J2052=0),0,INT(CHOOSE(IF(C2052&gt;0,C2052,$F$5),#REF!,#REF!,#REF!,#REF!,#REF!,#REF!,#REF!)))</f>
        <v>0</v>
      </c>
      <c r="O2052" s="74">
        <f t="shared" si="167"/>
        <v>0</v>
      </c>
      <c r="P2052" s="73">
        <f>IF(AND(J2051=0,J2052=0),0,IF($F$5=2,INT(#REF!*1.5),#REF!))</f>
        <v>0</v>
      </c>
      <c r="Q2052" s="74">
        <f t="shared" si="168"/>
        <v>0</v>
      </c>
      <c r="R2052" s="73">
        <f>IF(AND(J2051=0,J2052=0),0,INT(CHOOSE(IF(C2052&gt;0,C2052,$F$5),#REF!,#REF!,#REF!,#REF!,#REF!,#REF!,#REF!)))</f>
        <v>0</v>
      </c>
      <c r="S2052" s="74">
        <f t="shared" si="169"/>
        <v>0</v>
      </c>
      <c r="T2052" s="74"/>
    </row>
    <row r="2053" spans="3:20" ht="20.25" hidden="1" customHeight="1">
      <c r="C2053" s="17"/>
      <c r="E2053" t="str">
        <f>IF(OR(M2053&gt;0,M2054&gt;0),2,"")</f>
        <v/>
      </c>
      <c r="F2053" s="62"/>
      <c r="G2053" s="63"/>
      <c r="H2053" s="64"/>
      <c r="I2053" s="64"/>
      <c r="J2053" s="63">
        <v>0</v>
      </c>
      <c r="K2053" s="65"/>
      <c r="L2053" s="66">
        <f t="shared" si="166"/>
        <v>0</v>
      </c>
      <c r="M2053" s="64">
        <f t="shared" si="166"/>
        <v>0</v>
      </c>
      <c r="N2053" s="66">
        <f>IF(J2053=0,0,N2054*$E$3)</f>
        <v>0</v>
      </c>
      <c r="O2053" s="67">
        <f t="shared" si="167"/>
        <v>0</v>
      </c>
      <c r="P2053" s="66">
        <f>IF(J2053=0,0,P2054*$E$3)</f>
        <v>0</v>
      </c>
      <c r="Q2053" s="67">
        <f t="shared" si="168"/>
        <v>0</v>
      </c>
      <c r="R2053" s="66">
        <f>IF(J2053=0,0,R2054*$E$3)</f>
        <v>0</v>
      </c>
      <c r="S2053" s="67">
        <f t="shared" si="169"/>
        <v>0</v>
      </c>
      <c r="T2053" s="67"/>
    </row>
    <row r="2054" spans="3:20" ht="20.25" hidden="1" customHeight="1">
      <c r="C2054" s="76">
        <v>2</v>
      </c>
      <c r="D2054" s="68" t="str">
        <f>CHOOSE(IF(C2054&gt;0,C2054,$F$5),0,"(야)","(지세별)","(지+소)","(누.불)","(야+소)","(원내역)")</f>
        <v>(야)</v>
      </c>
      <c r="E2054">
        <f>IF(OR(M2053&gt;0,M2054&gt;0),1,0)</f>
        <v>0</v>
      </c>
      <c r="F2054" s="59"/>
      <c r="G2054" s="70" t="s">
        <v>521</v>
      </c>
      <c r="H2054" s="71" t="s">
        <v>522</v>
      </c>
      <c r="I2054" s="71" t="str">
        <f>CHOOSE(IF(C2054&gt;0,C2054,$F$5),0,"(야간)","(지세별)","(지+소)","(누.불)","(야+소)","")</f>
        <v>(야간)</v>
      </c>
      <c r="J2054" s="70">
        <v>0</v>
      </c>
      <c r="K2054" s="72" t="s">
        <v>523</v>
      </c>
      <c r="L2054" s="73">
        <f t="shared" si="166"/>
        <v>0</v>
      </c>
      <c r="M2054" s="71">
        <f t="shared" si="166"/>
        <v>0</v>
      </c>
      <c r="N2054" s="73">
        <f>IF(AND(J2053=0,J2054=0),0,INT(CHOOSE(IF(C2054&gt;0,C2054,$F$5),#REF!,#REF!,#REF!,#REF!,#REF!,#REF!,#REF!)))</f>
        <v>0</v>
      </c>
      <c r="O2054" s="74">
        <f t="shared" si="167"/>
        <v>0</v>
      </c>
      <c r="P2054" s="73">
        <f>IF(AND(J2053=0,J2054=0),0,INT(CHOOSE(IF(C2054&gt;0,C2054,$F$5),#REF!,#REF!,#REF!,#REF!,#REF!,#REF!,#REF!)))</f>
        <v>0</v>
      </c>
      <c r="Q2054" s="74">
        <f t="shared" si="168"/>
        <v>0</v>
      </c>
      <c r="R2054" s="73">
        <f>IF(AND(J2053=0,J2054=0),0,INT(CHOOSE(IF(C2054&gt;0,C2054,$F$5),#REF!,#REF!,#REF!,#REF!,#REF!,#REF!,#REF!)))</f>
        <v>0</v>
      </c>
      <c r="S2054" s="74">
        <f t="shared" si="169"/>
        <v>0</v>
      </c>
      <c r="T2054" s="74"/>
    </row>
    <row r="2055" spans="3:20" ht="20.25" hidden="1" customHeight="1">
      <c r="C2055" s="17"/>
      <c r="E2055" t="str">
        <f>IF(OR(M2055&gt;0,M2056&gt;0),2,"")</f>
        <v/>
      </c>
      <c r="F2055" s="62"/>
      <c r="G2055" s="63"/>
      <c r="H2055" s="64"/>
      <c r="I2055" s="64"/>
      <c r="J2055" s="63">
        <v>0</v>
      </c>
      <c r="K2055" s="65"/>
      <c r="L2055" s="66">
        <f t="shared" si="166"/>
        <v>0</v>
      </c>
      <c r="M2055" s="64">
        <f t="shared" si="166"/>
        <v>0</v>
      </c>
      <c r="N2055" s="66">
        <f>IF(J2055=0,0,N2056*$E$3)</f>
        <v>0</v>
      </c>
      <c r="O2055" s="67">
        <f t="shared" si="167"/>
        <v>0</v>
      </c>
      <c r="P2055" s="66">
        <f>IF(J2055=0,0,P2056*$E$3)</f>
        <v>0</v>
      </c>
      <c r="Q2055" s="67">
        <f t="shared" si="168"/>
        <v>0</v>
      </c>
      <c r="R2055" s="66">
        <f>IF(J2055=0,0,R2056*$E$3)</f>
        <v>0</v>
      </c>
      <c r="S2055" s="67">
        <f t="shared" si="169"/>
        <v>0</v>
      </c>
      <c r="T2055" s="67"/>
    </row>
    <row r="2056" spans="3:20" ht="20.25" hidden="1" customHeight="1">
      <c r="C2056" s="76"/>
      <c r="D2056" s="68">
        <f>CHOOSE(IF(C2056&gt;0,C2056,$F$5),0,"(야)","(지세별)","(지+소)","(누.불)","(야+소)","(원내역)")</f>
        <v>0</v>
      </c>
      <c r="E2056">
        <f>IF(OR(M2055&gt;0,M2056&gt;0),1,0)</f>
        <v>0</v>
      </c>
      <c r="F2056" s="59"/>
      <c r="G2056" s="70" t="s">
        <v>524</v>
      </c>
      <c r="H2056" s="71" t="s">
        <v>522</v>
      </c>
      <c r="I2056" s="71" t="str">
        <f>IF($F$5=2,"(야간)","")</f>
        <v/>
      </c>
      <c r="J2056" s="70">
        <v>0</v>
      </c>
      <c r="K2056" s="72" t="s">
        <v>523</v>
      </c>
      <c r="L2056" s="73">
        <f t="shared" si="166"/>
        <v>0</v>
      </c>
      <c r="M2056" s="71">
        <f t="shared" si="166"/>
        <v>0</v>
      </c>
      <c r="N2056" s="73">
        <f>IF(AND(J2055=0,J2056=0),0,INT(CHOOSE(IF(C2056&gt;0,C2056,$F$5),#REF!,#REF!,#REF!,#REF!,#REF!,#REF!,#REF!)))</f>
        <v>0</v>
      </c>
      <c r="O2056" s="74">
        <f t="shared" si="167"/>
        <v>0</v>
      </c>
      <c r="P2056" s="73">
        <f>IF(AND(J2055=0,J2056=0),0,IF($F$5=2,INT(#REF!*1.5),#REF!))</f>
        <v>0</v>
      </c>
      <c r="Q2056" s="74">
        <f t="shared" si="168"/>
        <v>0</v>
      </c>
      <c r="R2056" s="73">
        <f>IF(AND(J2055=0,J2056=0),0,INT(CHOOSE(IF(C2056&gt;0,C2056,$F$5),#REF!,#REF!,#REF!,#REF!,#REF!,#REF!,#REF!)))</f>
        <v>0</v>
      </c>
      <c r="S2056" s="74">
        <f t="shared" si="169"/>
        <v>0</v>
      </c>
      <c r="T2056" s="74"/>
    </row>
    <row r="2057" spans="3:20" ht="20.25" hidden="1" customHeight="1">
      <c r="C2057" s="17"/>
      <c r="E2057" t="str">
        <f>IF(OR(M2057&gt;0,M2058&gt;0),2,"")</f>
        <v/>
      </c>
      <c r="F2057" s="62"/>
      <c r="G2057" s="63"/>
      <c r="H2057" s="64"/>
      <c r="I2057" s="64"/>
      <c r="J2057" s="63">
        <v>0</v>
      </c>
      <c r="K2057" s="65"/>
      <c r="L2057" s="66">
        <f t="shared" si="166"/>
        <v>0</v>
      </c>
      <c r="M2057" s="64">
        <f t="shared" si="166"/>
        <v>0</v>
      </c>
      <c r="N2057" s="66">
        <f>IF(J2057=0,0,N2058*$E$3)</f>
        <v>0</v>
      </c>
      <c r="O2057" s="67">
        <f t="shared" si="167"/>
        <v>0</v>
      </c>
      <c r="P2057" s="66">
        <f>IF(J2057=0,0,P2058*$E$3)</f>
        <v>0</v>
      </c>
      <c r="Q2057" s="67">
        <f t="shared" si="168"/>
        <v>0</v>
      </c>
      <c r="R2057" s="66">
        <f>IF(J2057=0,0,R2058*$E$3)</f>
        <v>0</v>
      </c>
      <c r="S2057" s="67">
        <f t="shared" si="169"/>
        <v>0</v>
      </c>
      <c r="T2057" s="67"/>
    </row>
    <row r="2058" spans="3:20" ht="20.25" hidden="1" customHeight="1">
      <c r="C2058" s="76">
        <v>2</v>
      </c>
      <c r="D2058" s="68" t="str">
        <f>CHOOSE(IF(C2058&gt;0,C2058,$F$5),0,"(야)","(지세별)","(지+소)","(누.불)","(야+소)","(원내역)")</f>
        <v>(야)</v>
      </c>
      <c r="E2058">
        <f>IF(OR(M2057&gt;0,M2058&gt;0),1,0)</f>
        <v>0</v>
      </c>
      <c r="F2058" s="59"/>
      <c r="G2058" s="70" t="s">
        <v>524</v>
      </c>
      <c r="H2058" s="71" t="s">
        <v>522</v>
      </c>
      <c r="I2058" s="71" t="str">
        <f>CHOOSE(IF(C2058&gt;0,C2058,$F$5),0,"(야간)","(지세별)","(지+소)","(누.불)","(야+소)","")</f>
        <v>(야간)</v>
      </c>
      <c r="J2058" s="70">
        <v>0</v>
      </c>
      <c r="K2058" s="72" t="s">
        <v>523</v>
      </c>
      <c r="L2058" s="73">
        <f t="shared" si="166"/>
        <v>0</v>
      </c>
      <c r="M2058" s="71">
        <f t="shared" si="166"/>
        <v>0</v>
      </c>
      <c r="N2058" s="73">
        <f>IF(AND(J2057=0,J2058=0),0,INT(CHOOSE(IF(C2058&gt;0,C2058,$F$5),#REF!,#REF!,#REF!,#REF!,#REF!,#REF!,#REF!)))</f>
        <v>0</v>
      </c>
      <c r="O2058" s="74">
        <f t="shared" si="167"/>
        <v>0</v>
      </c>
      <c r="P2058" s="73">
        <f>IF(AND(J2057=0,J2058=0),0,INT(CHOOSE(IF(C2058&gt;0,C2058,$F$5),#REF!,#REF!,#REF!,#REF!,#REF!,#REF!,#REF!)))</f>
        <v>0</v>
      </c>
      <c r="Q2058" s="74">
        <f t="shared" si="168"/>
        <v>0</v>
      </c>
      <c r="R2058" s="73">
        <f>IF(AND(J2057=0,J2058=0),0,INT(CHOOSE(IF(C2058&gt;0,C2058,$F$5),#REF!,#REF!,#REF!,#REF!,#REF!,#REF!,#REF!)))</f>
        <v>0</v>
      </c>
      <c r="S2058" s="74">
        <f t="shared" si="169"/>
        <v>0</v>
      </c>
      <c r="T2058" s="74"/>
    </row>
    <row r="2059" spans="3:20" ht="20.25" hidden="1" customHeight="1">
      <c r="C2059" s="17"/>
      <c r="E2059" t="str">
        <f>IF(OR(M2059&gt;0,M2060&gt;0),2,"")</f>
        <v/>
      </c>
      <c r="F2059" s="62"/>
      <c r="G2059" s="63"/>
      <c r="H2059" s="64"/>
      <c r="I2059" s="64"/>
      <c r="J2059" s="63">
        <v>0</v>
      </c>
      <c r="K2059" s="65"/>
      <c r="L2059" s="66">
        <f t="shared" si="166"/>
        <v>0</v>
      </c>
      <c r="M2059" s="64">
        <f t="shared" si="166"/>
        <v>0</v>
      </c>
      <c r="N2059" s="66">
        <f>IF(J2059=0,0,N2060*$E$3)</f>
        <v>0</v>
      </c>
      <c r="O2059" s="67">
        <f t="shared" si="167"/>
        <v>0</v>
      </c>
      <c r="P2059" s="66">
        <f>IF(J2059=0,0,P2060*$E$3)</f>
        <v>0</v>
      </c>
      <c r="Q2059" s="67">
        <f t="shared" si="168"/>
        <v>0</v>
      </c>
      <c r="R2059" s="66">
        <f>IF(J2059=0,0,R2060*$E$3)</f>
        <v>0</v>
      </c>
      <c r="S2059" s="67">
        <f t="shared" si="169"/>
        <v>0</v>
      </c>
      <c r="T2059" s="67"/>
    </row>
    <row r="2060" spans="3:20" ht="20.25" customHeight="1">
      <c r="C2060" s="76"/>
      <c r="D2060" s="68">
        <f>CHOOSE(IF(C2060&gt;0,C2060,$F$5),0,"(야)","(지세별)","(지+소)","(누.불)","(야+소)","(원내역)")</f>
        <v>0</v>
      </c>
      <c r="E2060">
        <f>IF(OR(M2059&gt;0,M2060&gt;0),1,0)</f>
        <v>0</v>
      </c>
      <c r="F2060" s="59"/>
      <c r="G2060" s="70" t="s">
        <v>525</v>
      </c>
      <c r="H2060" s="71"/>
      <c r="I2060" s="71" t="str">
        <f>IF($F$5=2,"(야간)","")</f>
        <v/>
      </c>
      <c r="J2060" s="70">
        <v>10</v>
      </c>
      <c r="K2060" s="72" t="s">
        <v>526</v>
      </c>
      <c r="L2060" s="73"/>
      <c r="M2060" s="71"/>
      <c r="N2060" s="73"/>
      <c r="O2060" s="74"/>
      <c r="P2060" s="73"/>
      <c r="Q2060" s="74"/>
      <c r="R2060" s="73"/>
      <c r="S2060" s="74"/>
      <c r="T2060" s="74"/>
    </row>
    <row r="2061" spans="3:20" ht="20.25" hidden="1" customHeight="1">
      <c r="C2061" s="17"/>
      <c r="E2061" t="str">
        <f>IF(OR(M2061&gt;0,M2062&gt;0),2,"")</f>
        <v/>
      </c>
      <c r="F2061" s="62"/>
      <c r="G2061" s="63"/>
      <c r="H2061" s="64"/>
      <c r="I2061" s="64"/>
      <c r="J2061" s="63">
        <v>0</v>
      </c>
      <c r="K2061" s="65"/>
      <c r="L2061" s="66">
        <f t="shared" si="166"/>
        <v>0</v>
      </c>
      <c r="M2061" s="64">
        <f t="shared" si="166"/>
        <v>0</v>
      </c>
      <c r="N2061" s="66">
        <f>IF(J2061=0,0,N2062*$E$3)</f>
        <v>0</v>
      </c>
      <c r="O2061" s="67">
        <f t="shared" si="167"/>
        <v>0</v>
      </c>
      <c r="P2061" s="66">
        <f>IF(J2061=0,0,P2062*$E$3)</f>
        <v>0</v>
      </c>
      <c r="Q2061" s="67">
        <f t="shared" si="168"/>
        <v>0</v>
      </c>
      <c r="R2061" s="66">
        <f>IF(J2061=0,0,R2062*$E$3)</f>
        <v>0</v>
      </c>
      <c r="S2061" s="67">
        <f t="shared" si="169"/>
        <v>0</v>
      </c>
      <c r="T2061" s="67"/>
    </row>
    <row r="2062" spans="3:20" ht="20.25" customHeight="1">
      <c r="C2062" s="76">
        <v>2</v>
      </c>
      <c r="D2062" s="68" t="str">
        <f>CHOOSE(IF(C2062&gt;0,C2062,$F$5),0,"(야)","(지세별)","(지+소)","(누.불)","(야+소)","(원내역)")</f>
        <v>(야)</v>
      </c>
      <c r="E2062">
        <f>IF(OR(M2061&gt;0,M2062&gt;0),1,0)</f>
        <v>0</v>
      </c>
      <c r="F2062" s="59"/>
      <c r="G2062" s="70" t="s">
        <v>525</v>
      </c>
      <c r="H2062" s="71"/>
      <c r="I2062" s="71" t="str">
        <f>CHOOSE(IF(C2062&gt;0,C2062,$F$5),0,"(야간)","(지세별)","(지+소)","(누.불)","(야+소)","")</f>
        <v>(야간)</v>
      </c>
      <c r="J2062" s="70">
        <v>5</v>
      </c>
      <c r="K2062" s="72" t="s">
        <v>527</v>
      </c>
      <c r="L2062" s="73"/>
      <c r="M2062" s="71"/>
      <c r="N2062" s="73"/>
      <c r="O2062" s="74"/>
      <c r="P2062" s="73"/>
      <c r="Q2062" s="74"/>
      <c r="R2062" s="73"/>
      <c r="S2062" s="74"/>
      <c r="T2062" s="74"/>
    </row>
    <row r="2063" spans="3:20" ht="20.25" hidden="1" customHeight="1">
      <c r="C2063" s="17"/>
      <c r="E2063" t="str">
        <f>IF(OR(M2063&gt;0,M2064&gt;0),2,"")</f>
        <v/>
      </c>
      <c r="F2063" s="62"/>
      <c r="G2063" s="63"/>
      <c r="H2063" s="64"/>
      <c r="I2063" s="64"/>
      <c r="J2063" s="63">
        <v>0</v>
      </c>
      <c r="K2063" s="65"/>
      <c r="L2063" s="66">
        <f t="shared" ref="L2063:M2066" si="170">SUM(N2063,P2063,R2063)</f>
        <v>0</v>
      </c>
      <c r="M2063" s="64">
        <f t="shared" si="170"/>
        <v>0</v>
      </c>
      <c r="N2063" s="66">
        <f>IF(J2063=0,0,N2064*$E$3)</f>
        <v>0</v>
      </c>
      <c r="O2063" s="67">
        <f t="shared" ref="O2063:O2126" si="171">INT($J2063*N2063)</f>
        <v>0</v>
      </c>
      <c r="P2063" s="66">
        <f>IF(J2063=0,0,P2064*$E$3)</f>
        <v>0</v>
      </c>
      <c r="Q2063" s="67">
        <f t="shared" ref="Q2063:Q2126" si="172">INT($J2063*P2063)</f>
        <v>0</v>
      </c>
      <c r="R2063" s="66">
        <f>IF(J2063=0,0,R2064*$E$3)</f>
        <v>0</v>
      </c>
      <c r="S2063" s="67">
        <f t="shared" ref="S2063:S2126" si="173">INT($J2063*R2063)</f>
        <v>0</v>
      </c>
      <c r="T2063" s="67"/>
    </row>
    <row r="2064" spans="3:20" ht="20.25" hidden="1" customHeight="1">
      <c r="C2064" s="76"/>
      <c r="D2064" s="68">
        <f>CHOOSE(IF(C2064&gt;0,C2064,$F$5),0,"(야)","(지세별)","(지+소)","(누.불)","(야+소)","(원내역)")</f>
        <v>0</v>
      </c>
      <c r="E2064">
        <f>IF(OR(M2063&gt;0,M2064&gt;0),1,0)</f>
        <v>0</v>
      </c>
      <c r="F2064" s="59"/>
      <c r="G2064" s="70" t="s">
        <v>528</v>
      </c>
      <c r="H2064" s="71"/>
      <c r="I2064" s="71" t="str">
        <f>IF($F$5=2,"(야간)","")</f>
        <v/>
      </c>
      <c r="J2064" s="70">
        <v>0</v>
      </c>
      <c r="K2064" s="72" t="s">
        <v>527</v>
      </c>
      <c r="L2064" s="73">
        <f t="shared" si="170"/>
        <v>0</v>
      </c>
      <c r="M2064" s="71">
        <f t="shared" si="170"/>
        <v>0</v>
      </c>
      <c r="N2064" s="73">
        <f>IF(AND(J2063=0,J2064=0),0,INT(CHOOSE(IF(C2064&gt;0,C2064,$F$5),#REF!,#REF!,#REF!,#REF!,#REF!,#REF!,#REF!)))</f>
        <v>0</v>
      </c>
      <c r="O2064" s="74">
        <f t="shared" si="171"/>
        <v>0</v>
      </c>
      <c r="P2064" s="73">
        <f>IF(AND(J2063=0,J2064=0),0,IF($F$5=2,INT(#REF!*1.5),#REF!))</f>
        <v>0</v>
      </c>
      <c r="Q2064" s="74">
        <f t="shared" si="172"/>
        <v>0</v>
      </c>
      <c r="R2064" s="73">
        <f>IF(AND(J2063=0,J2064=0),0,INT(CHOOSE(IF(C2064&gt;0,C2064,$F$5),#REF!,#REF!,#REF!,#REF!,#REF!,#REF!,#REF!)))</f>
        <v>0</v>
      </c>
      <c r="S2064" s="74">
        <f t="shared" si="173"/>
        <v>0</v>
      </c>
      <c r="T2064" s="74"/>
    </row>
    <row r="2065" spans="3:20" ht="20.25" hidden="1" customHeight="1">
      <c r="C2065" s="17"/>
      <c r="E2065" t="str">
        <f>IF(OR(M2065&gt;0,M2066&gt;0),2,"")</f>
        <v/>
      </c>
      <c r="F2065" s="62"/>
      <c r="G2065" s="63"/>
      <c r="H2065" s="64"/>
      <c r="I2065" s="64"/>
      <c r="J2065" s="63">
        <v>0</v>
      </c>
      <c r="K2065" s="65"/>
      <c r="L2065" s="66">
        <f t="shared" si="170"/>
        <v>0</v>
      </c>
      <c r="M2065" s="64">
        <f t="shared" si="170"/>
        <v>0</v>
      </c>
      <c r="N2065" s="66">
        <f>IF(J2065=0,0,N2066*$E$3)</f>
        <v>0</v>
      </c>
      <c r="O2065" s="67">
        <f t="shared" si="171"/>
        <v>0</v>
      </c>
      <c r="P2065" s="66">
        <f>IF(J2065=0,0,P2066*$E$3)</f>
        <v>0</v>
      </c>
      <c r="Q2065" s="67">
        <f t="shared" si="172"/>
        <v>0</v>
      </c>
      <c r="R2065" s="66">
        <f>IF(J2065=0,0,R2066*$E$3)</f>
        <v>0</v>
      </c>
      <c r="S2065" s="67">
        <f t="shared" si="173"/>
        <v>0</v>
      </c>
      <c r="T2065" s="67"/>
    </row>
    <row r="2066" spans="3:20" ht="20.25" hidden="1" customHeight="1">
      <c r="C2066" s="76">
        <v>2</v>
      </c>
      <c r="D2066" s="68" t="str">
        <f>CHOOSE(IF(C2066&gt;0,C2066,$F$5),0,"(야)","(지세별)","(지+소)","(누.불)","(야+소)","(원내역)")</f>
        <v>(야)</v>
      </c>
      <c r="E2066">
        <f>IF(OR(M2065&gt;0,M2066&gt;0),1,0)</f>
        <v>0</v>
      </c>
      <c r="F2066" s="59"/>
      <c r="G2066" s="70" t="str">
        <f>G2064</f>
        <v>안전감시인</v>
      </c>
      <c r="H2066" s="71"/>
      <c r="I2066" s="71" t="str">
        <f>CHOOSE(IF(C2066&gt;0,C2066,$F$5),0,"(야간)","(지세별)","(지+소)","(누.불)","(야+소)","")</f>
        <v>(야간)</v>
      </c>
      <c r="J2066" s="70">
        <v>0</v>
      </c>
      <c r="K2066" s="72" t="s">
        <v>529</v>
      </c>
      <c r="L2066" s="73">
        <f t="shared" si="170"/>
        <v>0</v>
      </c>
      <c r="M2066" s="71">
        <f t="shared" si="170"/>
        <v>0</v>
      </c>
      <c r="N2066" s="73">
        <f>IF(AND(J2065=0,J2066=0),0,INT(CHOOSE(IF(C2066&gt;0,C2066,$F$5),#REF!,#REF!,#REF!,#REF!,#REF!,#REF!,#REF!)))</f>
        <v>0</v>
      </c>
      <c r="O2066" s="74">
        <f t="shared" si="171"/>
        <v>0</v>
      </c>
      <c r="P2066" s="73">
        <f>IF(AND(J2065=0,J2066=0),0,INT(CHOOSE(IF(C2066&gt;0,C2066,$F$5),#REF!,#REF!,#REF!,#REF!,#REF!,#REF!,#REF!)))</f>
        <v>0</v>
      </c>
      <c r="Q2066" s="74">
        <f t="shared" si="172"/>
        <v>0</v>
      </c>
      <c r="R2066" s="73">
        <f>IF(AND(J2065=0,J2066=0),0,INT(CHOOSE(IF(C2066&gt;0,C2066,$F$5),#REF!,#REF!,#REF!,#REF!,#REF!,#REF!,#REF!)))</f>
        <v>0</v>
      </c>
      <c r="S2066" s="74">
        <f t="shared" si="173"/>
        <v>0</v>
      </c>
      <c r="T2066" s="74"/>
    </row>
    <row r="2067" spans="3:20" ht="20.25" hidden="1" customHeight="1">
      <c r="C2067" s="17"/>
      <c r="E2067" t="str">
        <f>IF(OR(M2067&gt;0,M2068&gt;0),2,"")</f>
        <v/>
      </c>
      <c r="F2067" s="62"/>
      <c r="G2067" s="63"/>
      <c r="H2067" s="64"/>
      <c r="I2067" s="64"/>
      <c r="J2067" s="63"/>
      <c r="K2067" s="65"/>
      <c r="L2067" s="66">
        <f t="shared" si="166"/>
        <v>0</v>
      </c>
      <c r="M2067" s="64">
        <f t="shared" si="166"/>
        <v>0</v>
      </c>
      <c r="N2067" s="66">
        <f>IF(J2067=0,0,N2068*$E$3)</f>
        <v>0</v>
      </c>
      <c r="O2067" s="67">
        <f t="shared" si="171"/>
        <v>0</v>
      </c>
      <c r="P2067" s="66">
        <f>IF(J2067=0,0,P2068*$E$3)</f>
        <v>0</v>
      </c>
      <c r="Q2067" s="67">
        <f t="shared" si="172"/>
        <v>0</v>
      </c>
      <c r="R2067" s="66">
        <f>IF(J2067=0,0,R2068*$E$3)</f>
        <v>0</v>
      </c>
      <c r="S2067" s="67">
        <f t="shared" si="173"/>
        <v>0</v>
      </c>
      <c r="T2067" s="67"/>
    </row>
    <row r="2068" spans="3:20" ht="20.25" hidden="1" customHeight="1">
      <c r="C2068" s="76"/>
      <c r="D2068" s="68">
        <f>CHOOSE(IF(C2068&gt;0,C2068,$F$5),0,"(야)","(지세별)","(지+소)","(누.불)","(야+소)","(원내역)")</f>
        <v>0</v>
      </c>
      <c r="E2068">
        <f>IF(OR(M2067&gt;0,M2068&gt;0),1,0)</f>
        <v>0</v>
      </c>
      <c r="F2068" s="59"/>
      <c r="G2068" s="70" t="s">
        <v>530</v>
      </c>
      <c r="H2068" s="71"/>
      <c r="I2068" s="71" t="str">
        <f>IF($F$5=4,"(야간)","")</f>
        <v/>
      </c>
      <c r="J2068" s="70"/>
      <c r="K2068" s="72" t="s">
        <v>531</v>
      </c>
      <c r="L2068" s="73">
        <f t="shared" si="166"/>
        <v>0</v>
      </c>
      <c r="M2068" s="71">
        <f t="shared" si="166"/>
        <v>0</v>
      </c>
      <c r="N2068" s="73">
        <f>IF(AND(J2067=0,J2068=0),0,INT(CHOOSE(IF(C2068&gt;0,C2068,$F$5),#REF!,#REF!,#REF!,#REF!,#REF!,#REF!,#REF!)))</f>
        <v>0</v>
      </c>
      <c r="O2068" s="74">
        <f t="shared" si="171"/>
        <v>0</v>
      </c>
      <c r="P2068" s="73">
        <f>IF(AND(J2067=0,J2068=0),0,IF($F$5=2,INT(#REF!*1.5),#REF!))</f>
        <v>0</v>
      </c>
      <c r="Q2068" s="74">
        <f t="shared" si="172"/>
        <v>0</v>
      </c>
      <c r="R2068" s="73">
        <f>IF(AND(J2067=0,J2068=0),0,INT(CHOOSE(IF(C2068&gt;0,C2068,$F$5),#REF!,#REF!,#REF!,#REF!,#REF!,#REF!,#REF!)))</f>
        <v>0</v>
      </c>
      <c r="S2068" s="74">
        <f t="shared" si="173"/>
        <v>0</v>
      </c>
      <c r="T2068" s="74"/>
    </row>
    <row r="2069" spans="3:20" ht="20.25" hidden="1" customHeight="1">
      <c r="C2069" s="17"/>
      <c r="E2069" t="str">
        <f>IF(OR(M2069&gt;0,M2070&gt;0),2,"")</f>
        <v/>
      </c>
      <c r="F2069" s="62"/>
      <c r="G2069" s="63"/>
      <c r="H2069" s="64"/>
      <c r="I2069" s="64"/>
      <c r="J2069" s="63"/>
      <c r="K2069" s="65"/>
      <c r="L2069" s="66">
        <f t="shared" si="166"/>
        <v>0</v>
      </c>
      <c r="M2069" s="64">
        <f t="shared" si="166"/>
        <v>0</v>
      </c>
      <c r="N2069" s="66">
        <f>IF(J2069=0,0,N2070*$E$3)</f>
        <v>0</v>
      </c>
      <c r="O2069" s="67">
        <f t="shared" si="171"/>
        <v>0</v>
      </c>
      <c r="P2069" s="66">
        <f>IF(J2069=0,0,P2070*$E$3)</f>
        <v>0</v>
      </c>
      <c r="Q2069" s="67">
        <f t="shared" si="172"/>
        <v>0</v>
      </c>
      <c r="R2069" s="66">
        <f>IF(J2069=0,0,R2070*$E$3)</f>
        <v>0</v>
      </c>
      <c r="S2069" s="67">
        <f t="shared" si="173"/>
        <v>0</v>
      </c>
      <c r="T2069" s="67"/>
    </row>
    <row r="2070" spans="3:20" ht="20.25" hidden="1" customHeight="1">
      <c r="C2070" s="76">
        <v>2</v>
      </c>
      <c r="D2070" s="68" t="str">
        <f>CHOOSE(IF(C2070&gt;0,C2070,$F$5),0,"(야)","(지세별)","(지+소)","(누.불)","(야+소)","(원내역)")</f>
        <v>(야)</v>
      </c>
      <c r="E2070">
        <f>IF(OR(M2069&gt;0,M2070&gt;0),1,0)</f>
        <v>0</v>
      </c>
      <c r="F2070" s="59"/>
      <c r="G2070" s="70" t="s">
        <v>530</v>
      </c>
      <c r="H2070" s="71"/>
      <c r="I2070" s="71" t="str">
        <f>CHOOSE(IF(C2070&gt;0,C2070,$F$5),0,"(야간)","(지세별)","(지+소)","(누.불)","(야+소)","")</f>
        <v>(야간)</v>
      </c>
      <c r="J2070" s="70"/>
      <c r="K2070" s="72" t="s">
        <v>529</v>
      </c>
      <c r="L2070" s="73">
        <f t="shared" si="166"/>
        <v>0</v>
      </c>
      <c r="M2070" s="71">
        <f t="shared" si="166"/>
        <v>0</v>
      </c>
      <c r="N2070" s="73">
        <f>IF(AND(J2069=0,J2070=0),0,INT(CHOOSE(IF(C2070&gt;0,C2070,$F$5),#REF!,#REF!,#REF!,#REF!,#REF!,#REF!,#REF!)))</f>
        <v>0</v>
      </c>
      <c r="O2070" s="74">
        <f t="shared" si="171"/>
        <v>0</v>
      </c>
      <c r="P2070" s="73">
        <f>IF(AND(J2069=0,J2070=0),0,INT(CHOOSE(IF(C2070&gt;0,C2070,$F$5),#REF!,#REF!,#REF!,#REF!,#REF!,#REF!,#REF!)))</f>
        <v>0</v>
      </c>
      <c r="Q2070" s="74">
        <f t="shared" si="172"/>
        <v>0</v>
      </c>
      <c r="R2070" s="73">
        <f>IF(AND(J2069=0,J2070=0),0,INT(CHOOSE(IF(C2070&gt;0,C2070,$F$5),#REF!,#REF!,#REF!,#REF!,#REF!,#REF!,#REF!)))</f>
        <v>0</v>
      </c>
      <c r="S2070" s="74">
        <f t="shared" si="173"/>
        <v>0</v>
      </c>
      <c r="T2070" s="74"/>
    </row>
    <row r="2071" spans="3:20" ht="20.25" hidden="1" customHeight="1">
      <c r="C2071" s="17"/>
      <c r="E2071" t="str">
        <f t="shared" ref="E2071:E2077" si="174">IF(OR(M2071&gt;0,M2072&gt;0),2,"")</f>
        <v/>
      </c>
      <c r="F2071" s="62"/>
      <c r="G2071" s="63"/>
      <c r="H2071" s="64"/>
      <c r="I2071" s="64"/>
      <c r="J2071" s="63">
        <v>0</v>
      </c>
      <c r="K2071" s="65"/>
      <c r="L2071" s="66">
        <f t="shared" ref="L2071:M2102" si="175">SUM(N2071,P2071,R2071)</f>
        <v>0</v>
      </c>
      <c r="M2071" s="64">
        <f t="shared" si="175"/>
        <v>0</v>
      </c>
      <c r="N2071" s="66">
        <f>IF(J2071=0,0,N2072*$E$3)</f>
        <v>0</v>
      </c>
      <c r="O2071" s="67">
        <f t="shared" si="171"/>
        <v>0</v>
      </c>
      <c r="P2071" s="66">
        <f>IF(J2071=0,0,P2072*$E$3)</f>
        <v>0</v>
      </c>
      <c r="Q2071" s="67">
        <f t="shared" si="172"/>
        <v>0</v>
      </c>
      <c r="R2071" s="66">
        <f>IF(J2071=0,0,R2072*$E$3)</f>
        <v>0</v>
      </c>
      <c r="S2071" s="67">
        <f t="shared" si="173"/>
        <v>0</v>
      </c>
      <c r="T2071" s="67"/>
    </row>
    <row r="2072" spans="3:20" ht="20.25" hidden="1" customHeight="1">
      <c r="C2072" s="76"/>
      <c r="D2072" s="68">
        <f>CHOOSE(IF(C2072&gt;0,C2072,$F$5),0,"(야)","(지세별)","(지+소)","(누.불)","(야+소)","(원내역)")</f>
        <v>0</v>
      </c>
      <c r="E2072">
        <f t="shared" ref="E2072:E2078" si="176">IF(OR(M2071&gt;0,M2072&gt;0),1,0)</f>
        <v>0</v>
      </c>
      <c r="F2072" s="59"/>
      <c r="G2072" s="70" t="s">
        <v>532</v>
      </c>
      <c r="H2072" s="71" t="s">
        <v>522</v>
      </c>
      <c r="I2072" s="71" t="str">
        <f>IF($F$5=2,"(야간)","")</f>
        <v/>
      </c>
      <c r="J2072" s="70">
        <v>0</v>
      </c>
      <c r="K2072" s="72" t="s">
        <v>523</v>
      </c>
      <c r="L2072" s="73">
        <f t="shared" si="175"/>
        <v>0</v>
      </c>
      <c r="M2072" s="71">
        <f t="shared" si="175"/>
        <v>0</v>
      </c>
      <c r="N2072" s="73">
        <f>IF(AND(J2071=0,J2072=0),0,INT(CHOOSE(IF(C2072&gt;0,C2072,$F$5),#REF!,#REF!,#REF!,#REF!,#REF!,#REF!,#REF!)))</f>
        <v>0</v>
      </c>
      <c r="O2072" s="74">
        <f t="shared" si="171"/>
        <v>0</v>
      </c>
      <c r="P2072" s="73">
        <f>IF(AND(J2071=0,J2072=0),0,IF($F$5=2,INT(#REF!*1.5),#REF!))</f>
        <v>0</v>
      </c>
      <c r="Q2072" s="74">
        <f t="shared" si="172"/>
        <v>0</v>
      </c>
      <c r="R2072" s="73">
        <f>IF(AND(J2071=0,J2072=0),0,INT(CHOOSE(IF(C2072&gt;0,C2072,$F$5),#REF!,#REF!,#REF!,#REF!,#REF!,#REF!,#REF!)))</f>
        <v>0</v>
      </c>
      <c r="S2072" s="74">
        <f t="shared" si="173"/>
        <v>0</v>
      </c>
      <c r="T2072" s="74"/>
    </row>
    <row r="2073" spans="3:20" ht="20.25" hidden="1" customHeight="1">
      <c r="C2073" s="17"/>
      <c r="E2073" t="str">
        <f t="shared" si="174"/>
        <v/>
      </c>
      <c r="F2073" s="62"/>
      <c r="G2073" s="63"/>
      <c r="H2073" s="64"/>
      <c r="I2073" s="64"/>
      <c r="J2073" s="63">
        <v>0</v>
      </c>
      <c r="K2073" s="65"/>
      <c r="L2073" s="66">
        <f t="shared" si="175"/>
        <v>0</v>
      </c>
      <c r="M2073" s="64">
        <f t="shared" si="175"/>
        <v>0</v>
      </c>
      <c r="N2073" s="66">
        <f>IF(J2073=0,0,N2074*$E$3)</f>
        <v>0</v>
      </c>
      <c r="O2073" s="67">
        <f t="shared" si="171"/>
        <v>0</v>
      </c>
      <c r="P2073" s="66">
        <f>IF(J2073=0,0,P2074*$E$3)</f>
        <v>0</v>
      </c>
      <c r="Q2073" s="67">
        <f t="shared" si="172"/>
        <v>0</v>
      </c>
      <c r="R2073" s="66">
        <f>IF(J2073=0,0,R2074*$E$3)</f>
        <v>0</v>
      </c>
      <c r="S2073" s="67">
        <f t="shared" si="173"/>
        <v>0</v>
      </c>
      <c r="T2073" s="67"/>
    </row>
    <row r="2074" spans="3:20" ht="20.25" hidden="1" customHeight="1">
      <c r="C2074" s="76">
        <v>2</v>
      </c>
      <c r="D2074" s="68" t="str">
        <f>CHOOSE(IF(C2074&gt;0,C2074,$F$5),0,"(야)","(지세별)","(지+소)","(누.불)","(야+소)","(원내역)")</f>
        <v>(야)</v>
      </c>
      <c r="E2074">
        <f t="shared" si="176"/>
        <v>0</v>
      </c>
      <c r="F2074" s="59"/>
      <c r="G2074" s="70" t="s">
        <v>532</v>
      </c>
      <c r="H2074" s="71" t="s">
        <v>522</v>
      </c>
      <c r="I2074" s="71" t="str">
        <f>CHOOSE(IF(C2074&gt;0,C2074,$F$5),0,"(야간)","(지세별)","(지+소)","(누.불)","(야+소)","")</f>
        <v>(야간)</v>
      </c>
      <c r="J2074" s="70">
        <v>0</v>
      </c>
      <c r="K2074" s="72" t="s">
        <v>523</v>
      </c>
      <c r="L2074" s="73">
        <f t="shared" si="175"/>
        <v>0</v>
      </c>
      <c r="M2074" s="71">
        <f t="shared" si="175"/>
        <v>0</v>
      </c>
      <c r="N2074" s="73">
        <f>IF(AND(J2073=0,J2074=0),0,INT(CHOOSE(IF(C2074&gt;0,C2074,$F$5),#REF!,#REF!,#REF!,#REF!,#REF!,#REF!,#REF!)))</f>
        <v>0</v>
      </c>
      <c r="O2074" s="74">
        <f t="shared" si="171"/>
        <v>0</v>
      </c>
      <c r="P2074" s="73">
        <f>IF(AND(J2073=0,J2074=0),0,INT(CHOOSE(IF(C2074&gt;0,C2074,$F$5),#REF!,#REF!,#REF!,#REF!,#REF!,#REF!,#REF!)))</f>
        <v>0</v>
      </c>
      <c r="Q2074" s="74">
        <f t="shared" si="172"/>
        <v>0</v>
      </c>
      <c r="R2074" s="73">
        <f>IF(AND(J2073=0,J2074=0),0,INT(CHOOSE(IF(C2074&gt;0,C2074,$F$5),#REF!,#REF!,#REF!,#REF!,#REF!,#REF!,#REF!)))</f>
        <v>0</v>
      </c>
      <c r="S2074" s="74">
        <f t="shared" si="173"/>
        <v>0</v>
      </c>
      <c r="T2074" s="74"/>
    </row>
    <row r="2075" spans="3:20" ht="20.25" hidden="1" customHeight="1">
      <c r="C2075" s="17"/>
      <c r="E2075" t="str">
        <f t="shared" si="174"/>
        <v/>
      </c>
      <c r="F2075" s="62"/>
      <c r="G2075" s="63"/>
      <c r="H2075" s="64"/>
      <c r="I2075" s="64"/>
      <c r="J2075" s="63">
        <v>0</v>
      </c>
      <c r="K2075" s="65"/>
      <c r="L2075" s="66">
        <f t="shared" si="175"/>
        <v>0</v>
      </c>
      <c r="M2075" s="64">
        <f t="shared" si="175"/>
        <v>0</v>
      </c>
      <c r="N2075" s="66">
        <f>IF(J2075=0,0,N2076*$E$3)</f>
        <v>0</v>
      </c>
      <c r="O2075" s="67">
        <f t="shared" si="171"/>
        <v>0</v>
      </c>
      <c r="P2075" s="66">
        <f>IF(J2075=0,0,P2076*$E$3)</f>
        <v>0</v>
      </c>
      <c r="Q2075" s="67">
        <f t="shared" si="172"/>
        <v>0</v>
      </c>
      <c r="R2075" s="66">
        <f>IF(J2075=0,0,R2076*$E$3)</f>
        <v>0</v>
      </c>
      <c r="S2075" s="67">
        <f t="shared" si="173"/>
        <v>0</v>
      </c>
      <c r="T2075" s="67"/>
    </row>
    <row r="2076" spans="3:20" ht="20.25" customHeight="1">
      <c r="C2076" s="76"/>
      <c r="D2076" s="68">
        <f>CHOOSE(IF(C2076&gt;0,C2076,$F$5),0,"(야)","(지세별)","(지+소)","(누.불)","(야+소)","(원내역)")</f>
        <v>0</v>
      </c>
      <c r="E2076">
        <f t="shared" si="176"/>
        <v>0</v>
      </c>
      <c r="F2076" s="59"/>
      <c r="G2076" s="70" t="s">
        <v>532</v>
      </c>
      <c r="H2076" s="71"/>
      <c r="I2076" s="71" t="str">
        <f>IF($F$5=2,"(야간)","")</f>
        <v/>
      </c>
      <c r="J2076" s="70">
        <v>2</v>
      </c>
      <c r="K2076" s="72" t="s">
        <v>529</v>
      </c>
      <c r="L2076" s="73"/>
      <c r="M2076" s="71"/>
      <c r="N2076" s="73"/>
      <c r="O2076" s="74"/>
      <c r="P2076" s="73"/>
      <c r="Q2076" s="74"/>
      <c r="R2076" s="73"/>
      <c r="S2076" s="74"/>
      <c r="T2076" s="74"/>
    </row>
    <row r="2077" spans="3:20" ht="20.25" hidden="1" customHeight="1">
      <c r="C2077" s="17"/>
      <c r="E2077" t="str">
        <f t="shared" si="174"/>
        <v/>
      </c>
      <c r="F2077" s="62"/>
      <c r="G2077" s="63"/>
      <c r="H2077" s="64"/>
      <c r="I2077" s="64"/>
      <c r="J2077" s="63">
        <v>0</v>
      </c>
      <c r="K2077" s="65"/>
      <c r="L2077" s="66">
        <f t="shared" si="175"/>
        <v>0</v>
      </c>
      <c r="M2077" s="64">
        <f t="shared" si="175"/>
        <v>0</v>
      </c>
      <c r="N2077" s="66">
        <f>IF(J2077=0,0,N2078*$E$3)</f>
        <v>0</v>
      </c>
      <c r="O2077" s="67">
        <f t="shared" si="171"/>
        <v>0</v>
      </c>
      <c r="P2077" s="66">
        <f>IF(J2077=0,0,P2078*$E$3)</f>
        <v>0</v>
      </c>
      <c r="Q2077" s="67">
        <f t="shared" si="172"/>
        <v>0</v>
      </c>
      <c r="R2077" s="66">
        <f>IF(J2077=0,0,R2078*$E$3)</f>
        <v>0</v>
      </c>
      <c r="S2077" s="67">
        <f t="shared" si="173"/>
        <v>0</v>
      </c>
      <c r="T2077" s="67"/>
    </row>
    <row r="2078" spans="3:20" ht="20.25" customHeight="1">
      <c r="C2078" s="76">
        <v>2</v>
      </c>
      <c r="D2078" s="68" t="str">
        <f>CHOOSE(IF(C2078&gt;0,C2078,$F$5),0,"(야)","(지세별)","(지+소)","(누.불)","(야+소)","(원내역)")</f>
        <v>(야)</v>
      </c>
      <c r="E2078">
        <f t="shared" si="176"/>
        <v>0</v>
      </c>
      <c r="F2078" s="59"/>
      <c r="G2078" s="70" t="s">
        <v>532</v>
      </c>
      <c r="H2078" s="71"/>
      <c r="I2078" s="71" t="str">
        <f>CHOOSE(IF(C2078&gt;0,C2078,$F$5),0,"(야간)","(지세별)","(지+소)","(누.불)","(야+소)","")</f>
        <v>(야간)</v>
      </c>
      <c r="J2078" s="70">
        <v>1</v>
      </c>
      <c r="K2078" s="72" t="s">
        <v>529</v>
      </c>
      <c r="L2078" s="73"/>
      <c r="M2078" s="71"/>
      <c r="N2078" s="73"/>
      <c r="O2078" s="74"/>
      <c r="P2078" s="73"/>
      <c r="Q2078" s="74"/>
      <c r="R2078" s="73"/>
      <c r="S2078" s="74"/>
      <c r="T2078" s="74"/>
    </row>
    <row r="2079" spans="3:20" ht="20.25" hidden="1" customHeight="1">
      <c r="C2079" s="17"/>
      <c r="E2079" t="str">
        <f>IF(OR(M2079&gt;0,M2080&gt;0),2,"")</f>
        <v/>
      </c>
      <c r="F2079" s="62"/>
      <c r="G2079" s="63"/>
      <c r="H2079" s="64"/>
      <c r="I2079" s="64"/>
      <c r="J2079" s="63">
        <v>0</v>
      </c>
      <c r="K2079" s="65"/>
      <c r="L2079" s="66">
        <f t="shared" si="175"/>
        <v>0</v>
      </c>
      <c r="M2079" s="64">
        <f t="shared" si="175"/>
        <v>0</v>
      </c>
      <c r="N2079" s="66">
        <f>IF(J2079=0,0,N2080*$E$3)</f>
        <v>0</v>
      </c>
      <c r="O2079" s="67">
        <f t="shared" si="171"/>
        <v>0</v>
      </c>
      <c r="P2079" s="66">
        <f>IF(J2079=0,0,P2080*$E$3)</f>
        <v>0</v>
      </c>
      <c r="Q2079" s="67">
        <f t="shared" si="172"/>
        <v>0</v>
      </c>
      <c r="R2079" s="66">
        <f>IF(J2079=0,0,R2080*$E$3)</f>
        <v>0</v>
      </c>
      <c r="S2079" s="67">
        <f t="shared" si="173"/>
        <v>0</v>
      </c>
      <c r="T2079" s="67"/>
    </row>
    <row r="2080" spans="3:20" ht="20.25" hidden="1" customHeight="1">
      <c r="C2080" s="76"/>
      <c r="D2080" s="68">
        <f>CHOOSE(IF(C2080&gt;0,C2080,$F$5),0,"(야)","(지세별)","(지+소)","(누.불)","(야+소)","(원내역)")</f>
        <v>0</v>
      </c>
      <c r="E2080">
        <f>IF(OR(M2079&gt;0,M2080&gt;0),1,0)</f>
        <v>0</v>
      </c>
      <c r="F2080" s="59"/>
      <c r="G2080" s="70" t="s">
        <v>533</v>
      </c>
      <c r="H2080" s="71" t="s">
        <v>534</v>
      </c>
      <c r="I2080" s="71">
        <f>CHOOSE(IF(C2080&gt;0,C2080,$F$5),0,"(야간)","(지세별)","(지+소)","(누.불)","(야+소)","")</f>
        <v>0</v>
      </c>
      <c r="J2080" s="70"/>
      <c r="K2080" s="72" t="s">
        <v>78</v>
      </c>
      <c r="L2080" s="73">
        <f t="shared" si="175"/>
        <v>0</v>
      </c>
      <c r="M2080" s="71">
        <f t="shared" si="175"/>
        <v>0</v>
      </c>
      <c r="N2080" s="73">
        <f>IF(AND(J2079=0,J2080=0),0,INT(CHOOSE(IF(C2080&gt;0,C2080,$F$5),#REF!,#REF!,#REF!,#REF!,#REF!,#REF!,#REF!)))</f>
        <v>0</v>
      </c>
      <c r="O2080" s="74">
        <f t="shared" si="171"/>
        <v>0</v>
      </c>
      <c r="P2080" s="73">
        <f>IF(AND(J2079=0,J2080=0),0,INT(CHOOSE(IF(C2080&gt;0,C2080,$F$5),#REF!,#REF!,#REF!,#REF!,#REF!,#REF!,#REF!)))</f>
        <v>0</v>
      </c>
      <c r="Q2080" s="74">
        <f t="shared" si="172"/>
        <v>0</v>
      </c>
      <c r="R2080" s="73">
        <f>IF(AND(J2079=0,J2080=0),0,INT(CHOOSE(IF(C2080&gt;0,C2080,$F$5),#REF!,#REF!,#REF!,#REF!,#REF!,#REF!,#REF!)))</f>
        <v>0</v>
      </c>
      <c r="S2080" s="74">
        <f t="shared" si="173"/>
        <v>0</v>
      </c>
      <c r="T2080" s="74"/>
    </row>
    <row r="2081" spans="3:20" ht="20.25" hidden="1" customHeight="1">
      <c r="C2081" s="17"/>
      <c r="E2081" t="str">
        <f>IF(OR(M2081&gt;0,M2082&gt;0),2,"")</f>
        <v/>
      </c>
      <c r="F2081" s="62"/>
      <c r="G2081" s="63"/>
      <c r="H2081" s="64"/>
      <c r="I2081" s="64"/>
      <c r="J2081" s="63"/>
      <c r="K2081" s="65"/>
      <c r="L2081" s="66">
        <f t="shared" si="175"/>
        <v>0</v>
      </c>
      <c r="M2081" s="64">
        <f t="shared" si="175"/>
        <v>0</v>
      </c>
      <c r="N2081" s="66">
        <f>IF(J2081=0,0,N2082*$E$3)</f>
        <v>0</v>
      </c>
      <c r="O2081" s="67">
        <f t="shared" si="171"/>
        <v>0</v>
      </c>
      <c r="P2081" s="66">
        <f>IF(J2081=0,0,P2082*$E$3)</f>
        <v>0</v>
      </c>
      <c r="Q2081" s="67">
        <f t="shared" si="172"/>
        <v>0</v>
      </c>
      <c r="R2081" s="66">
        <f>IF(J2081=0,0,R2082*$E$3)</f>
        <v>0</v>
      </c>
      <c r="S2081" s="67">
        <f t="shared" si="173"/>
        <v>0</v>
      </c>
      <c r="T2081" s="67"/>
    </row>
    <row r="2082" spans="3:20" ht="20.25" hidden="1" customHeight="1">
      <c r="C2082" s="76">
        <v>2</v>
      </c>
      <c r="D2082" s="68" t="str">
        <f>CHOOSE(IF(C2082&gt;0,C2082,$F$5),0,"(야)","(지세별)","(지+소)","(누.불)","(야+소)","(원내역)")</f>
        <v>(야)</v>
      </c>
      <c r="E2082">
        <f>IF(OR(M2081&gt;0,M2082&gt;0),1,0)</f>
        <v>0</v>
      </c>
      <c r="F2082" s="59"/>
      <c r="G2082" s="70" t="str">
        <f>G2080</f>
        <v>물탱크철거</v>
      </c>
      <c r="H2082" s="71" t="str">
        <f>H2080</f>
        <v>1톤</v>
      </c>
      <c r="I2082" s="71" t="str">
        <f>CHOOSE(IF(C2082&gt;0,C2082,$F$5),0,"(야간)","(지세별)","(지+소)","(누.불)","(야+소)","")</f>
        <v>(야간)</v>
      </c>
      <c r="J2082" s="70"/>
      <c r="K2082" s="72" t="s">
        <v>484</v>
      </c>
      <c r="L2082" s="73">
        <f t="shared" si="175"/>
        <v>0</v>
      </c>
      <c r="M2082" s="71">
        <f t="shared" si="175"/>
        <v>0</v>
      </c>
      <c r="N2082" s="73">
        <f>IF(AND(J2081=0,J2082=0),0,INT(CHOOSE(IF(C2082&gt;0,C2082,$F$5),#REF!,#REF!,#REF!,#REF!,#REF!,#REF!,#REF!)))</f>
        <v>0</v>
      </c>
      <c r="O2082" s="74">
        <f t="shared" si="171"/>
        <v>0</v>
      </c>
      <c r="P2082" s="73">
        <f>IF(AND(J2081=0,J2082=0),0,INT(CHOOSE(IF(C2082&gt;0,C2082,$F$5),#REF!,#REF!,#REF!,#REF!,#REF!,#REF!,#REF!)))</f>
        <v>0</v>
      </c>
      <c r="Q2082" s="74">
        <f t="shared" si="172"/>
        <v>0</v>
      </c>
      <c r="R2082" s="73">
        <f>IF(AND(J2081=0,J2082=0),0,INT(CHOOSE(IF(C2082&gt;0,C2082,$F$5),#REF!,#REF!,#REF!,#REF!,#REF!,#REF!,#REF!)))</f>
        <v>0</v>
      </c>
      <c r="S2082" s="74">
        <f t="shared" si="173"/>
        <v>0</v>
      </c>
      <c r="T2082" s="74"/>
    </row>
    <row r="2083" spans="3:20" ht="20.25" hidden="1" customHeight="1">
      <c r="C2083" s="17"/>
      <c r="E2083" t="str">
        <f>IF(OR(M2083&gt;0,M2084&gt;0),2,"")</f>
        <v/>
      </c>
      <c r="F2083" s="62"/>
      <c r="G2083" s="63"/>
      <c r="H2083" s="64"/>
      <c r="I2083" s="64"/>
      <c r="J2083" s="63"/>
      <c r="K2083" s="65"/>
      <c r="L2083" s="66">
        <f t="shared" si="175"/>
        <v>0</v>
      </c>
      <c r="M2083" s="64">
        <f t="shared" si="175"/>
        <v>0</v>
      </c>
      <c r="N2083" s="66">
        <f>IF(J2083=0,0,N2084*$E$3)</f>
        <v>0</v>
      </c>
      <c r="O2083" s="67">
        <f t="shared" si="171"/>
        <v>0</v>
      </c>
      <c r="P2083" s="66">
        <f>IF(J2083=0,0,P2084*$E$3)</f>
        <v>0</v>
      </c>
      <c r="Q2083" s="67">
        <f t="shared" si="172"/>
        <v>0</v>
      </c>
      <c r="R2083" s="66">
        <f>IF(J2083=0,0,R2084*$E$3)</f>
        <v>0</v>
      </c>
      <c r="S2083" s="67">
        <f t="shared" si="173"/>
        <v>0</v>
      </c>
      <c r="T2083" s="67"/>
    </row>
    <row r="2084" spans="3:20" ht="20.25" hidden="1" customHeight="1">
      <c r="C2084" s="76"/>
      <c r="D2084" s="68">
        <f>CHOOSE(IF(C2084&gt;0,C2084,$F$5),0,"(야)","(지세별)","(지+소)","(누.불)","(야+소)","(원내역)")</f>
        <v>0</v>
      </c>
      <c r="E2084">
        <f>IF(OR(M2083&gt;0,M2084&gt;0),1,0)</f>
        <v>0</v>
      </c>
      <c r="F2084" s="59"/>
      <c r="G2084" s="70" t="s">
        <v>535</v>
      </c>
      <c r="H2084" s="71" t="s">
        <v>536</v>
      </c>
      <c r="I2084" s="71">
        <f>CHOOSE(IF(C2084&gt;0,C2084,$F$5),0,"(야간)","(지세별)","(지+소)","(누.불)","(야+소)","")</f>
        <v>0</v>
      </c>
      <c r="J2084" s="70"/>
      <c r="K2084" s="72" t="s">
        <v>484</v>
      </c>
      <c r="L2084" s="73">
        <f t="shared" si="175"/>
        <v>0</v>
      </c>
      <c r="M2084" s="71">
        <f t="shared" si="175"/>
        <v>0</v>
      </c>
      <c r="N2084" s="73">
        <f>IF(AND(J2083=0,J2084=0),0,INT(CHOOSE(IF(C2084&gt;0,C2084,$F$5),#REF!,#REF!,#REF!,#REF!,#REF!,#REF!,#REF!)))</f>
        <v>0</v>
      </c>
      <c r="O2084" s="74">
        <f t="shared" si="171"/>
        <v>0</v>
      </c>
      <c r="P2084" s="73">
        <f>IF(AND(J2083=0,J2084=0),0,INT(CHOOSE(IF(C2084&gt;0,C2084,$F$5),#REF!,#REF!,#REF!,#REF!,#REF!,#REF!,#REF!)))</f>
        <v>0</v>
      </c>
      <c r="Q2084" s="74">
        <f t="shared" si="172"/>
        <v>0</v>
      </c>
      <c r="R2084" s="73">
        <f>IF(AND(J2083=0,J2084=0),0,INT(CHOOSE(IF(C2084&gt;0,C2084,$F$5),#REF!,#REF!,#REF!,#REF!,#REF!,#REF!,#REF!)))</f>
        <v>0</v>
      </c>
      <c r="S2084" s="74">
        <f t="shared" si="173"/>
        <v>0</v>
      </c>
      <c r="T2084" s="74"/>
    </row>
    <row r="2085" spans="3:20" ht="20.25" hidden="1" customHeight="1">
      <c r="C2085" s="17"/>
      <c r="E2085" t="str">
        <f>IF(OR(M2085&gt;0,M2086&gt;0),2,"")</f>
        <v/>
      </c>
      <c r="F2085" s="62"/>
      <c r="G2085" s="63"/>
      <c r="H2085" s="64"/>
      <c r="I2085" s="64"/>
      <c r="J2085" s="63"/>
      <c r="K2085" s="65"/>
      <c r="L2085" s="66">
        <f t="shared" si="175"/>
        <v>0</v>
      </c>
      <c r="M2085" s="64">
        <f t="shared" si="175"/>
        <v>0</v>
      </c>
      <c r="N2085" s="66">
        <f>IF(J2085=0,0,N2086*$E$3)</f>
        <v>0</v>
      </c>
      <c r="O2085" s="67">
        <f t="shared" si="171"/>
        <v>0</v>
      </c>
      <c r="P2085" s="66">
        <f>IF(J2085=0,0,P2086*$E$3)</f>
        <v>0</v>
      </c>
      <c r="Q2085" s="67">
        <f t="shared" si="172"/>
        <v>0</v>
      </c>
      <c r="R2085" s="66">
        <f>IF(J2085=0,0,R2086*$E$3)</f>
        <v>0</v>
      </c>
      <c r="S2085" s="67">
        <f t="shared" si="173"/>
        <v>0</v>
      </c>
      <c r="T2085" s="67"/>
    </row>
    <row r="2086" spans="3:20" ht="20.25" hidden="1" customHeight="1">
      <c r="C2086" s="76">
        <v>2</v>
      </c>
      <c r="D2086" s="68" t="str">
        <f>CHOOSE(IF(C2086&gt;0,C2086,$F$5),0,"(야)","(지세별)","(지+소)","(누.불)","(야+소)","(원내역)")</f>
        <v>(야)</v>
      </c>
      <c r="E2086">
        <f>IF(OR(M2085&gt;0,M2086&gt;0),1,0)</f>
        <v>0</v>
      </c>
      <c r="F2086" s="59"/>
      <c r="G2086" s="70" t="str">
        <f>G2084</f>
        <v>물탱크철거</v>
      </c>
      <c r="H2086" s="71" t="str">
        <f>H2084</f>
        <v>2톤</v>
      </c>
      <c r="I2086" s="71" t="str">
        <f>CHOOSE(IF(C2086&gt;0,C2086,$F$5),0,"(야간)","(지세별)","(지+소)","(누.불)","(야+소)","")</f>
        <v>(야간)</v>
      </c>
      <c r="J2086" s="70"/>
      <c r="K2086" s="72" t="s">
        <v>227</v>
      </c>
      <c r="L2086" s="73">
        <f t="shared" si="175"/>
        <v>0</v>
      </c>
      <c r="M2086" s="71">
        <f t="shared" si="175"/>
        <v>0</v>
      </c>
      <c r="N2086" s="73">
        <f>IF(AND(J2085=0,J2086=0),0,INT(CHOOSE(IF(C2086&gt;0,C2086,$F$5),#REF!,#REF!,#REF!,#REF!,#REF!,#REF!,#REF!)))</f>
        <v>0</v>
      </c>
      <c r="O2086" s="74">
        <f t="shared" si="171"/>
        <v>0</v>
      </c>
      <c r="P2086" s="73">
        <f>IF(AND(J2085=0,J2086=0),0,INT(CHOOSE(IF(C2086&gt;0,C2086,$F$5),#REF!,#REF!,#REF!,#REF!,#REF!,#REF!,#REF!)))</f>
        <v>0</v>
      </c>
      <c r="Q2086" s="74">
        <f t="shared" si="172"/>
        <v>0</v>
      </c>
      <c r="R2086" s="73">
        <f>IF(AND(J2085=0,J2086=0),0,INT(CHOOSE(IF(C2086&gt;0,C2086,$F$5),#REF!,#REF!,#REF!,#REF!,#REF!,#REF!,#REF!)))</f>
        <v>0</v>
      </c>
      <c r="S2086" s="74">
        <f t="shared" si="173"/>
        <v>0</v>
      </c>
      <c r="T2086" s="74"/>
    </row>
    <row r="2087" spans="3:20" ht="20.25" hidden="1" customHeight="1">
      <c r="C2087" s="17"/>
      <c r="E2087" t="str">
        <f>IF(OR(M2087&gt;0,M2088&gt;0),2,"")</f>
        <v/>
      </c>
      <c r="F2087" s="62"/>
      <c r="G2087" s="63"/>
      <c r="H2087" s="64"/>
      <c r="I2087" s="64"/>
      <c r="J2087" s="63"/>
      <c r="K2087" s="65"/>
      <c r="L2087" s="66">
        <f t="shared" si="175"/>
        <v>0</v>
      </c>
      <c r="M2087" s="64">
        <f t="shared" si="175"/>
        <v>0</v>
      </c>
      <c r="N2087" s="66">
        <f>IF(J2087=0,0,N2088*$E$3)</f>
        <v>0</v>
      </c>
      <c r="O2087" s="67">
        <f t="shared" si="171"/>
        <v>0</v>
      </c>
      <c r="P2087" s="66">
        <f>IF(J2087=0,0,P2088*$E$3)</f>
        <v>0</v>
      </c>
      <c r="Q2087" s="67">
        <f t="shared" si="172"/>
        <v>0</v>
      </c>
      <c r="R2087" s="66">
        <f>IF(J2087=0,0,R2088*$E$3)</f>
        <v>0</v>
      </c>
      <c r="S2087" s="67">
        <f t="shared" si="173"/>
        <v>0</v>
      </c>
      <c r="T2087" s="67"/>
    </row>
    <row r="2088" spans="3:20" ht="20.25" hidden="1" customHeight="1">
      <c r="C2088" s="76"/>
      <c r="D2088" s="68">
        <f>CHOOSE(IF(C2088&gt;0,C2088,$F$5),0,"(야)","(지세별)","(지+소)","(누.불)","(야+소)","(원내역)")</f>
        <v>0</v>
      </c>
      <c r="E2088">
        <f>IF(OR(M2087&gt;0,M2088&gt;0),1,0)</f>
        <v>0</v>
      </c>
      <c r="F2088" s="59"/>
      <c r="G2088" s="70" t="s">
        <v>537</v>
      </c>
      <c r="H2088" s="71" t="s">
        <v>538</v>
      </c>
      <c r="I2088" s="71">
        <f>CHOOSE(IF(C2088&gt;0,C2088,$F$5),0,"(야간)","(지세별)","(지+소)","(누.불)","(야+소)","")</f>
        <v>0</v>
      </c>
      <c r="J2088" s="70"/>
      <c r="K2088" s="72" t="s">
        <v>451</v>
      </c>
      <c r="L2088" s="73">
        <f t="shared" si="175"/>
        <v>0</v>
      </c>
      <c r="M2088" s="71">
        <f t="shared" si="175"/>
        <v>0</v>
      </c>
      <c r="N2088" s="73">
        <f>IF(AND(J2087=0,J2088=0),0,INT(CHOOSE(IF(C2088&gt;0,C2088,$F$5),#REF!,#REF!,#REF!,#REF!,#REF!,#REF!,#REF!)))</f>
        <v>0</v>
      </c>
      <c r="O2088" s="74">
        <f t="shared" si="171"/>
        <v>0</v>
      </c>
      <c r="P2088" s="73">
        <f>IF(AND(J2087=0,J2088=0),0,INT(CHOOSE(IF(C2088&gt;0,C2088,$F$5),#REF!,#REF!,#REF!,#REF!,#REF!,#REF!,#REF!)))</f>
        <v>0</v>
      </c>
      <c r="Q2088" s="74">
        <f t="shared" si="172"/>
        <v>0</v>
      </c>
      <c r="R2088" s="73">
        <f>IF(AND(J2087=0,J2088=0),0,INT(CHOOSE(IF(C2088&gt;0,C2088,$F$5),#REF!,#REF!,#REF!,#REF!,#REF!,#REF!,#REF!)))</f>
        <v>0</v>
      </c>
      <c r="S2088" s="74">
        <f t="shared" si="173"/>
        <v>0</v>
      </c>
      <c r="T2088" s="74"/>
    </row>
    <row r="2089" spans="3:20" ht="20.25" hidden="1" customHeight="1">
      <c r="C2089" s="17"/>
      <c r="E2089" t="str">
        <f>IF(OR(M2089&gt;0,M2090&gt;0),2,"")</f>
        <v/>
      </c>
      <c r="F2089" s="62"/>
      <c r="G2089" s="63"/>
      <c r="H2089" s="64"/>
      <c r="I2089" s="64"/>
      <c r="J2089" s="63"/>
      <c r="K2089" s="65"/>
      <c r="L2089" s="66">
        <f t="shared" si="175"/>
        <v>0</v>
      </c>
      <c r="M2089" s="64">
        <f t="shared" si="175"/>
        <v>0</v>
      </c>
      <c r="N2089" s="66">
        <f>IF(J2089=0,0,N2090*$E$3)</f>
        <v>0</v>
      </c>
      <c r="O2089" s="67">
        <f t="shared" si="171"/>
        <v>0</v>
      </c>
      <c r="P2089" s="66">
        <f>IF(J2089=0,0,P2090*$E$3)</f>
        <v>0</v>
      </c>
      <c r="Q2089" s="67">
        <f t="shared" si="172"/>
        <v>0</v>
      </c>
      <c r="R2089" s="66">
        <f>IF(J2089=0,0,R2090*$E$3)</f>
        <v>0</v>
      </c>
      <c r="S2089" s="67">
        <f t="shared" si="173"/>
        <v>0</v>
      </c>
      <c r="T2089" s="67"/>
    </row>
    <row r="2090" spans="3:20" ht="20.25" hidden="1" customHeight="1">
      <c r="C2090" s="76">
        <v>2</v>
      </c>
      <c r="D2090" s="68" t="str">
        <f>CHOOSE(IF(C2090&gt;0,C2090,$F$5),0,"(야)","(지세별)","(지+소)","(누.불)","(야+소)","(원내역)")</f>
        <v>(야)</v>
      </c>
      <c r="E2090">
        <f>IF(OR(M2089&gt;0,M2090&gt;0),1,0)</f>
        <v>0</v>
      </c>
      <c r="F2090" s="59"/>
      <c r="G2090" s="70" t="str">
        <f>G2088</f>
        <v>물탱크철거</v>
      </c>
      <c r="H2090" s="71" t="str">
        <f>H2088</f>
        <v>3톤</v>
      </c>
      <c r="I2090" s="71" t="str">
        <f>CHOOSE(IF(C2090&gt;0,C2090,$F$5),0,"(야간)","(지세별)","(지+소)","(누.불)","(야+소)","")</f>
        <v>(야간)</v>
      </c>
      <c r="J2090" s="70"/>
      <c r="K2090" s="72" t="s">
        <v>227</v>
      </c>
      <c r="L2090" s="73">
        <f t="shared" si="175"/>
        <v>0</v>
      </c>
      <c r="M2090" s="71">
        <f t="shared" si="175"/>
        <v>0</v>
      </c>
      <c r="N2090" s="73">
        <f>IF(AND(J2089=0,J2090=0),0,INT(CHOOSE(IF(C2090&gt;0,C2090,$F$5),#REF!,#REF!,#REF!,#REF!,#REF!,#REF!,#REF!)))</f>
        <v>0</v>
      </c>
      <c r="O2090" s="74">
        <f t="shared" si="171"/>
        <v>0</v>
      </c>
      <c r="P2090" s="73">
        <f>IF(AND(J2089=0,J2090=0),0,INT(CHOOSE(IF(C2090&gt;0,C2090,$F$5),#REF!,#REF!,#REF!,#REF!,#REF!,#REF!,#REF!)))</f>
        <v>0</v>
      </c>
      <c r="Q2090" s="74">
        <f t="shared" si="172"/>
        <v>0</v>
      </c>
      <c r="R2090" s="73">
        <f>IF(AND(J2089=0,J2090=0),0,INT(CHOOSE(IF(C2090&gt;0,C2090,$F$5),#REF!,#REF!,#REF!,#REF!,#REF!,#REF!,#REF!)))</f>
        <v>0</v>
      </c>
      <c r="S2090" s="74">
        <f t="shared" si="173"/>
        <v>0</v>
      </c>
      <c r="T2090" s="74"/>
    </row>
    <row r="2091" spans="3:20" ht="20.25" hidden="1" customHeight="1">
      <c r="C2091" s="17"/>
      <c r="E2091" t="str">
        <f>IF(OR(M2091&gt;0,M2092&gt;0),2,"")</f>
        <v/>
      </c>
      <c r="F2091" s="62"/>
      <c r="G2091" s="63"/>
      <c r="H2091" s="64"/>
      <c r="I2091" s="64"/>
      <c r="J2091" s="63"/>
      <c r="K2091" s="65"/>
      <c r="L2091" s="66">
        <f t="shared" si="175"/>
        <v>0</v>
      </c>
      <c r="M2091" s="64">
        <f t="shared" si="175"/>
        <v>0</v>
      </c>
      <c r="N2091" s="66">
        <f>IF(J2091=0,0,N2092*$E$3)</f>
        <v>0</v>
      </c>
      <c r="O2091" s="67">
        <f t="shared" si="171"/>
        <v>0</v>
      </c>
      <c r="P2091" s="66">
        <f>IF(J2091=0,0,P2092*$E$3)</f>
        <v>0</v>
      </c>
      <c r="Q2091" s="67">
        <f t="shared" si="172"/>
        <v>0</v>
      </c>
      <c r="R2091" s="66">
        <f>IF(J2091=0,0,R2092*$E$3)</f>
        <v>0</v>
      </c>
      <c r="S2091" s="67">
        <f t="shared" si="173"/>
        <v>0</v>
      </c>
      <c r="T2091" s="67"/>
    </row>
    <row r="2092" spans="3:20" ht="20.25" hidden="1" customHeight="1">
      <c r="C2092" s="76"/>
      <c r="D2092" s="68">
        <f>CHOOSE(IF(C2092&gt;0,C2092,$F$5),0,"(야)","(지세별)","(지+소)","(누.불)","(야+소)","(원내역)")</f>
        <v>0</v>
      </c>
      <c r="E2092">
        <f>IF(OR(M2091&gt;0,M2092&gt;0),1,0)</f>
        <v>0</v>
      </c>
      <c r="F2092" s="59"/>
      <c r="G2092" s="70" t="s">
        <v>533</v>
      </c>
      <c r="H2092" s="71" t="s">
        <v>539</v>
      </c>
      <c r="I2092" s="71">
        <f>CHOOSE(IF(C2092&gt;0,C2092,$F$5),0,"(야간)","(지세별)","(지+소)","(누.불)","(야+소)","")</f>
        <v>0</v>
      </c>
      <c r="J2092" s="70"/>
      <c r="K2092" s="72" t="s">
        <v>227</v>
      </c>
      <c r="L2092" s="73">
        <f t="shared" si="175"/>
        <v>0</v>
      </c>
      <c r="M2092" s="71">
        <f t="shared" si="175"/>
        <v>0</v>
      </c>
      <c r="N2092" s="73">
        <f>IF(AND(J2091=0,J2092=0),0,INT(CHOOSE(IF(C2092&gt;0,C2092,$F$5),#REF!,#REF!,#REF!,#REF!,#REF!,#REF!,#REF!)))</f>
        <v>0</v>
      </c>
      <c r="O2092" s="74">
        <f t="shared" si="171"/>
        <v>0</v>
      </c>
      <c r="P2092" s="73">
        <f>IF(AND(J2091=0,J2092=0),0,INT(CHOOSE(IF(C2092&gt;0,C2092,$F$5),#REF!,#REF!,#REF!,#REF!,#REF!,#REF!,#REF!)))</f>
        <v>0</v>
      </c>
      <c r="Q2092" s="74">
        <f t="shared" si="172"/>
        <v>0</v>
      </c>
      <c r="R2092" s="73">
        <f>IF(AND(J2091=0,J2092=0),0,INT(CHOOSE(IF(C2092&gt;0,C2092,$F$5),#REF!,#REF!,#REF!,#REF!,#REF!,#REF!,#REF!)))</f>
        <v>0</v>
      </c>
      <c r="S2092" s="74">
        <f t="shared" si="173"/>
        <v>0</v>
      </c>
      <c r="T2092" s="74"/>
    </row>
    <row r="2093" spans="3:20" ht="20.25" hidden="1" customHeight="1">
      <c r="C2093" s="17"/>
      <c r="E2093" t="str">
        <f>IF(OR(M2093&gt;0,M2094&gt;0),2,"")</f>
        <v/>
      </c>
      <c r="F2093" s="62"/>
      <c r="G2093" s="63"/>
      <c r="H2093" s="64"/>
      <c r="I2093" s="64"/>
      <c r="J2093" s="63"/>
      <c r="K2093" s="65"/>
      <c r="L2093" s="66">
        <f t="shared" si="175"/>
        <v>0</v>
      </c>
      <c r="M2093" s="64">
        <f t="shared" si="175"/>
        <v>0</v>
      </c>
      <c r="N2093" s="66">
        <f>IF(J2093=0,0,N2094*$E$3)</f>
        <v>0</v>
      </c>
      <c r="O2093" s="67">
        <f t="shared" si="171"/>
        <v>0</v>
      </c>
      <c r="P2093" s="66">
        <f>IF(J2093=0,0,P2094*$E$3)</f>
        <v>0</v>
      </c>
      <c r="Q2093" s="67">
        <f t="shared" si="172"/>
        <v>0</v>
      </c>
      <c r="R2093" s="66">
        <f>IF(J2093=0,0,R2094*$E$3)</f>
        <v>0</v>
      </c>
      <c r="S2093" s="67">
        <f t="shared" si="173"/>
        <v>0</v>
      </c>
      <c r="T2093" s="67"/>
    </row>
    <row r="2094" spans="3:20" ht="20.25" hidden="1" customHeight="1">
      <c r="C2094" s="76">
        <v>2</v>
      </c>
      <c r="D2094" s="68" t="str">
        <f>CHOOSE(IF(C2094&gt;0,C2094,$F$5),0,"(야)","(지세별)","(지+소)","(누.불)","(야+소)","(원내역)")</f>
        <v>(야)</v>
      </c>
      <c r="E2094">
        <f>IF(OR(M2093&gt;0,M2094&gt;0),1,0)</f>
        <v>0</v>
      </c>
      <c r="F2094" s="59"/>
      <c r="G2094" s="70" t="str">
        <f>G2092</f>
        <v>물탱크철거</v>
      </c>
      <c r="H2094" s="71" t="str">
        <f>H2092</f>
        <v>4톤</v>
      </c>
      <c r="I2094" s="71" t="str">
        <f>CHOOSE(IF(C2094&gt;0,C2094,$F$5),0,"(야간)","(지세별)","(지+소)","(누.불)","(야+소)","")</f>
        <v>(야간)</v>
      </c>
      <c r="J2094" s="70"/>
      <c r="K2094" s="72" t="s">
        <v>484</v>
      </c>
      <c r="L2094" s="73">
        <f t="shared" si="175"/>
        <v>0</v>
      </c>
      <c r="M2094" s="71">
        <f t="shared" si="175"/>
        <v>0</v>
      </c>
      <c r="N2094" s="73">
        <f>IF(AND(J2093=0,J2094=0),0,INT(CHOOSE(IF(C2094&gt;0,C2094,$F$5),#REF!,#REF!,#REF!,#REF!,#REF!,#REF!,#REF!)))</f>
        <v>0</v>
      </c>
      <c r="O2094" s="74">
        <f t="shared" si="171"/>
        <v>0</v>
      </c>
      <c r="P2094" s="73">
        <f>IF(AND(J2093=0,J2094=0),0,INT(CHOOSE(IF(C2094&gt;0,C2094,$F$5),#REF!,#REF!,#REF!,#REF!,#REF!,#REF!,#REF!)))</f>
        <v>0</v>
      </c>
      <c r="Q2094" s="74">
        <f t="shared" si="172"/>
        <v>0</v>
      </c>
      <c r="R2094" s="73">
        <f>IF(AND(J2093=0,J2094=0),0,INT(CHOOSE(IF(C2094&gt;0,C2094,$F$5),#REF!,#REF!,#REF!,#REF!,#REF!,#REF!,#REF!)))</f>
        <v>0</v>
      </c>
      <c r="S2094" s="74">
        <f t="shared" si="173"/>
        <v>0</v>
      </c>
      <c r="T2094" s="74"/>
    </row>
    <row r="2095" spans="3:20" ht="20.25" hidden="1" customHeight="1">
      <c r="C2095" s="17"/>
      <c r="E2095" t="str">
        <f>IF(OR(M2095&gt;0,M2096&gt;0),2,"")</f>
        <v/>
      </c>
      <c r="F2095" s="62"/>
      <c r="G2095" s="63"/>
      <c r="H2095" s="64"/>
      <c r="I2095" s="64"/>
      <c r="J2095" s="63"/>
      <c r="K2095" s="65"/>
      <c r="L2095" s="66">
        <f t="shared" si="175"/>
        <v>0</v>
      </c>
      <c r="M2095" s="64">
        <f t="shared" si="175"/>
        <v>0</v>
      </c>
      <c r="N2095" s="66">
        <f>IF(J2095=0,0,N2096*$E$3)</f>
        <v>0</v>
      </c>
      <c r="O2095" s="67">
        <f t="shared" si="171"/>
        <v>0</v>
      </c>
      <c r="P2095" s="66">
        <f>IF(J2095=0,0,P2096*$E$3)</f>
        <v>0</v>
      </c>
      <c r="Q2095" s="67">
        <f t="shared" si="172"/>
        <v>0</v>
      </c>
      <c r="R2095" s="66">
        <f>IF(J2095=0,0,R2096*$E$3)</f>
        <v>0</v>
      </c>
      <c r="S2095" s="67">
        <f t="shared" si="173"/>
        <v>0</v>
      </c>
      <c r="T2095" s="67"/>
    </row>
    <row r="2096" spans="3:20" ht="20.25" hidden="1" customHeight="1">
      <c r="C2096" s="76"/>
      <c r="D2096" s="68">
        <f>CHOOSE(IF(C2096&gt;0,C2096,$F$5),0,"(야)","(지세별)","(지+소)","(누.불)","(야+소)","(원내역)")</f>
        <v>0</v>
      </c>
      <c r="E2096">
        <f>IF(OR(M2095&gt;0,M2096&gt;0),1,0)</f>
        <v>0</v>
      </c>
      <c r="F2096" s="59"/>
      <c r="G2096" s="70" t="s">
        <v>535</v>
      </c>
      <c r="H2096" s="71" t="s">
        <v>540</v>
      </c>
      <c r="I2096" s="71">
        <f>CHOOSE(IF(C2096&gt;0,C2096,$F$5),0,"(야간)","(지세별)","(지+소)","(누.불)","(야+소)","")</f>
        <v>0</v>
      </c>
      <c r="J2096" s="70"/>
      <c r="K2096" s="72" t="s">
        <v>484</v>
      </c>
      <c r="L2096" s="73">
        <f t="shared" si="175"/>
        <v>0</v>
      </c>
      <c r="M2096" s="71">
        <f t="shared" si="175"/>
        <v>0</v>
      </c>
      <c r="N2096" s="73">
        <f>IF(AND(J2095=0,J2096=0),0,INT(CHOOSE(IF(C2096&gt;0,C2096,$F$5),#REF!,#REF!,#REF!,#REF!,#REF!,#REF!,#REF!)))</f>
        <v>0</v>
      </c>
      <c r="O2096" s="74">
        <f t="shared" si="171"/>
        <v>0</v>
      </c>
      <c r="P2096" s="73">
        <f>IF(AND(J2095=0,J2096=0),0,INT(CHOOSE(IF(C2096&gt;0,C2096,$F$5),#REF!,#REF!,#REF!,#REF!,#REF!,#REF!,#REF!)))</f>
        <v>0</v>
      </c>
      <c r="Q2096" s="74">
        <f t="shared" si="172"/>
        <v>0</v>
      </c>
      <c r="R2096" s="73">
        <f>IF(AND(J2095=0,J2096=0),0,INT(CHOOSE(IF(C2096&gt;0,C2096,$F$5),#REF!,#REF!,#REF!,#REF!,#REF!,#REF!,#REF!)))</f>
        <v>0</v>
      </c>
      <c r="S2096" s="74">
        <f t="shared" si="173"/>
        <v>0</v>
      </c>
      <c r="T2096" s="74"/>
    </row>
    <row r="2097" spans="3:20" ht="20.25" hidden="1" customHeight="1">
      <c r="C2097" s="17"/>
      <c r="E2097" t="str">
        <f>IF(OR(M2097&gt;0,M2098&gt;0),2,"")</f>
        <v/>
      </c>
      <c r="F2097" s="62"/>
      <c r="G2097" s="63"/>
      <c r="H2097" s="64"/>
      <c r="I2097" s="64"/>
      <c r="J2097" s="63"/>
      <c r="K2097" s="65"/>
      <c r="L2097" s="66">
        <f t="shared" si="175"/>
        <v>0</v>
      </c>
      <c r="M2097" s="64">
        <f t="shared" si="175"/>
        <v>0</v>
      </c>
      <c r="N2097" s="66">
        <f>IF(J2097=0,0,N2098*$E$3)</f>
        <v>0</v>
      </c>
      <c r="O2097" s="67">
        <f t="shared" si="171"/>
        <v>0</v>
      </c>
      <c r="P2097" s="66">
        <f>IF(J2097=0,0,P2098*$E$3)</f>
        <v>0</v>
      </c>
      <c r="Q2097" s="67">
        <f t="shared" si="172"/>
        <v>0</v>
      </c>
      <c r="R2097" s="66">
        <f>IF(J2097=0,0,R2098*$E$3)</f>
        <v>0</v>
      </c>
      <c r="S2097" s="67">
        <f t="shared" si="173"/>
        <v>0</v>
      </c>
      <c r="T2097" s="67"/>
    </row>
    <row r="2098" spans="3:20" ht="20.25" hidden="1" customHeight="1">
      <c r="C2098" s="76">
        <v>2</v>
      </c>
      <c r="D2098" s="68" t="str">
        <f>CHOOSE(IF(C2098&gt;0,C2098,$F$5),0,"(야)","(지세별)","(지+소)","(누.불)","(야+소)","(원내역)")</f>
        <v>(야)</v>
      </c>
      <c r="E2098">
        <f>IF(OR(M2097&gt;0,M2098&gt;0),1,0)</f>
        <v>0</v>
      </c>
      <c r="F2098" s="59"/>
      <c r="G2098" s="70" t="str">
        <f>G2096</f>
        <v>물탱크철거</v>
      </c>
      <c r="H2098" s="71" t="str">
        <f>H2096</f>
        <v>5톤</v>
      </c>
      <c r="I2098" s="71" t="str">
        <f>CHOOSE(IF(C2098&gt;0,C2098,$F$5),0,"(야간)","(지세별)","(지+소)","(누.불)","(야+소)","")</f>
        <v>(야간)</v>
      </c>
      <c r="J2098" s="70"/>
      <c r="K2098" s="72" t="s">
        <v>227</v>
      </c>
      <c r="L2098" s="73">
        <f t="shared" si="175"/>
        <v>0</v>
      </c>
      <c r="M2098" s="71">
        <f t="shared" si="175"/>
        <v>0</v>
      </c>
      <c r="N2098" s="73">
        <f>IF(AND(J2097=0,J2098=0),0,INT(CHOOSE(IF(C2098&gt;0,C2098,$F$5),#REF!,#REF!,#REF!,#REF!,#REF!,#REF!,#REF!)))</f>
        <v>0</v>
      </c>
      <c r="O2098" s="74">
        <f t="shared" si="171"/>
        <v>0</v>
      </c>
      <c r="P2098" s="73">
        <f>IF(AND(J2097=0,J2098=0),0,INT(CHOOSE(IF(C2098&gt;0,C2098,$F$5),#REF!,#REF!,#REF!,#REF!,#REF!,#REF!,#REF!)))</f>
        <v>0</v>
      </c>
      <c r="Q2098" s="74">
        <f t="shared" si="172"/>
        <v>0</v>
      </c>
      <c r="R2098" s="73">
        <f>IF(AND(J2097=0,J2098=0),0,INT(CHOOSE(IF(C2098&gt;0,C2098,$F$5),#REF!,#REF!,#REF!,#REF!,#REF!,#REF!,#REF!)))</f>
        <v>0</v>
      </c>
      <c r="S2098" s="74">
        <f t="shared" si="173"/>
        <v>0</v>
      </c>
      <c r="T2098" s="74"/>
    </row>
    <row r="2099" spans="3:20" ht="20.25" hidden="1" customHeight="1">
      <c r="C2099" s="17"/>
      <c r="E2099" t="str">
        <f>IF(OR(M2099&gt;0,M2100&gt;0),2,"")</f>
        <v/>
      </c>
      <c r="F2099" s="62"/>
      <c r="G2099" s="63"/>
      <c r="H2099" s="64"/>
      <c r="I2099" s="64"/>
      <c r="J2099" s="63"/>
      <c r="K2099" s="65"/>
      <c r="L2099" s="66">
        <f t="shared" si="175"/>
        <v>0</v>
      </c>
      <c r="M2099" s="64">
        <f t="shared" si="175"/>
        <v>0</v>
      </c>
      <c r="N2099" s="66">
        <f>IF(J2099=0,0,N2100*$E$3)</f>
        <v>0</v>
      </c>
      <c r="O2099" s="67">
        <f t="shared" si="171"/>
        <v>0</v>
      </c>
      <c r="P2099" s="66">
        <f>IF(J2099=0,0,P2100*$E$3)</f>
        <v>0</v>
      </c>
      <c r="Q2099" s="67">
        <f t="shared" si="172"/>
        <v>0</v>
      </c>
      <c r="R2099" s="66">
        <f>IF(J2099=0,0,R2100*$E$3)</f>
        <v>0</v>
      </c>
      <c r="S2099" s="67">
        <f t="shared" si="173"/>
        <v>0</v>
      </c>
      <c r="T2099" s="67"/>
    </row>
    <row r="2100" spans="3:20" ht="20.25" hidden="1" customHeight="1">
      <c r="C2100" s="76"/>
      <c r="D2100" s="68">
        <f>CHOOSE(IF(C2100&gt;0,C2100,$F$5),0,"(야)","(지세별)","(지+소)","(누.불)","(야+소)","(원내역)")</f>
        <v>0</v>
      </c>
      <c r="E2100">
        <f>IF(OR(M2099&gt;0,M2100&gt;0),1,0)</f>
        <v>0</v>
      </c>
      <c r="F2100" s="59"/>
      <c r="G2100" s="70" t="s">
        <v>541</v>
      </c>
      <c r="H2100" s="71" t="s">
        <v>542</v>
      </c>
      <c r="I2100" s="71">
        <f>CHOOSE(IF(C2100&gt;0,C2100,$F$5),0,"(야간)","(지세별)","(지+소)","(누.불)","(야+소)","")</f>
        <v>0</v>
      </c>
      <c r="J2100" s="70"/>
      <c r="K2100" s="72" t="s">
        <v>227</v>
      </c>
      <c r="L2100" s="73">
        <f t="shared" si="175"/>
        <v>0</v>
      </c>
      <c r="M2100" s="71">
        <f t="shared" si="175"/>
        <v>0</v>
      </c>
      <c r="N2100" s="73">
        <f>IF(AND(J2099=0,J2100=0),0,INT(CHOOSE(IF(C2100&gt;0,C2100,$F$5),#REF!,#REF!,#REF!,#REF!,#REF!,#REF!,#REF!)))</f>
        <v>0</v>
      </c>
      <c r="O2100" s="74">
        <f t="shared" si="171"/>
        <v>0</v>
      </c>
      <c r="P2100" s="73">
        <f>IF(AND(J2099=0,J2100=0),0,INT(CHOOSE(IF(C2100&gt;0,C2100,$F$5),#REF!,#REF!,#REF!,#REF!,#REF!,#REF!,#REF!)))</f>
        <v>0</v>
      </c>
      <c r="Q2100" s="74">
        <f t="shared" si="172"/>
        <v>0</v>
      </c>
      <c r="R2100" s="73">
        <f>IF(AND(J2099=0,J2100=0),0,INT(CHOOSE(IF(C2100&gt;0,C2100,$F$5),#REF!,#REF!,#REF!,#REF!,#REF!,#REF!,#REF!)))</f>
        <v>0</v>
      </c>
      <c r="S2100" s="74">
        <f t="shared" si="173"/>
        <v>0</v>
      </c>
      <c r="T2100" s="74"/>
    </row>
    <row r="2101" spans="3:20" ht="20.25" hidden="1" customHeight="1">
      <c r="C2101" s="17"/>
      <c r="E2101" t="str">
        <f>IF(OR(M2101&gt;0,M2102&gt;0),2,"")</f>
        <v/>
      </c>
      <c r="F2101" s="62"/>
      <c r="G2101" s="63"/>
      <c r="H2101" s="64"/>
      <c r="I2101" s="64"/>
      <c r="J2101" s="63"/>
      <c r="K2101" s="65"/>
      <c r="L2101" s="66">
        <f t="shared" si="175"/>
        <v>0</v>
      </c>
      <c r="M2101" s="64">
        <f t="shared" si="175"/>
        <v>0</v>
      </c>
      <c r="N2101" s="66">
        <f>IF(J2101=0,0,N2102*$E$3)</f>
        <v>0</v>
      </c>
      <c r="O2101" s="67">
        <f t="shared" si="171"/>
        <v>0</v>
      </c>
      <c r="P2101" s="66">
        <f>IF(J2101=0,0,P2102*$E$3)</f>
        <v>0</v>
      </c>
      <c r="Q2101" s="67">
        <f t="shared" si="172"/>
        <v>0</v>
      </c>
      <c r="R2101" s="66">
        <f>IF(J2101=0,0,R2102*$E$3)</f>
        <v>0</v>
      </c>
      <c r="S2101" s="67">
        <f t="shared" si="173"/>
        <v>0</v>
      </c>
      <c r="T2101" s="67"/>
    </row>
    <row r="2102" spans="3:20" ht="20.25" hidden="1" customHeight="1">
      <c r="C2102" s="76">
        <v>2</v>
      </c>
      <c r="D2102" s="68" t="str">
        <f>CHOOSE(IF(C2102&gt;0,C2102,$F$5),0,"(야)","(지세별)","(지+소)","(누.불)","(야+소)","(원내역)")</f>
        <v>(야)</v>
      </c>
      <c r="E2102">
        <f>IF(OR(M2101&gt;0,M2102&gt;0),1,0)</f>
        <v>0</v>
      </c>
      <c r="F2102" s="59"/>
      <c r="G2102" s="70" t="str">
        <f>G2100</f>
        <v>배관을 위한 구멍뚫기(벽체)</v>
      </c>
      <c r="H2102" s="71"/>
      <c r="I2102" s="71" t="str">
        <f>CHOOSE(IF(C2102&gt;0,C2102,$F$5),0,"(야간)","(지세별)","(지+소)","(누.불)","(야+소)","")</f>
        <v>(야간)</v>
      </c>
      <c r="J2102" s="70"/>
      <c r="K2102" s="72" t="s">
        <v>227</v>
      </c>
      <c r="L2102" s="73">
        <f t="shared" si="175"/>
        <v>0</v>
      </c>
      <c r="M2102" s="71">
        <f t="shared" si="175"/>
        <v>0</v>
      </c>
      <c r="N2102" s="73">
        <f>IF(AND(J2101=0,J2102=0),0,INT(CHOOSE(IF(C2102&gt;0,C2102,$F$5),#REF!,#REF!,#REF!,#REF!,#REF!,#REF!,#REF!)))</f>
        <v>0</v>
      </c>
      <c r="O2102" s="74">
        <f t="shared" si="171"/>
        <v>0</v>
      </c>
      <c r="P2102" s="73">
        <f>IF(AND(J2101=0,J2102=0),0,INT(CHOOSE(IF(C2102&gt;0,C2102,$F$5),#REF!,#REF!,#REF!,#REF!,#REF!,#REF!,#REF!)))</f>
        <v>0</v>
      </c>
      <c r="Q2102" s="74">
        <f t="shared" si="172"/>
        <v>0</v>
      </c>
      <c r="R2102" s="73">
        <f>IF(AND(J2101=0,J2102=0),0,INT(CHOOSE(IF(C2102&gt;0,C2102,$F$5),#REF!,#REF!,#REF!,#REF!,#REF!,#REF!,#REF!)))</f>
        <v>0</v>
      </c>
      <c r="S2102" s="74">
        <f t="shared" si="173"/>
        <v>0</v>
      </c>
      <c r="T2102" s="74"/>
    </row>
    <row r="2103" spans="3:20" ht="20.25" hidden="1" customHeight="1">
      <c r="C2103" s="17"/>
      <c r="E2103" t="str">
        <f>IF(OR(M2103&gt;0,M2104&gt;0),2,"")</f>
        <v/>
      </c>
      <c r="F2103" s="62"/>
      <c r="G2103" s="63"/>
      <c r="H2103" s="64"/>
      <c r="I2103" s="64"/>
      <c r="J2103" s="63"/>
      <c r="K2103" s="65"/>
      <c r="L2103" s="66">
        <f t="shared" ref="L2103:M2118" si="177">SUM(N2103,P2103,R2103)</f>
        <v>0</v>
      </c>
      <c r="M2103" s="64">
        <f t="shared" si="177"/>
        <v>0</v>
      </c>
      <c r="N2103" s="66">
        <f>IF(J2103=0,0,N2104*$E$3)</f>
        <v>0</v>
      </c>
      <c r="O2103" s="67">
        <f t="shared" si="171"/>
        <v>0</v>
      </c>
      <c r="P2103" s="66">
        <f>IF(J2103=0,0,P2104*$E$3)</f>
        <v>0</v>
      </c>
      <c r="Q2103" s="67">
        <f t="shared" si="172"/>
        <v>0</v>
      </c>
      <c r="R2103" s="66">
        <f>IF(J2103=0,0,R2104*$E$3)</f>
        <v>0</v>
      </c>
      <c r="S2103" s="67">
        <f t="shared" si="173"/>
        <v>0</v>
      </c>
      <c r="T2103" s="67"/>
    </row>
    <row r="2104" spans="3:20" ht="20.25" hidden="1" customHeight="1">
      <c r="C2104" s="76"/>
      <c r="D2104" s="68">
        <f>CHOOSE(IF(C2104&gt;0,C2104,$F$5),0,"(야)","(지세별)","(지+소)","(누.불)","(야+소)","(원내역)")</f>
        <v>0</v>
      </c>
      <c r="E2104">
        <f>IF(OR(M2103&gt;0,M2104&gt;0),1,0)</f>
        <v>0</v>
      </c>
      <c r="F2104" s="59"/>
      <c r="G2104" s="70" t="s">
        <v>541</v>
      </c>
      <c r="H2104" s="71"/>
      <c r="I2104" s="71">
        <f>CHOOSE(IF(C2104&gt;0,C2104,$F$5),0,"(야간)","(지세별)","(지+소)","(누.불)","(야+소)","")</f>
        <v>0</v>
      </c>
      <c r="J2104" s="70"/>
      <c r="K2104" s="72" t="s">
        <v>227</v>
      </c>
      <c r="L2104" s="73">
        <f t="shared" si="177"/>
        <v>0</v>
      </c>
      <c r="M2104" s="71">
        <f t="shared" si="177"/>
        <v>0</v>
      </c>
      <c r="N2104" s="73">
        <f>IF(AND(J2103=0,J2104=0),0,INT(CHOOSE(IF(C2104&gt;0,C2104,$F$5),#REF!,#REF!,#REF!,#REF!,#REF!,#REF!,#REF!)))</f>
        <v>0</v>
      </c>
      <c r="O2104" s="74">
        <f t="shared" si="171"/>
        <v>0</v>
      </c>
      <c r="P2104" s="73">
        <f>IF(AND(J2103=0,J2104=0),0,INT(CHOOSE(IF(C2104&gt;0,C2104,$F$5),#REF!,#REF!,#REF!,#REF!,#REF!,#REF!,#REF!)))</f>
        <v>0</v>
      </c>
      <c r="Q2104" s="74">
        <f t="shared" si="172"/>
        <v>0</v>
      </c>
      <c r="R2104" s="73">
        <f>IF(AND(J2103=0,J2104=0),0,INT(CHOOSE(IF(C2104&gt;0,C2104,$F$5),#REF!,#REF!,#REF!,#REF!,#REF!,#REF!,#REF!)))</f>
        <v>0</v>
      </c>
      <c r="S2104" s="74">
        <f t="shared" si="173"/>
        <v>0</v>
      </c>
      <c r="T2104" s="74"/>
    </row>
    <row r="2105" spans="3:20" ht="20.25" hidden="1" customHeight="1">
      <c r="C2105" s="17"/>
      <c r="E2105" t="str">
        <f>IF(OR(M2105&gt;0,M2106&gt;0),2,"")</f>
        <v/>
      </c>
      <c r="F2105" s="62"/>
      <c r="G2105" s="63"/>
      <c r="H2105" s="64"/>
      <c r="I2105" s="64"/>
      <c r="J2105" s="63"/>
      <c r="K2105" s="65"/>
      <c r="L2105" s="66">
        <f t="shared" si="177"/>
        <v>0</v>
      </c>
      <c r="M2105" s="64">
        <f t="shared" si="177"/>
        <v>0</v>
      </c>
      <c r="N2105" s="66">
        <f>IF(J2105=0,0,N2106*$E$3)</f>
        <v>0</v>
      </c>
      <c r="O2105" s="67">
        <f t="shared" si="171"/>
        <v>0</v>
      </c>
      <c r="P2105" s="66">
        <f>IF(J2105=0,0,P2106*$E$3)</f>
        <v>0</v>
      </c>
      <c r="Q2105" s="67">
        <f t="shared" si="172"/>
        <v>0</v>
      </c>
      <c r="R2105" s="66">
        <f>IF(J2105=0,0,R2106*$E$3)</f>
        <v>0</v>
      </c>
      <c r="S2105" s="67">
        <f t="shared" si="173"/>
        <v>0</v>
      </c>
      <c r="T2105" s="67"/>
    </row>
    <row r="2106" spans="3:20" ht="20.25" hidden="1" customHeight="1">
      <c r="C2106" s="76">
        <v>2</v>
      </c>
      <c r="D2106" s="68" t="str">
        <f>CHOOSE(IF(C2106&gt;0,C2106,$F$5),0,"(야)","(지세별)","(지+소)","(누.불)","(야+소)","(원내역)")</f>
        <v>(야)</v>
      </c>
      <c r="E2106">
        <f>IF(OR(M2105&gt;0,M2106&gt;0),1,0)</f>
        <v>0</v>
      </c>
      <c r="F2106" s="59"/>
      <c r="G2106" s="70" t="str">
        <f>G2104</f>
        <v>배관을 위한 구멍뚫기(벽체)</v>
      </c>
      <c r="H2106" s="71"/>
      <c r="I2106" s="71" t="str">
        <f>CHOOSE(IF(C2106&gt;0,C2106,$F$5),0,"(야간)","(지세별)","(지+소)","(누.불)","(야+소)","")</f>
        <v>(야간)</v>
      </c>
      <c r="J2106" s="70"/>
      <c r="K2106" s="72" t="s">
        <v>227</v>
      </c>
      <c r="L2106" s="73">
        <f t="shared" si="177"/>
        <v>0</v>
      </c>
      <c r="M2106" s="71">
        <f t="shared" si="177"/>
        <v>0</v>
      </c>
      <c r="N2106" s="73">
        <f>IF(AND(J2105=0,J2106=0),0,INT(CHOOSE(IF(C2106&gt;0,C2106,$F$5),#REF!,#REF!,#REF!,#REF!,#REF!,#REF!,#REF!)))</f>
        <v>0</v>
      </c>
      <c r="O2106" s="74">
        <f t="shared" si="171"/>
        <v>0</v>
      </c>
      <c r="P2106" s="73">
        <f>IF(AND(J2105=0,J2106=0),0,INT(CHOOSE(IF(C2106&gt;0,C2106,$F$5),#REF!,#REF!,#REF!,#REF!,#REF!,#REF!,#REF!)))</f>
        <v>0</v>
      </c>
      <c r="Q2106" s="74">
        <f t="shared" si="172"/>
        <v>0</v>
      </c>
      <c r="R2106" s="73">
        <f>IF(AND(J2105=0,J2106=0),0,INT(CHOOSE(IF(C2106&gt;0,C2106,$F$5),#REF!,#REF!,#REF!,#REF!,#REF!,#REF!,#REF!)))</f>
        <v>0</v>
      </c>
      <c r="S2106" s="74">
        <f t="shared" si="173"/>
        <v>0</v>
      </c>
      <c r="T2106" s="74"/>
    </row>
    <row r="2107" spans="3:20" ht="20.25" hidden="1" customHeight="1">
      <c r="C2107" s="17"/>
      <c r="E2107" t="str">
        <f>IF(OR(M2107&gt;0,M2108&gt;0),2,"")</f>
        <v/>
      </c>
      <c r="F2107" s="62"/>
      <c r="G2107" s="63"/>
      <c r="H2107" s="64"/>
      <c r="I2107" s="64"/>
      <c r="J2107" s="63"/>
      <c r="K2107" s="65"/>
      <c r="L2107" s="66">
        <f t="shared" si="177"/>
        <v>0</v>
      </c>
      <c r="M2107" s="64">
        <f t="shared" si="177"/>
        <v>0</v>
      </c>
      <c r="N2107" s="66">
        <f>IF(J2107=0,0,N2108*$E$3)</f>
        <v>0</v>
      </c>
      <c r="O2107" s="67">
        <f t="shared" si="171"/>
        <v>0</v>
      </c>
      <c r="P2107" s="66">
        <f>IF(J2107=0,0,P2108*$E$3)</f>
        <v>0</v>
      </c>
      <c r="Q2107" s="67">
        <f t="shared" si="172"/>
        <v>0</v>
      </c>
      <c r="R2107" s="66">
        <f>IF(J2107=0,0,R2108*$E$3)</f>
        <v>0</v>
      </c>
      <c r="S2107" s="67">
        <f t="shared" si="173"/>
        <v>0</v>
      </c>
      <c r="T2107" s="67"/>
    </row>
    <row r="2108" spans="3:20" ht="20.25" hidden="1" customHeight="1">
      <c r="C2108" s="76"/>
      <c r="D2108" s="68">
        <f>CHOOSE(IF(C2108&gt;0,C2108,$F$5),0,"(야)","(지세별)","(지+소)","(누.불)","(야+소)","(원내역)")</f>
        <v>0</v>
      </c>
      <c r="E2108">
        <f>IF(OR(M2107&gt;0,M2108&gt;0),1,0)</f>
        <v>0</v>
      </c>
      <c r="F2108" s="59"/>
      <c r="G2108" s="70" t="s">
        <v>541</v>
      </c>
      <c r="H2108" s="71"/>
      <c r="I2108" s="71">
        <f>CHOOSE(IF(C2108&gt;0,C2108,$F$5),0,"(야간)","(지세별)","(지+소)","(누.불)","(야+소)","")</f>
        <v>0</v>
      </c>
      <c r="J2108" s="70"/>
      <c r="K2108" s="72" t="s">
        <v>227</v>
      </c>
      <c r="L2108" s="73">
        <f t="shared" si="177"/>
        <v>0</v>
      </c>
      <c r="M2108" s="71">
        <f t="shared" si="177"/>
        <v>0</v>
      </c>
      <c r="N2108" s="73">
        <f>IF(AND(J2107=0,J2108=0),0,INT(CHOOSE(IF(C2108&gt;0,C2108,$F$5),#REF!,#REF!,#REF!,#REF!,#REF!,#REF!,#REF!)))</f>
        <v>0</v>
      </c>
      <c r="O2108" s="74">
        <f t="shared" si="171"/>
        <v>0</v>
      </c>
      <c r="P2108" s="73">
        <f>IF(AND(J2107=0,J2108=0),0,INT(CHOOSE(IF(C2108&gt;0,C2108,$F$5),#REF!,#REF!,#REF!,#REF!,#REF!,#REF!,#REF!)))</f>
        <v>0</v>
      </c>
      <c r="Q2108" s="74">
        <f t="shared" si="172"/>
        <v>0</v>
      </c>
      <c r="R2108" s="73">
        <f>IF(AND(J2107=0,J2108=0),0,INT(CHOOSE(IF(C2108&gt;0,C2108,$F$5),#REF!,#REF!,#REF!,#REF!,#REF!,#REF!,#REF!)))</f>
        <v>0</v>
      </c>
      <c r="S2108" s="74">
        <f t="shared" si="173"/>
        <v>0</v>
      </c>
      <c r="T2108" s="74"/>
    </row>
    <row r="2109" spans="3:20" ht="20.25" hidden="1" customHeight="1">
      <c r="C2109" s="17"/>
      <c r="E2109" t="str">
        <f>IF(OR(M2109&gt;0,M2110&gt;0),2,"")</f>
        <v/>
      </c>
      <c r="F2109" s="62"/>
      <c r="G2109" s="63"/>
      <c r="H2109" s="64"/>
      <c r="I2109" s="64"/>
      <c r="J2109" s="63"/>
      <c r="K2109" s="65"/>
      <c r="L2109" s="66">
        <f t="shared" si="177"/>
        <v>0</v>
      </c>
      <c r="M2109" s="64">
        <f t="shared" si="177"/>
        <v>0</v>
      </c>
      <c r="N2109" s="66">
        <f>IF(J2109=0,0,N2110*$E$3)</f>
        <v>0</v>
      </c>
      <c r="O2109" s="67">
        <f t="shared" si="171"/>
        <v>0</v>
      </c>
      <c r="P2109" s="66">
        <f>IF(J2109=0,0,P2110*$E$3)</f>
        <v>0</v>
      </c>
      <c r="Q2109" s="67">
        <f t="shared" si="172"/>
        <v>0</v>
      </c>
      <c r="R2109" s="66">
        <f>IF(J2109=0,0,R2110*$E$3)</f>
        <v>0</v>
      </c>
      <c r="S2109" s="67">
        <f t="shared" si="173"/>
        <v>0</v>
      </c>
      <c r="T2109" s="67"/>
    </row>
    <row r="2110" spans="3:20" ht="20.25" hidden="1" customHeight="1">
      <c r="C2110" s="76">
        <v>2</v>
      </c>
      <c r="D2110" s="68" t="str">
        <f>CHOOSE(IF(C2110&gt;0,C2110,$F$5),0,"(야)","(지세별)","(지+소)","(누.불)","(야+소)","(원내역)")</f>
        <v>(야)</v>
      </c>
      <c r="E2110">
        <f>IF(OR(M2109&gt;0,M2110&gt;0),1,0)</f>
        <v>0</v>
      </c>
      <c r="F2110" s="59"/>
      <c r="G2110" s="70" t="str">
        <f>G2108</f>
        <v>배관을 위한 구멍뚫기(벽체)</v>
      </c>
      <c r="H2110" s="71"/>
      <c r="I2110" s="71" t="str">
        <f>CHOOSE(IF(C2110&gt;0,C2110,$F$5),0,"(야간)","(지세별)","(지+소)","(누.불)","(야+소)","")</f>
        <v>(야간)</v>
      </c>
      <c r="J2110" s="70"/>
      <c r="K2110" s="72" t="s">
        <v>227</v>
      </c>
      <c r="L2110" s="73">
        <f t="shared" si="177"/>
        <v>0</v>
      </c>
      <c r="M2110" s="71">
        <f t="shared" si="177"/>
        <v>0</v>
      </c>
      <c r="N2110" s="73">
        <f>IF(AND(J2109=0,J2110=0),0,INT(CHOOSE(IF(C2110&gt;0,C2110,$F$5),#REF!,#REF!,#REF!,#REF!,#REF!,#REF!,#REF!)))</f>
        <v>0</v>
      </c>
      <c r="O2110" s="74">
        <f t="shared" si="171"/>
        <v>0</v>
      </c>
      <c r="P2110" s="73">
        <f>IF(AND(J2109=0,J2110=0),0,INT(CHOOSE(IF(C2110&gt;0,C2110,$F$5),#REF!,#REF!,#REF!,#REF!,#REF!,#REF!,#REF!)))</f>
        <v>0</v>
      </c>
      <c r="Q2110" s="74">
        <f t="shared" si="172"/>
        <v>0</v>
      </c>
      <c r="R2110" s="73">
        <f>IF(AND(J2109=0,J2110=0),0,INT(CHOOSE(IF(C2110&gt;0,C2110,$F$5),#REF!,#REF!,#REF!,#REF!,#REF!,#REF!,#REF!)))</f>
        <v>0</v>
      </c>
      <c r="S2110" s="74">
        <f t="shared" si="173"/>
        <v>0</v>
      </c>
      <c r="T2110" s="74"/>
    </row>
    <row r="2111" spans="3:20" ht="20.25" hidden="1" customHeight="1">
      <c r="C2111" s="17"/>
      <c r="E2111" t="str">
        <f>IF(OR(M2111&gt;0,M2112&gt;0),2,"")</f>
        <v/>
      </c>
      <c r="F2111" s="62"/>
      <c r="G2111" s="63"/>
      <c r="H2111" s="64"/>
      <c r="I2111" s="64"/>
      <c r="J2111" s="63"/>
      <c r="K2111" s="65"/>
      <c r="L2111" s="66">
        <f t="shared" si="177"/>
        <v>0</v>
      </c>
      <c r="M2111" s="64">
        <f t="shared" si="177"/>
        <v>0</v>
      </c>
      <c r="N2111" s="66">
        <f>IF(J2111=0,0,N2112*$E$3)</f>
        <v>0</v>
      </c>
      <c r="O2111" s="67">
        <f t="shared" si="171"/>
        <v>0</v>
      </c>
      <c r="P2111" s="66">
        <f>IF(J2111=0,0,P2112*$E$3)</f>
        <v>0</v>
      </c>
      <c r="Q2111" s="67">
        <f t="shared" si="172"/>
        <v>0</v>
      </c>
      <c r="R2111" s="66">
        <f>IF(J2111=0,0,R2112*$E$3)</f>
        <v>0</v>
      </c>
      <c r="S2111" s="67">
        <f t="shared" si="173"/>
        <v>0</v>
      </c>
      <c r="T2111" s="67"/>
    </row>
    <row r="2112" spans="3:20" ht="20.25" hidden="1" customHeight="1">
      <c r="C2112" s="76"/>
      <c r="D2112" s="68">
        <f>CHOOSE(IF(C2112&gt;0,C2112,$F$5),0,"(야)","(지세별)","(지+소)","(누.불)","(야+소)","(원내역)")</f>
        <v>0</v>
      </c>
      <c r="E2112">
        <f>IF(OR(M2111&gt;0,M2112&gt;0),1,0)</f>
        <v>0</v>
      </c>
      <c r="F2112" s="59"/>
      <c r="G2112" s="70" t="s">
        <v>541</v>
      </c>
      <c r="H2112" s="71"/>
      <c r="I2112" s="71">
        <f>CHOOSE(IF(C2112&gt;0,C2112,$F$5),0,"(야간)","(지세별)","(지+소)","(누.불)","(야+소)","")</f>
        <v>0</v>
      </c>
      <c r="J2112" s="70"/>
      <c r="K2112" s="72" t="s">
        <v>227</v>
      </c>
      <c r="L2112" s="73">
        <f t="shared" si="177"/>
        <v>0</v>
      </c>
      <c r="M2112" s="71">
        <f t="shared" si="177"/>
        <v>0</v>
      </c>
      <c r="N2112" s="73">
        <f>IF(AND(J2111=0,J2112=0),0,INT(CHOOSE(IF(C2112&gt;0,C2112,$F$5),#REF!,#REF!,#REF!,#REF!,#REF!,#REF!,#REF!)))</f>
        <v>0</v>
      </c>
      <c r="O2112" s="74">
        <f t="shared" si="171"/>
        <v>0</v>
      </c>
      <c r="P2112" s="73">
        <f>IF(AND(J2111=0,J2112=0),0,INT(CHOOSE(IF(C2112&gt;0,C2112,$F$5),#REF!,#REF!,#REF!,#REF!,#REF!,#REF!,#REF!)))</f>
        <v>0</v>
      </c>
      <c r="Q2112" s="74">
        <f t="shared" si="172"/>
        <v>0</v>
      </c>
      <c r="R2112" s="73">
        <f>IF(AND(J2111=0,J2112=0),0,INT(CHOOSE(IF(C2112&gt;0,C2112,$F$5),#REF!,#REF!,#REF!,#REF!,#REF!,#REF!,#REF!)))</f>
        <v>0</v>
      </c>
      <c r="S2112" s="74">
        <f t="shared" si="173"/>
        <v>0</v>
      </c>
      <c r="T2112" s="74"/>
    </row>
    <row r="2113" spans="3:20" ht="20.25" hidden="1" customHeight="1">
      <c r="C2113" s="17"/>
      <c r="E2113" t="str">
        <f>IF(OR(M2113&gt;0,M2114&gt;0),2,"")</f>
        <v/>
      </c>
      <c r="F2113" s="62"/>
      <c r="G2113" s="63"/>
      <c r="H2113" s="64"/>
      <c r="I2113" s="64"/>
      <c r="J2113" s="63"/>
      <c r="K2113" s="65"/>
      <c r="L2113" s="66">
        <f t="shared" si="177"/>
        <v>0</v>
      </c>
      <c r="M2113" s="64">
        <f t="shared" si="177"/>
        <v>0</v>
      </c>
      <c r="N2113" s="66">
        <f>IF(J2113=0,0,N2114*$E$3)</f>
        <v>0</v>
      </c>
      <c r="O2113" s="67">
        <f t="shared" si="171"/>
        <v>0</v>
      </c>
      <c r="P2113" s="66">
        <f>IF(J2113=0,0,P2114*$E$3)</f>
        <v>0</v>
      </c>
      <c r="Q2113" s="67">
        <f t="shared" si="172"/>
        <v>0</v>
      </c>
      <c r="R2113" s="66">
        <f>IF(J2113=0,0,R2114*$E$3)</f>
        <v>0</v>
      </c>
      <c r="S2113" s="67">
        <f t="shared" si="173"/>
        <v>0</v>
      </c>
      <c r="T2113" s="67"/>
    </row>
    <row r="2114" spans="3:20" ht="20.25" hidden="1" customHeight="1">
      <c r="C2114" s="76">
        <v>2</v>
      </c>
      <c r="D2114" s="68" t="str">
        <f>CHOOSE(IF(C2114&gt;0,C2114,$F$5),0,"(야)","(지세별)","(지+소)","(누.불)","(야+소)","(원내역)")</f>
        <v>(야)</v>
      </c>
      <c r="E2114">
        <f>IF(OR(M2113&gt;0,M2114&gt;0),1,0)</f>
        <v>0</v>
      </c>
      <c r="F2114" s="59"/>
      <c r="G2114" s="70" t="str">
        <f>G2112</f>
        <v>배관을 위한 구멍뚫기(벽체)</v>
      </c>
      <c r="H2114" s="71"/>
      <c r="I2114" s="71" t="str">
        <f>CHOOSE(IF(C2114&gt;0,C2114,$F$5),0,"(야간)","(지세별)","(지+소)","(누.불)","(야+소)","")</f>
        <v>(야간)</v>
      </c>
      <c r="J2114" s="70"/>
      <c r="K2114" s="72" t="s">
        <v>227</v>
      </c>
      <c r="L2114" s="73">
        <f t="shared" si="177"/>
        <v>0</v>
      </c>
      <c r="M2114" s="71">
        <f t="shared" si="177"/>
        <v>0</v>
      </c>
      <c r="N2114" s="73">
        <f>IF(AND(J2113=0,J2114=0),0,INT(CHOOSE(IF(C2114&gt;0,C2114,$F$5),#REF!,#REF!,#REF!,#REF!,#REF!,#REF!,#REF!)))</f>
        <v>0</v>
      </c>
      <c r="O2114" s="74">
        <f t="shared" si="171"/>
        <v>0</v>
      </c>
      <c r="P2114" s="73">
        <f>IF(AND(J2113=0,J2114=0),0,INT(CHOOSE(IF(C2114&gt;0,C2114,$F$5),#REF!,#REF!,#REF!,#REF!,#REF!,#REF!,#REF!)))</f>
        <v>0</v>
      </c>
      <c r="Q2114" s="74">
        <f t="shared" si="172"/>
        <v>0</v>
      </c>
      <c r="R2114" s="73">
        <f>IF(AND(J2113=0,J2114=0),0,INT(CHOOSE(IF(C2114&gt;0,C2114,$F$5),#REF!,#REF!,#REF!,#REF!,#REF!,#REF!,#REF!)))</f>
        <v>0</v>
      </c>
      <c r="S2114" s="74">
        <f t="shared" si="173"/>
        <v>0</v>
      </c>
      <c r="T2114" s="74"/>
    </row>
    <row r="2115" spans="3:20" ht="20.25" hidden="1" customHeight="1">
      <c r="C2115" s="17"/>
      <c r="E2115" t="str">
        <f>IF(OR(M2115&gt;0,M2116&gt;0),2,"")</f>
        <v/>
      </c>
      <c r="F2115" s="62"/>
      <c r="G2115" s="63"/>
      <c r="H2115" s="64"/>
      <c r="I2115" s="64"/>
      <c r="J2115" s="63"/>
      <c r="K2115" s="65"/>
      <c r="L2115" s="66">
        <f t="shared" si="177"/>
        <v>0</v>
      </c>
      <c r="M2115" s="64">
        <f t="shared" si="177"/>
        <v>0</v>
      </c>
      <c r="N2115" s="66">
        <f>IF(J2115=0,0,N2116*$E$3)</f>
        <v>0</v>
      </c>
      <c r="O2115" s="67">
        <f t="shared" si="171"/>
        <v>0</v>
      </c>
      <c r="P2115" s="66">
        <f>IF(J2115=0,0,P2116*$E$3)</f>
        <v>0</v>
      </c>
      <c r="Q2115" s="67">
        <f t="shared" si="172"/>
        <v>0</v>
      </c>
      <c r="R2115" s="66">
        <f>IF(J2115=0,0,R2116*$E$3)</f>
        <v>0</v>
      </c>
      <c r="S2115" s="67">
        <f t="shared" si="173"/>
        <v>0</v>
      </c>
      <c r="T2115" s="67"/>
    </row>
    <row r="2116" spans="3:20" ht="20.25" hidden="1" customHeight="1">
      <c r="C2116" s="76"/>
      <c r="D2116" s="68">
        <f>CHOOSE(IF(C2116&gt;0,C2116,$F$5),0,"(야)","(지세별)","(지+소)","(누.불)","(야+소)","(원내역)")</f>
        <v>0</v>
      </c>
      <c r="E2116">
        <f>IF(OR(M2115&gt;0,M2116&gt;0),1,0)</f>
        <v>0</v>
      </c>
      <c r="F2116" s="59"/>
      <c r="G2116" s="70" t="s">
        <v>541</v>
      </c>
      <c r="H2116" s="71"/>
      <c r="I2116" s="71">
        <f>CHOOSE(IF(C2116&gt;0,C2116,$F$5),0,"(야간)","(지세별)","(지+소)","(누.불)","(야+소)","")</f>
        <v>0</v>
      </c>
      <c r="J2116" s="70"/>
      <c r="K2116" s="72" t="s">
        <v>227</v>
      </c>
      <c r="L2116" s="73">
        <f t="shared" si="177"/>
        <v>0</v>
      </c>
      <c r="M2116" s="71">
        <f t="shared" si="177"/>
        <v>0</v>
      </c>
      <c r="N2116" s="73">
        <f>IF(AND(J2115=0,J2116=0),0,INT(CHOOSE(IF(C2116&gt;0,C2116,$F$5),#REF!,#REF!,#REF!,#REF!,#REF!,#REF!,#REF!)))</f>
        <v>0</v>
      </c>
      <c r="O2116" s="74">
        <f t="shared" si="171"/>
        <v>0</v>
      </c>
      <c r="P2116" s="73">
        <f>IF(AND(J2115=0,J2116=0),0,INT(CHOOSE(IF(C2116&gt;0,C2116,$F$5),#REF!,#REF!,#REF!,#REF!,#REF!,#REF!,#REF!)))</f>
        <v>0</v>
      </c>
      <c r="Q2116" s="74">
        <f t="shared" si="172"/>
        <v>0</v>
      </c>
      <c r="R2116" s="73">
        <f>IF(AND(J2115=0,J2116=0),0,INT(CHOOSE(IF(C2116&gt;0,C2116,$F$5),#REF!,#REF!,#REF!,#REF!,#REF!,#REF!,#REF!)))</f>
        <v>0</v>
      </c>
      <c r="S2116" s="74">
        <f t="shared" si="173"/>
        <v>0</v>
      </c>
      <c r="T2116" s="74"/>
    </row>
    <row r="2117" spans="3:20" ht="20.25" hidden="1" customHeight="1">
      <c r="C2117" s="17"/>
      <c r="E2117" t="str">
        <f>IF(OR(M2117&gt;0,M2118&gt;0),2,"")</f>
        <v/>
      </c>
      <c r="F2117" s="62"/>
      <c r="G2117" s="63"/>
      <c r="H2117" s="64"/>
      <c r="I2117" s="64"/>
      <c r="J2117" s="63"/>
      <c r="K2117" s="65"/>
      <c r="L2117" s="66">
        <f t="shared" si="177"/>
        <v>0</v>
      </c>
      <c r="M2117" s="64">
        <f t="shared" si="177"/>
        <v>0</v>
      </c>
      <c r="N2117" s="66">
        <f>IF(J2117=0,0,N2118*$E$3)</f>
        <v>0</v>
      </c>
      <c r="O2117" s="67">
        <f t="shared" si="171"/>
        <v>0</v>
      </c>
      <c r="P2117" s="66">
        <f>IF(J2117=0,0,P2118*$E$3)</f>
        <v>0</v>
      </c>
      <c r="Q2117" s="67">
        <f t="shared" si="172"/>
        <v>0</v>
      </c>
      <c r="R2117" s="66">
        <f>IF(J2117=0,0,R2118*$E$3)</f>
        <v>0</v>
      </c>
      <c r="S2117" s="67">
        <f t="shared" si="173"/>
        <v>0</v>
      </c>
      <c r="T2117" s="67"/>
    </row>
    <row r="2118" spans="3:20" ht="20.25" hidden="1" customHeight="1">
      <c r="C2118" s="76">
        <v>2</v>
      </c>
      <c r="D2118" s="68" t="str">
        <f>CHOOSE(IF(C2118&gt;0,C2118,$F$5),0,"(야)","(지세별)","(지+소)","(누.불)","(야+소)","(원내역)")</f>
        <v>(야)</v>
      </c>
      <c r="E2118">
        <f>IF(OR(M2117&gt;0,M2118&gt;0),1,0)</f>
        <v>0</v>
      </c>
      <c r="F2118" s="59"/>
      <c r="G2118" s="70" t="str">
        <f>G2116</f>
        <v>배관을 위한 구멍뚫기(벽체)</v>
      </c>
      <c r="H2118" s="71"/>
      <c r="I2118" s="71" t="str">
        <f>CHOOSE(IF(C2118&gt;0,C2118,$F$5),0,"(야간)","(지세별)","(지+소)","(누.불)","(야+소)","")</f>
        <v>(야간)</v>
      </c>
      <c r="J2118" s="70"/>
      <c r="K2118" s="72" t="s">
        <v>271</v>
      </c>
      <c r="L2118" s="73">
        <f t="shared" si="177"/>
        <v>0</v>
      </c>
      <c r="M2118" s="71">
        <f t="shared" si="177"/>
        <v>0</v>
      </c>
      <c r="N2118" s="73">
        <f>IF(AND(J2117=0,J2118=0),0,INT(CHOOSE(IF(C2118&gt;0,C2118,$F$5),#REF!,#REF!,#REF!,#REF!,#REF!,#REF!,#REF!)))</f>
        <v>0</v>
      </c>
      <c r="O2118" s="74">
        <f t="shared" si="171"/>
        <v>0</v>
      </c>
      <c r="P2118" s="73">
        <f>IF(AND(J2117=0,J2118=0),0,INT(CHOOSE(IF(C2118&gt;0,C2118,$F$5),#REF!,#REF!,#REF!,#REF!,#REF!,#REF!,#REF!)))</f>
        <v>0</v>
      </c>
      <c r="Q2118" s="74">
        <f t="shared" si="172"/>
        <v>0</v>
      </c>
      <c r="R2118" s="73">
        <f>IF(AND(J2117=0,J2118=0),0,INT(CHOOSE(IF(C2118&gt;0,C2118,$F$5),#REF!,#REF!,#REF!,#REF!,#REF!,#REF!,#REF!)))</f>
        <v>0</v>
      </c>
      <c r="S2118" s="74">
        <f t="shared" si="173"/>
        <v>0</v>
      </c>
      <c r="T2118" s="74"/>
    </row>
    <row r="2119" spans="3:20" ht="20.25" hidden="1" customHeight="1">
      <c r="C2119" s="17"/>
      <c r="E2119" t="str">
        <f>IF(OR(M2119&gt;0,M2120&gt;0),2,"")</f>
        <v/>
      </c>
      <c r="F2119" s="62"/>
      <c r="G2119" s="63"/>
      <c r="H2119" s="64"/>
      <c r="I2119" s="64"/>
      <c r="J2119" s="63"/>
      <c r="K2119" s="65"/>
      <c r="L2119" s="66">
        <f t="shared" ref="L2119:M2130" si="178">SUM(N2119,P2119,R2119)</f>
        <v>0</v>
      </c>
      <c r="M2119" s="64">
        <f t="shared" si="178"/>
        <v>0</v>
      </c>
      <c r="N2119" s="66">
        <f>IF(J2119=0,0,N2120*$E$3)</f>
        <v>0</v>
      </c>
      <c r="O2119" s="67">
        <f t="shared" si="171"/>
        <v>0</v>
      </c>
      <c r="P2119" s="66">
        <f>IF(J2119=0,0,P2120*$E$3)</f>
        <v>0</v>
      </c>
      <c r="Q2119" s="67">
        <f t="shared" si="172"/>
        <v>0</v>
      </c>
      <c r="R2119" s="66">
        <f>IF(J2119=0,0,R2120*$E$3)</f>
        <v>0</v>
      </c>
      <c r="S2119" s="67">
        <f t="shared" si="173"/>
        <v>0</v>
      </c>
      <c r="T2119" s="67"/>
    </row>
    <row r="2120" spans="3:20" ht="20.25" hidden="1" customHeight="1">
      <c r="C2120" s="76"/>
      <c r="D2120" s="68">
        <f>CHOOSE(IF(C2120&gt;0,C2120,$F$5),0,"(야)","(지세별)","(지+소)","(누.불)","(야+소)","(원내역)")</f>
        <v>0</v>
      </c>
      <c r="E2120">
        <f>IF(OR(M2119&gt;0,M2120&gt;0),1,0)</f>
        <v>0</v>
      </c>
      <c r="F2120" s="59"/>
      <c r="G2120" s="70" t="s">
        <v>543</v>
      </c>
      <c r="H2120" s="71"/>
      <c r="I2120" s="71">
        <f>CHOOSE(IF(C2120&gt;0,C2120,$F$5),0,"(야간)","(지세별)","(지+소)","(누.불)","(야+소)","")</f>
        <v>0</v>
      </c>
      <c r="J2120" s="70"/>
      <c r="K2120" s="72" t="s">
        <v>271</v>
      </c>
      <c r="L2120" s="73">
        <f t="shared" si="178"/>
        <v>0</v>
      </c>
      <c r="M2120" s="71">
        <f t="shared" si="178"/>
        <v>0</v>
      </c>
      <c r="N2120" s="73">
        <f>IF(AND(J2119=0,J2120=0),0,INT(CHOOSE(IF(C2120&gt;0,C2120,$F$5),#REF!,#REF!,#REF!,#REF!,#REF!,#REF!,#REF!)))</f>
        <v>0</v>
      </c>
      <c r="O2120" s="74">
        <f t="shared" si="171"/>
        <v>0</v>
      </c>
      <c r="P2120" s="73">
        <f>IF(AND(J2119=0,J2120=0),0,INT(CHOOSE(IF(C2120&gt;0,C2120,$F$5),#REF!,#REF!,#REF!,#REF!,#REF!,#REF!,#REF!)))</f>
        <v>0</v>
      </c>
      <c r="Q2120" s="74">
        <f t="shared" si="172"/>
        <v>0</v>
      </c>
      <c r="R2120" s="73">
        <f>IF(AND(J2119=0,J2120=0),0,INT(CHOOSE(IF(C2120&gt;0,C2120,$F$5),#REF!,#REF!,#REF!,#REF!,#REF!,#REF!,#REF!)))</f>
        <v>0</v>
      </c>
      <c r="S2120" s="74">
        <f t="shared" si="173"/>
        <v>0</v>
      </c>
      <c r="T2120" s="74"/>
    </row>
    <row r="2121" spans="3:20" ht="20.25" hidden="1" customHeight="1">
      <c r="C2121" s="17"/>
      <c r="E2121" t="str">
        <f>IF(OR(M2121&gt;0,M2122&gt;0),2,"")</f>
        <v/>
      </c>
      <c r="F2121" s="62"/>
      <c r="G2121" s="63"/>
      <c r="H2121" s="64"/>
      <c r="I2121" s="64"/>
      <c r="J2121" s="63"/>
      <c r="K2121" s="65"/>
      <c r="L2121" s="66">
        <f t="shared" si="178"/>
        <v>0</v>
      </c>
      <c r="M2121" s="64">
        <f t="shared" si="178"/>
        <v>0</v>
      </c>
      <c r="N2121" s="66">
        <f>IF(J2121=0,0,N2122*$E$3)</f>
        <v>0</v>
      </c>
      <c r="O2121" s="67">
        <f t="shared" si="171"/>
        <v>0</v>
      </c>
      <c r="P2121" s="66">
        <f>IF(J2121=0,0,P2122*$E$3)</f>
        <v>0</v>
      </c>
      <c r="Q2121" s="67">
        <f t="shared" si="172"/>
        <v>0</v>
      </c>
      <c r="R2121" s="66">
        <f>IF(J2121=0,0,R2122*$E$3)</f>
        <v>0</v>
      </c>
      <c r="S2121" s="67">
        <f t="shared" si="173"/>
        <v>0</v>
      </c>
      <c r="T2121" s="67"/>
    </row>
    <row r="2122" spans="3:20" ht="20.25" hidden="1" customHeight="1">
      <c r="C2122" s="76">
        <v>2</v>
      </c>
      <c r="D2122" s="68" t="str">
        <f>CHOOSE(IF(C2122&gt;0,C2122,$F$5),0,"(야)","(지세별)","(지+소)","(누.불)","(야+소)","(원내역)")</f>
        <v>(야)</v>
      </c>
      <c r="E2122">
        <f>IF(OR(M2121&gt;0,M2122&gt;0),1,0)</f>
        <v>0</v>
      </c>
      <c r="F2122" s="59"/>
      <c r="G2122" s="70" t="str">
        <f>G2120</f>
        <v>배관을 위한 구멍뚫기(벽체)</v>
      </c>
      <c r="H2122" s="71"/>
      <c r="I2122" s="71" t="str">
        <f>CHOOSE(IF(C2122&gt;0,C2122,$F$5),0,"(야간)","(지세별)","(지+소)","(누.불)","(야+소)","")</f>
        <v>(야간)</v>
      </c>
      <c r="J2122" s="70"/>
      <c r="K2122" s="72" t="s">
        <v>484</v>
      </c>
      <c r="L2122" s="73">
        <f t="shared" si="178"/>
        <v>0</v>
      </c>
      <c r="M2122" s="71">
        <f t="shared" si="178"/>
        <v>0</v>
      </c>
      <c r="N2122" s="73">
        <f>IF(AND(J2121=0,J2122=0),0,INT(CHOOSE(IF(C2122&gt;0,C2122,$F$5),#REF!,#REF!,#REF!,#REF!,#REF!,#REF!,#REF!)))</f>
        <v>0</v>
      </c>
      <c r="O2122" s="74">
        <f t="shared" si="171"/>
        <v>0</v>
      </c>
      <c r="P2122" s="73">
        <f>IF(AND(J2121=0,J2122=0),0,INT(CHOOSE(IF(C2122&gt;0,C2122,$F$5),#REF!,#REF!,#REF!,#REF!,#REF!,#REF!,#REF!)))</f>
        <v>0</v>
      </c>
      <c r="Q2122" s="74">
        <f t="shared" si="172"/>
        <v>0</v>
      </c>
      <c r="R2122" s="73">
        <f>IF(AND(J2121=0,J2122=0),0,INT(CHOOSE(IF(C2122&gt;0,C2122,$F$5),#REF!,#REF!,#REF!,#REF!,#REF!,#REF!,#REF!)))</f>
        <v>0</v>
      </c>
      <c r="S2122" s="74">
        <f t="shared" si="173"/>
        <v>0</v>
      </c>
      <c r="T2122" s="74"/>
    </row>
    <row r="2123" spans="3:20" ht="20.25" hidden="1" customHeight="1">
      <c r="C2123" s="17"/>
      <c r="E2123" t="str">
        <f>IF(OR(M2123&gt;0,M2124&gt;0),2,"")</f>
        <v/>
      </c>
      <c r="F2123" s="62"/>
      <c r="G2123" s="63"/>
      <c r="H2123" s="64"/>
      <c r="I2123" s="64"/>
      <c r="J2123" s="63"/>
      <c r="K2123" s="65"/>
      <c r="L2123" s="66">
        <f t="shared" si="178"/>
        <v>0</v>
      </c>
      <c r="M2123" s="64">
        <f t="shared" si="178"/>
        <v>0</v>
      </c>
      <c r="N2123" s="66">
        <f>IF(J2123=0,0,N2124*$E$3)</f>
        <v>0</v>
      </c>
      <c r="O2123" s="67">
        <f t="shared" si="171"/>
        <v>0</v>
      </c>
      <c r="P2123" s="66">
        <f>IF(J2123=0,0,P2124*$E$3)</f>
        <v>0</v>
      </c>
      <c r="Q2123" s="67">
        <f t="shared" si="172"/>
        <v>0</v>
      </c>
      <c r="R2123" s="66">
        <f>IF(J2123=0,0,R2124*$E$3)</f>
        <v>0</v>
      </c>
      <c r="S2123" s="67">
        <f t="shared" si="173"/>
        <v>0</v>
      </c>
      <c r="T2123" s="67"/>
    </row>
    <row r="2124" spans="3:20" ht="20.25" hidden="1" customHeight="1">
      <c r="C2124" s="76"/>
      <c r="D2124" s="68">
        <f>CHOOSE(IF(C2124&gt;0,C2124,$F$5),0,"(야)","(지세별)","(지+소)","(누.불)","(야+소)","(원내역)")</f>
        <v>0</v>
      </c>
      <c r="E2124">
        <f>IF(OR(M2123&gt;0,M2124&gt;0),1,0)</f>
        <v>0</v>
      </c>
      <c r="F2124" s="59"/>
      <c r="G2124" s="70" t="s">
        <v>544</v>
      </c>
      <c r="H2124" s="71"/>
      <c r="I2124" s="71">
        <f>CHOOSE(IF(C2124&gt;0,C2124,$F$5),0,"(야간)","(지세별)","(지+소)","(누.불)","(야+소)","")</f>
        <v>0</v>
      </c>
      <c r="J2124" s="70"/>
      <c r="K2124" s="72" t="s">
        <v>484</v>
      </c>
      <c r="L2124" s="73">
        <f t="shared" si="178"/>
        <v>0</v>
      </c>
      <c r="M2124" s="71">
        <f t="shared" si="178"/>
        <v>0</v>
      </c>
      <c r="N2124" s="73">
        <f>IF(AND(J2123=0,J2124=0),0,INT(CHOOSE(IF(C2124&gt;0,C2124,$F$5),#REF!,#REF!,#REF!,#REF!,#REF!,#REF!,#REF!)))</f>
        <v>0</v>
      </c>
      <c r="O2124" s="74">
        <f t="shared" si="171"/>
        <v>0</v>
      </c>
      <c r="P2124" s="73">
        <f>IF(AND(J2123=0,J2124=0),0,INT(CHOOSE(IF(C2124&gt;0,C2124,$F$5),#REF!,#REF!,#REF!,#REF!,#REF!,#REF!,#REF!)))</f>
        <v>0</v>
      </c>
      <c r="Q2124" s="74">
        <f t="shared" si="172"/>
        <v>0</v>
      </c>
      <c r="R2124" s="73">
        <f>IF(AND(J2123=0,J2124=0),0,INT(CHOOSE(IF(C2124&gt;0,C2124,$F$5),#REF!,#REF!,#REF!,#REF!,#REF!,#REF!,#REF!)))</f>
        <v>0</v>
      </c>
      <c r="S2124" s="74">
        <f t="shared" si="173"/>
        <v>0</v>
      </c>
      <c r="T2124" s="74"/>
    </row>
    <row r="2125" spans="3:20" ht="20.25" hidden="1" customHeight="1">
      <c r="C2125" s="17"/>
      <c r="E2125" t="str">
        <f>IF(OR(M2125&gt;0,M2126&gt;0),2,"")</f>
        <v/>
      </c>
      <c r="F2125" s="62"/>
      <c r="G2125" s="63"/>
      <c r="H2125" s="64"/>
      <c r="I2125" s="64"/>
      <c r="J2125" s="63"/>
      <c r="K2125" s="65"/>
      <c r="L2125" s="66">
        <f t="shared" si="178"/>
        <v>0</v>
      </c>
      <c r="M2125" s="64">
        <f t="shared" si="178"/>
        <v>0</v>
      </c>
      <c r="N2125" s="66">
        <f>IF(J2125=0,0,N2126*$E$3)</f>
        <v>0</v>
      </c>
      <c r="O2125" s="67">
        <f t="shared" si="171"/>
        <v>0</v>
      </c>
      <c r="P2125" s="66">
        <f>IF(J2125=0,0,P2126*$E$3)</f>
        <v>0</v>
      </c>
      <c r="Q2125" s="67">
        <f t="shared" si="172"/>
        <v>0</v>
      </c>
      <c r="R2125" s="66">
        <f>IF(J2125=0,0,R2126*$E$3)</f>
        <v>0</v>
      </c>
      <c r="S2125" s="67">
        <f t="shared" si="173"/>
        <v>0</v>
      </c>
      <c r="T2125" s="67"/>
    </row>
    <row r="2126" spans="3:20" ht="20.25" hidden="1" customHeight="1">
      <c r="C2126" s="76">
        <v>2</v>
      </c>
      <c r="D2126" s="68" t="str">
        <f>CHOOSE(IF(C2126&gt;0,C2126,$F$5),0,"(야)","(지세별)","(지+소)","(누.불)","(야+소)","(원내역)")</f>
        <v>(야)</v>
      </c>
      <c r="E2126">
        <f>IF(OR(M2125&gt;0,M2126&gt;0),1,0)</f>
        <v>0</v>
      </c>
      <c r="F2126" s="59"/>
      <c r="G2126" s="70" t="str">
        <f>G2124</f>
        <v>배관을 위한 구멍뚫기(벽체)</v>
      </c>
      <c r="H2126" s="71"/>
      <c r="I2126" s="71" t="str">
        <f>CHOOSE(IF(C2126&gt;0,C2126,$F$5),0,"(야간)","(지세별)","(지+소)","(누.불)","(야+소)","")</f>
        <v>(야간)</v>
      </c>
      <c r="J2126" s="70"/>
      <c r="K2126" s="72" t="s">
        <v>484</v>
      </c>
      <c r="L2126" s="73">
        <f t="shared" si="178"/>
        <v>0</v>
      </c>
      <c r="M2126" s="71">
        <f t="shared" si="178"/>
        <v>0</v>
      </c>
      <c r="N2126" s="73">
        <f>IF(AND(J2125=0,J2126=0),0,INT(CHOOSE(IF(C2126&gt;0,C2126,$F$5),#REF!,#REF!,#REF!,#REF!,#REF!,#REF!,#REF!)))</f>
        <v>0</v>
      </c>
      <c r="O2126" s="74">
        <f t="shared" si="171"/>
        <v>0</v>
      </c>
      <c r="P2126" s="73">
        <f>IF(AND(J2125=0,J2126=0),0,INT(CHOOSE(IF(C2126&gt;0,C2126,$F$5),#REF!,#REF!,#REF!,#REF!,#REF!,#REF!,#REF!)))</f>
        <v>0</v>
      </c>
      <c r="Q2126" s="74">
        <f t="shared" si="172"/>
        <v>0</v>
      </c>
      <c r="R2126" s="73">
        <f>IF(AND(J2125=0,J2126=0),0,INT(CHOOSE(IF(C2126&gt;0,C2126,$F$5),#REF!,#REF!,#REF!,#REF!,#REF!,#REF!,#REF!)))</f>
        <v>0</v>
      </c>
      <c r="S2126" s="74">
        <f t="shared" si="173"/>
        <v>0</v>
      </c>
      <c r="T2126" s="74"/>
    </row>
    <row r="2127" spans="3:20" ht="20.25" hidden="1" customHeight="1">
      <c r="C2127" s="17"/>
      <c r="E2127" t="str">
        <f>IF(OR(M2127&gt;0,M2128&gt;0),2,"")</f>
        <v/>
      </c>
      <c r="F2127" s="62"/>
      <c r="G2127" s="63"/>
      <c r="H2127" s="64"/>
      <c r="I2127" s="64"/>
      <c r="J2127" s="63"/>
      <c r="K2127" s="65"/>
      <c r="L2127" s="66">
        <f t="shared" si="178"/>
        <v>0</v>
      </c>
      <c r="M2127" s="64">
        <f t="shared" si="178"/>
        <v>0</v>
      </c>
      <c r="N2127" s="66">
        <f>IF(J2127=0,0,N2128*$E$3)</f>
        <v>0</v>
      </c>
      <c r="O2127" s="67">
        <f>INT($J2127*N2127)</f>
        <v>0</v>
      </c>
      <c r="P2127" s="66">
        <f>IF(J2127=0,0,P2128*$E$3)</f>
        <v>0</v>
      </c>
      <c r="Q2127" s="67">
        <f>INT($J2127*P2127)</f>
        <v>0</v>
      </c>
      <c r="R2127" s="66">
        <f>IF(J2127=0,0,R2128*$E$3)</f>
        <v>0</v>
      </c>
      <c r="S2127" s="67">
        <f>INT($J2127*R2127)</f>
        <v>0</v>
      </c>
      <c r="T2127" s="67"/>
    </row>
    <row r="2128" spans="3:20" ht="20.25" hidden="1" customHeight="1">
      <c r="C2128" s="76"/>
      <c r="D2128" s="68">
        <f>CHOOSE(IF(C2128&gt;0,C2128,$F$5),0,"(야)","(지세별)","(지+소)","(누.불)","(야+소)","(원내역)")</f>
        <v>0</v>
      </c>
      <c r="E2128">
        <f>IF(OR(M2127&gt;0,M2128&gt;0),1,0)</f>
        <v>0</v>
      </c>
      <c r="F2128" s="59"/>
      <c r="G2128" s="70" t="s">
        <v>544</v>
      </c>
      <c r="H2128" s="71"/>
      <c r="I2128" s="71">
        <f>CHOOSE(IF(C2128&gt;0,C2128,$F$5),0,"(야간)","(지세별)","(지+소)","(누.불)","(야+소)","")</f>
        <v>0</v>
      </c>
      <c r="J2128" s="70"/>
      <c r="K2128" s="72" t="s">
        <v>484</v>
      </c>
      <c r="L2128" s="73">
        <f t="shared" si="178"/>
        <v>0</v>
      </c>
      <c r="M2128" s="71">
        <f t="shared" si="178"/>
        <v>0</v>
      </c>
      <c r="N2128" s="73">
        <f>IF(AND(J2127=0,J2128=0),0,INT(CHOOSE(IF(C2128&gt;0,C2128,$F$5),#REF!,#REF!,#REF!,#REF!,#REF!,#REF!,#REF!)))</f>
        <v>0</v>
      </c>
      <c r="O2128" s="74">
        <f>INT($J2128*N2128)</f>
        <v>0</v>
      </c>
      <c r="P2128" s="73">
        <f>IF(AND(J2127=0,J2128=0),0,INT(CHOOSE(IF(C2128&gt;0,C2128,$F$5),#REF!,#REF!,#REF!,#REF!,#REF!,#REF!,#REF!)))</f>
        <v>0</v>
      </c>
      <c r="Q2128" s="74">
        <f>INT($J2128*P2128)</f>
        <v>0</v>
      </c>
      <c r="R2128" s="73">
        <f>IF(AND(J2127=0,J2128=0),0,INT(CHOOSE(IF(C2128&gt;0,C2128,$F$5),#REF!,#REF!,#REF!,#REF!,#REF!,#REF!,#REF!)))</f>
        <v>0</v>
      </c>
      <c r="S2128" s="74">
        <f>INT($J2128*R2128)</f>
        <v>0</v>
      </c>
      <c r="T2128" s="74"/>
    </row>
    <row r="2129" spans="3:20" ht="20.25" hidden="1" customHeight="1">
      <c r="C2129" s="17"/>
      <c r="E2129" t="str">
        <f>IF(OR(M2129&gt;0,M2130&gt;0),2,"")</f>
        <v/>
      </c>
      <c r="F2129" s="62"/>
      <c r="G2129" s="63"/>
      <c r="H2129" s="64"/>
      <c r="I2129" s="64"/>
      <c r="J2129" s="63"/>
      <c r="K2129" s="65"/>
      <c r="L2129" s="66">
        <f t="shared" si="178"/>
        <v>0</v>
      </c>
      <c r="M2129" s="64">
        <f t="shared" si="178"/>
        <v>0</v>
      </c>
      <c r="N2129" s="66">
        <f>IF(J2129=0,0,N2130*$E$3)</f>
        <v>0</v>
      </c>
      <c r="O2129" s="67">
        <f>INT($J2129*N2129)</f>
        <v>0</v>
      </c>
      <c r="P2129" s="66">
        <f>IF(J2129=0,0,P2130*$E$3)</f>
        <v>0</v>
      </c>
      <c r="Q2129" s="67">
        <f>INT($J2129*P2129)</f>
        <v>0</v>
      </c>
      <c r="R2129" s="66">
        <f>IF(J2129=0,0,R2130*$E$3)</f>
        <v>0</v>
      </c>
      <c r="S2129" s="67">
        <f>INT($J2129*R2129)</f>
        <v>0</v>
      </c>
      <c r="T2129" s="67"/>
    </row>
    <row r="2130" spans="3:20" ht="20.25" hidden="1" customHeight="1">
      <c r="C2130" s="76">
        <v>2</v>
      </c>
      <c r="D2130" s="68" t="str">
        <f>CHOOSE(IF(C2130&gt;0,C2130,$F$5),0,"(야)","(지세별)","(지+소)","(누.불)","(야+소)","(원내역)")</f>
        <v>(야)</v>
      </c>
      <c r="E2130">
        <f>IF(OR(M2129&gt;0,M2130&gt;0),1,0)</f>
        <v>0</v>
      </c>
      <c r="F2130" s="59"/>
      <c r="G2130" s="70" t="str">
        <f>G2128</f>
        <v>배관을 위한 구멍뚫기(벽체)</v>
      </c>
      <c r="H2130" s="71"/>
      <c r="I2130" s="71" t="str">
        <f>CHOOSE(IF(C2130&gt;0,C2130,$F$5),0,"(야간)","(지세별)","(지+소)","(누.불)","(야+소)","")</f>
        <v>(야간)</v>
      </c>
      <c r="J2130" s="70"/>
      <c r="K2130" s="72" t="s">
        <v>227</v>
      </c>
      <c r="L2130" s="73">
        <f t="shared" si="178"/>
        <v>0</v>
      </c>
      <c r="M2130" s="71">
        <f t="shared" si="178"/>
        <v>0</v>
      </c>
      <c r="N2130" s="73">
        <f>IF(AND(J2129=0,J2130=0),0,INT(CHOOSE(IF(C2130&gt;0,C2130,$F$5),#REF!,#REF!,#REF!,#REF!,#REF!,#REF!,#REF!)))</f>
        <v>0</v>
      </c>
      <c r="O2130" s="74">
        <f>INT($J2130*N2130)</f>
        <v>0</v>
      </c>
      <c r="P2130" s="73">
        <f>IF(AND(J2129=0,J2130=0),0,INT(CHOOSE(IF(C2130&gt;0,C2130,$F$5),#REF!,#REF!,#REF!,#REF!,#REF!,#REF!,#REF!)))</f>
        <v>0</v>
      </c>
      <c r="Q2130" s="74">
        <f>INT($J2130*P2130)</f>
        <v>0</v>
      </c>
      <c r="R2130" s="73">
        <f>IF(AND(J2129=0,J2130=0),0,INT(CHOOSE(IF(C2130&gt;0,C2130,$F$5),#REF!,#REF!,#REF!,#REF!,#REF!,#REF!,#REF!)))</f>
        <v>0</v>
      </c>
      <c r="S2130" s="74">
        <f>INT($J2130*R2130)</f>
        <v>0</v>
      </c>
      <c r="T2130" s="74"/>
    </row>
    <row r="2131" spans="3:20" ht="20.25" hidden="1" customHeight="1">
      <c r="E2131">
        <v>2</v>
      </c>
      <c r="F2131" s="62"/>
      <c r="G2131" s="63"/>
      <c r="H2131" s="64"/>
      <c r="I2131" s="64"/>
      <c r="J2131" s="63"/>
      <c r="K2131" s="65"/>
      <c r="L2131" s="66"/>
      <c r="M2131" s="64"/>
      <c r="N2131" s="66"/>
      <c r="O2131" s="67"/>
      <c r="P2131" s="66"/>
      <c r="Q2131" s="67"/>
      <c r="R2131" s="66"/>
      <c r="S2131" s="67"/>
      <c r="T2131" s="67"/>
    </row>
    <row r="2132" spans="3:20" ht="20.25" customHeight="1">
      <c r="D2132" s="68"/>
      <c r="E2132">
        <v>1</v>
      </c>
      <c r="F2132" s="59"/>
      <c r="G2132" s="70" t="s">
        <v>545</v>
      </c>
      <c r="H2132" s="71"/>
      <c r="I2132" s="71"/>
      <c r="J2132" s="70">
        <v>2</v>
      </c>
      <c r="K2132" s="72" t="s">
        <v>227</v>
      </c>
      <c r="L2132" s="73"/>
      <c r="M2132" s="71"/>
      <c r="N2132" s="73"/>
      <c r="O2132" s="74"/>
      <c r="P2132" s="73"/>
      <c r="Q2132" s="74"/>
      <c r="R2132" s="73"/>
      <c r="S2132" s="74"/>
      <c r="T2132" s="74"/>
    </row>
    <row r="2133" spans="3:20" ht="20.25" hidden="1" customHeight="1">
      <c r="C2133" s="17"/>
      <c r="E2133" t="str">
        <f>IF(OR(M2133&gt;0,M2134&gt;0),2,"")</f>
        <v/>
      </c>
      <c r="F2133" s="62"/>
      <c r="G2133" s="63"/>
      <c r="H2133" s="64"/>
      <c r="I2133" s="64"/>
      <c r="J2133" s="63"/>
      <c r="K2133" s="65"/>
      <c r="L2133" s="66">
        <f t="shared" ref="L2133:M2162" si="179">SUM(N2133,P2133,R2133)</f>
        <v>0</v>
      </c>
      <c r="M2133" s="64">
        <f t="shared" si="179"/>
        <v>0</v>
      </c>
      <c r="N2133" s="66">
        <f>IF(J2133=0,0,N2134*$E$3)</f>
        <v>0</v>
      </c>
      <c r="O2133" s="67">
        <f t="shared" ref="O2133:O2158" si="180">INT($J2133*N2133)</f>
        <v>0</v>
      </c>
      <c r="P2133" s="66">
        <f>IF(J2133=0,0,P2134*$E$3)</f>
        <v>0</v>
      </c>
      <c r="Q2133" s="67">
        <f t="shared" ref="Q2133:Q2158" si="181">INT($J2133*P2133)</f>
        <v>0</v>
      </c>
      <c r="R2133" s="66">
        <f>IF(J2133=0,0,R2134*$E$3)</f>
        <v>0</v>
      </c>
      <c r="S2133" s="67">
        <f t="shared" ref="S2133:S2158" si="182">INT($J2133*R2133)</f>
        <v>0</v>
      </c>
      <c r="T2133" s="67"/>
    </row>
    <row r="2134" spans="3:20" ht="20.25" hidden="1" customHeight="1">
      <c r="C2134" s="76">
        <v>2</v>
      </c>
      <c r="D2134" s="68" t="str">
        <f>CHOOSE(IF(C2134&gt;0,C2134,$F$5),0,"(야)","(지세별)","(지+소)","(누.불)","(야+소)","(원내역)")</f>
        <v>(야)</v>
      </c>
      <c r="E2134">
        <f>IF(OR(M2133&gt;0,M2134&gt;0),1,0)</f>
        <v>0</v>
      </c>
      <c r="F2134" s="59"/>
      <c r="G2134" s="70" t="str">
        <f>G2132</f>
        <v>공사안내현수막</v>
      </c>
      <c r="H2134" s="71"/>
      <c r="I2134" s="71" t="str">
        <f>CHOOSE(IF(C2134&gt;0,C2134,$F$5),0,"(야간)","(지세별)","(지+소)","(누.불)","(야+소)","")</f>
        <v>(야간)</v>
      </c>
      <c r="J2134" s="70"/>
      <c r="K2134" s="72" t="s">
        <v>423</v>
      </c>
      <c r="L2134" s="73">
        <f t="shared" si="179"/>
        <v>0</v>
      </c>
      <c r="M2134" s="71">
        <f t="shared" si="179"/>
        <v>0</v>
      </c>
      <c r="N2134" s="73">
        <f>IF(AND(J2133=0,J2134=0),0,INT(CHOOSE(IF(C2134&gt;0,C2134,$F$5),#REF!,#REF!,#REF!,#REF!,#REF!,#REF!,#REF!)))</f>
        <v>0</v>
      </c>
      <c r="O2134" s="74">
        <f t="shared" si="180"/>
        <v>0</v>
      </c>
      <c r="P2134" s="73">
        <f>IF(AND(J2133=0,J2134=0),0,INT(CHOOSE(IF(C2134&gt;0,C2134,$F$5),#REF!,#REF!,#REF!,#REF!,#REF!,#REF!,#REF!)))</f>
        <v>0</v>
      </c>
      <c r="Q2134" s="74">
        <f t="shared" si="181"/>
        <v>0</v>
      </c>
      <c r="R2134" s="73">
        <f>IF(AND(J2133=0,J2134=0),0,INT(CHOOSE(IF(C2134&gt;0,C2134,$F$5),#REF!,#REF!,#REF!,#REF!,#REF!,#REF!,#REF!)))</f>
        <v>0</v>
      </c>
      <c r="S2134" s="74">
        <f t="shared" si="182"/>
        <v>0</v>
      </c>
      <c r="T2134" s="74"/>
    </row>
    <row r="2135" spans="3:20" ht="20.25" hidden="1" customHeight="1">
      <c r="C2135" s="17"/>
      <c r="E2135" t="str">
        <f>IF(OR(M2135&gt;0,M2136&gt;0),2,"")</f>
        <v/>
      </c>
      <c r="F2135" s="62"/>
      <c r="G2135" s="63"/>
      <c r="H2135" s="64"/>
      <c r="I2135" s="64"/>
      <c r="J2135" s="63"/>
      <c r="K2135" s="65"/>
      <c r="L2135" s="66">
        <f t="shared" si="179"/>
        <v>0</v>
      </c>
      <c r="M2135" s="64">
        <f t="shared" si="179"/>
        <v>0</v>
      </c>
      <c r="N2135" s="66">
        <f>IF(J2135=0,0,N2136*$E$3)</f>
        <v>0</v>
      </c>
      <c r="O2135" s="67">
        <f t="shared" si="180"/>
        <v>0</v>
      </c>
      <c r="P2135" s="66">
        <f>IF(J2135=0,0,P2136*$E$3)</f>
        <v>0</v>
      </c>
      <c r="Q2135" s="67">
        <f t="shared" si="181"/>
        <v>0</v>
      </c>
      <c r="R2135" s="66">
        <f>IF(J2135=0,0,R2136*$E$3)</f>
        <v>0</v>
      </c>
      <c r="S2135" s="67">
        <f t="shared" si="182"/>
        <v>0</v>
      </c>
      <c r="T2135" s="67"/>
    </row>
    <row r="2136" spans="3:20" ht="20.25" hidden="1" customHeight="1">
      <c r="C2136" s="76"/>
      <c r="D2136" s="68">
        <f>CHOOSE(IF(C2136&gt;0,C2136,$F$5),0,"(야)","(지세별)","(지+소)","(누.불)","(야+소)","(원내역)")</f>
        <v>0</v>
      </c>
      <c r="E2136">
        <f>IF(OR(M2135&gt;0,M2136&gt;0),1,0)</f>
        <v>0</v>
      </c>
      <c r="F2136" s="59"/>
      <c r="G2136" s="70" t="s">
        <v>546</v>
      </c>
      <c r="H2136" s="71"/>
      <c r="I2136" s="71">
        <f>CHOOSE(IF(C2136&gt;0,C2136,$F$5),0,"(야간)","(지세별)","(지+소)","(누.불)","(야+소)","")</f>
        <v>0</v>
      </c>
      <c r="J2136" s="70"/>
      <c r="K2136" s="72" t="s">
        <v>423</v>
      </c>
      <c r="L2136" s="73">
        <f t="shared" si="179"/>
        <v>0</v>
      </c>
      <c r="M2136" s="71">
        <f t="shared" si="179"/>
        <v>0</v>
      </c>
      <c r="N2136" s="73">
        <f>IF(AND(J2135=0,J2136=0),0,INT(CHOOSE(IF(C2136&gt;0,C2136,$F$5),#REF!,#REF!,#REF!,#REF!,#REF!,#REF!,#REF!)))</f>
        <v>0</v>
      </c>
      <c r="O2136" s="74">
        <f t="shared" si="180"/>
        <v>0</v>
      </c>
      <c r="P2136" s="73">
        <f>IF(AND(J2135=0,J2136=0),0,INT(CHOOSE(IF(C2136&gt;0,C2136,$F$5),#REF!,#REF!,#REF!,#REF!,#REF!,#REF!,#REF!)))</f>
        <v>0</v>
      </c>
      <c r="Q2136" s="74">
        <f t="shared" si="181"/>
        <v>0</v>
      </c>
      <c r="R2136" s="73">
        <f>IF(AND(J2135=0,J2136=0),0,INT(CHOOSE(IF(C2136&gt;0,C2136,$F$5),#REF!,#REF!,#REF!,#REF!,#REF!,#REF!,#REF!)))</f>
        <v>0</v>
      </c>
      <c r="S2136" s="74">
        <f t="shared" si="182"/>
        <v>0</v>
      </c>
      <c r="T2136" s="74"/>
    </row>
    <row r="2137" spans="3:20" ht="20.25" hidden="1" customHeight="1">
      <c r="C2137" s="17"/>
      <c r="E2137" t="str">
        <f>IF(OR(M2137&gt;0,M2138&gt;0),2,"")</f>
        <v/>
      </c>
      <c r="F2137" s="62"/>
      <c r="G2137" s="63"/>
      <c r="H2137" s="64"/>
      <c r="I2137" s="64"/>
      <c r="J2137" s="63"/>
      <c r="K2137" s="65"/>
      <c r="L2137" s="66">
        <f t="shared" si="179"/>
        <v>0</v>
      </c>
      <c r="M2137" s="64">
        <f t="shared" si="179"/>
        <v>0</v>
      </c>
      <c r="N2137" s="66">
        <f>IF(J2137=0,0,N2138*$E$3)</f>
        <v>0</v>
      </c>
      <c r="O2137" s="67">
        <f t="shared" si="180"/>
        <v>0</v>
      </c>
      <c r="P2137" s="66">
        <f>IF(J2137=0,0,P2138*$E$3)</f>
        <v>0</v>
      </c>
      <c r="Q2137" s="67">
        <f t="shared" si="181"/>
        <v>0</v>
      </c>
      <c r="R2137" s="66">
        <f>IF(J2137=0,0,R2138*$E$3)</f>
        <v>0</v>
      </c>
      <c r="S2137" s="67">
        <f t="shared" si="182"/>
        <v>0</v>
      </c>
      <c r="T2137" s="67"/>
    </row>
    <row r="2138" spans="3:20" ht="20.25" hidden="1" customHeight="1">
      <c r="C2138" s="76">
        <v>2</v>
      </c>
      <c r="D2138" s="68" t="str">
        <f>CHOOSE(IF(C2138&gt;0,C2138,$F$5),0,"(야)","(지세별)","(지+소)","(누.불)","(야+소)","(원내역)")</f>
        <v>(야)</v>
      </c>
      <c r="E2138">
        <f>IF(OR(M2137&gt;0,M2138&gt;0),1,0)</f>
        <v>0</v>
      </c>
      <c r="F2138" s="59"/>
      <c r="G2138" s="70" t="str">
        <f>G2136</f>
        <v>배관을 위한 구멍뚫기(벽체)</v>
      </c>
      <c r="H2138" s="71"/>
      <c r="I2138" s="71" t="str">
        <f>CHOOSE(IF(C2138&gt;0,C2138,$F$5),0,"(야간)","(지세별)","(지+소)","(누.불)","(야+소)","")</f>
        <v>(야간)</v>
      </c>
      <c r="J2138" s="70"/>
      <c r="K2138" s="72" t="s">
        <v>227</v>
      </c>
      <c r="L2138" s="73">
        <f t="shared" si="179"/>
        <v>0</v>
      </c>
      <c r="M2138" s="71">
        <f t="shared" si="179"/>
        <v>0</v>
      </c>
      <c r="N2138" s="73">
        <f>IF(AND(J2137=0,J2138=0),0,INT(CHOOSE(IF(C2138&gt;0,C2138,$F$5),#REF!,#REF!,#REF!,#REF!,#REF!,#REF!,#REF!)))</f>
        <v>0</v>
      </c>
      <c r="O2138" s="74">
        <f t="shared" si="180"/>
        <v>0</v>
      </c>
      <c r="P2138" s="73">
        <f>IF(AND(J2137=0,J2138=0),0,INT(CHOOSE(IF(C2138&gt;0,C2138,$F$5),#REF!,#REF!,#REF!,#REF!,#REF!,#REF!,#REF!)))</f>
        <v>0</v>
      </c>
      <c r="Q2138" s="74">
        <f t="shared" si="181"/>
        <v>0</v>
      </c>
      <c r="R2138" s="73">
        <f>IF(AND(J2137=0,J2138=0),0,INT(CHOOSE(IF(C2138&gt;0,C2138,$F$5),#REF!,#REF!,#REF!,#REF!,#REF!,#REF!,#REF!)))</f>
        <v>0</v>
      </c>
      <c r="S2138" s="74">
        <f t="shared" si="182"/>
        <v>0</v>
      </c>
      <c r="T2138" s="74"/>
    </row>
    <row r="2139" spans="3:20" ht="20.25" hidden="1" customHeight="1">
      <c r="C2139" s="17"/>
      <c r="E2139" t="str">
        <f>IF(OR(M2139&gt;0,M2140&gt;0),2,"")</f>
        <v/>
      </c>
      <c r="F2139" s="62"/>
      <c r="G2139" s="63"/>
      <c r="H2139" s="64"/>
      <c r="I2139" s="64"/>
      <c r="J2139" s="63"/>
      <c r="K2139" s="65"/>
      <c r="L2139" s="66">
        <f t="shared" si="179"/>
        <v>0</v>
      </c>
      <c r="M2139" s="64">
        <f t="shared" si="179"/>
        <v>0</v>
      </c>
      <c r="N2139" s="66">
        <f>IF(J2139=0,0,N2140*$E$3)</f>
        <v>0</v>
      </c>
      <c r="O2139" s="67">
        <f t="shared" si="180"/>
        <v>0</v>
      </c>
      <c r="P2139" s="66">
        <f>IF(J2139=0,0,P2140*$E$3)</f>
        <v>0</v>
      </c>
      <c r="Q2139" s="67">
        <f t="shared" si="181"/>
        <v>0</v>
      </c>
      <c r="R2139" s="66">
        <f>IF(J2139=0,0,R2140*$E$3)</f>
        <v>0</v>
      </c>
      <c r="S2139" s="67">
        <f t="shared" si="182"/>
        <v>0</v>
      </c>
      <c r="T2139" s="67"/>
    </row>
    <row r="2140" spans="3:20" ht="20.25" hidden="1" customHeight="1">
      <c r="C2140" s="76"/>
      <c r="D2140" s="68">
        <f>CHOOSE(IF(C2140&gt;0,C2140,$F$5),0,"(야)","(지세별)","(지+소)","(누.불)","(야+소)","(원내역)")</f>
        <v>0</v>
      </c>
      <c r="E2140">
        <f>IF(OR(M2139&gt;0,M2140&gt;0),1,0)</f>
        <v>0</v>
      </c>
      <c r="F2140" s="59"/>
      <c r="G2140" s="70" t="s">
        <v>541</v>
      </c>
      <c r="H2140" s="71"/>
      <c r="I2140" s="71">
        <f>CHOOSE(IF(C2140&gt;0,C2140,$F$5),0,"(야간)","(지세별)","(지+소)","(누.불)","(야+소)","")</f>
        <v>0</v>
      </c>
      <c r="J2140" s="70"/>
      <c r="K2140" s="72" t="s">
        <v>227</v>
      </c>
      <c r="L2140" s="73">
        <f t="shared" si="179"/>
        <v>0</v>
      </c>
      <c r="M2140" s="71">
        <f t="shared" si="179"/>
        <v>0</v>
      </c>
      <c r="N2140" s="73">
        <f>IF(AND(J2139=0,J2140=0),0,INT(CHOOSE(IF(C2140&gt;0,C2140,$F$5),#REF!,#REF!,#REF!,#REF!,#REF!,#REF!,#REF!)))</f>
        <v>0</v>
      </c>
      <c r="O2140" s="74">
        <f t="shared" si="180"/>
        <v>0</v>
      </c>
      <c r="P2140" s="73">
        <f>IF(AND(J2139=0,J2140=0),0,INT(CHOOSE(IF(C2140&gt;0,C2140,$F$5),#REF!,#REF!,#REF!,#REF!,#REF!,#REF!,#REF!)))</f>
        <v>0</v>
      </c>
      <c r="Q2140" s="74">
        <f t="shared" si="181"/>
        <v>0</v>
      </c>
      <c r="R2140" s="73">
        <f>IF(AND(J2139=0,J2140=0),0,INT(CHOOSE(IF(C2140&gt;0,C2140,$F$5),#REF!,#REF!,#REF!,#REF!,#REF!,#REF!,#REF!)))</f>
        <v>0</v>
      </c>
      <c r="S2140" s="74">
        <f t="shared" si="182"/>
        <v>0</v>
      </c>
      <c r="T2140" s="74"/>
    </row>
    <row r="2141" spans="3:20" ht="20.25" hidden="1" customHeight="1">
      <c r="C2141" s="17"/>
      <c r="E2141" t="str">
        <f>IF(OR(M2141&gt;0,M2142&gt;0),2,"")</f>
        <v/>
      </c>
      <c r="F2141" s="62"/>
      <c r="G2141" s="63"/>
      <c r="H2141" s="64"/>
      <c r="I2141" s="64"/>
      <c r="J2141" s="63"/>
      <c r="K2141" s="65"/>
      <c r="L2141" s="66">
        <f t="shared" si="179"/>
        <v>0</v>
      </c>
      <c r="M2141" s="64">
        <f t="shared" si="179"/>
        <v>0</v>
      </c>
      <c r="N2141" s="66">
        <f>IF(J2141=0,0,N2142*$E$3)</f>
        <v>0</v>
      </c>
      <c r="O2141" s="67">
        <f t="shared" si="180"/>
        <v>0</v>
      </c>
      <c r="P2141" s="66">
        <f>IF(J2141=0,0,P2142*$E$3)</f>
        <v>0</v>
      </c>
      <c r="Q2141" s="67">
        <f t="shared" si="181"/>
        <v>0</v>
      </c>
      <c r="R2141" s="66">
        <f>IF(J2141=0,0,R2142*$E$3)</f>
        <v>0</v>
      </c>
      <c r="S2141" s="67">
        <f t="shared" si="182"/>
        <v>0</v>
      </c>
      <c r="T2141" s="67"/>
    </row>
    <row r="2142" spans="3:20" ht="20.25" hidden="1" customHeight="1">
      <c r="C2142" s="76">
        <v>2</v>
      </c>
      <c r="D2142" s="68" t="str">
        <f>CHOOSE(IF(C2142&gt;0,C2142,$F$5),0,"(야)","(지세별)","(지+소)","(누.불)","(야+소)","(원내역)")</f>
        <v>(야)</v>
      </c>
      <c r="E2142">
        <f>IF(OR(M2141&gt;0,M2142&gt;0),1,0)</f>
        <v>0</v>
      </c>
      <c r="F2142" s="59"/>
      <c r="G2142" s="70" t="str">
        <f>G2140</f>
        <v>배관을 위한 구멍뚫기(벽체)</v>
      </c>
      <c r="H2142" s="71"/>
      <c r="I2142" s="71" t="str">
        <f>CHOOSE(IF(C2142&gt;0,C2142,$F$5),0,"(야간)","(지세별)","(지+소)","(누.불)","(야+소)","")</f>
        <v>(야간)</v>
      </c>
      <c r="J2142" s="70"/>
      <c r="K2142" s="72" t="s">
        <v>227</v>
      </c>
      <c r="L2142" s="73">
        <f t="shared" si="179"/>
        <v>0</v>
      </c>
      <c r="M2142" s="71">
        <f t="shared" si="179"/>
        <v>0</v>
      </c>
      <c r="N2142" s="73">
        <f>IF(AND(J2141=0,J2142=0),0,INT(CHOOSE(IF(C2142&gt;0,C2142,$F$5),#REF!,#REF!,#REF!,#REF!,#REF!,#REF!,#REF!)))</f>
        <v>0</v>
      </c>
      <c r="O2142" s="74">
        <f t="shared" si="180"/>
        <v>0</v>
      </c>
      <c r="P2142" s="73">
        <f>IF(AND(J2141=0,J2142=0),0,INT(CHOOSE(IF(C2142&gt;0,C2142,$F$5),#REF!,#REF!,#REF!,#REF!,#REF!,#REF!,#REF!)))</f>
        <v>0</v>
      </c>
      <c r="Q2142" s="74">
        <f t="shared" si="181"/>
        <v>0</v>
      </c>
      <c r="R2142" s="73">
        <f>IF(AND(J2141=0,J2142=0),0,INT(CHOOSE(IF(C2142&gt;0,C2142,$F$5),#REF!,#REF!,#REF!,#REF!,#REF!,#REF!,#REF!)))</f>
        <v>0</v>
      </c>
      <c r="S2142" s="74">
        <f t="shared" si="182"/>
        <v>0</v>
      </c>
      <c r="T2142" s="74"/>
    </row>
    <row r="2143" spans="3:20" ht="20.25" hidden="1" customHeight="1">
      <c r="C2143" s="17"/>
      <c r="E2143" t="str">
        <f>IF(OR(M2143&gt;0,M2144&gt;0),2,"")</f>
        <v/>
      </c>
      <c r="F2143" s="62"/>
      <c r="G2143" s="63"/>
      <c r="H2143" s="64"/>
      <c r="I2143" s="64"/>
      <c r="J2143" s="63"/>
      <c r="K2143" s="65"/>
      <c r="L2143" s="66">
        <f t="shared" si="179"/>
        <v>0</v>
      </c>
      <c r="M2143" s="64">
        <f t="shared" si="179"/>
        <v>0</v>
      </c>
      <c r="N2143" s="66">
        <f>IF(J2143=0,0,N2144*$E$3)</f>
        <v>0</v>
      </c>
      <c r="O2143" s="67">
        <f t="shared" si="180"/>
        <v>0</v>
      </c>
      <c r="P2143" s="66">
        <f>IF(J2143=0,0,P2144*$E$3)</f>
        <v>0</v>
      </c>
      <c r="Q2143" s="67">
        <f t="shared" si="181"/>
        <v>0</v>
      </c>
      <c r="R2143" s="66">
        <f>IF(J2143=0,0,R2144*$E$3)</f>
        <v>0</v>
      </c>
      <c r="S2143" s="67">
        <f t="shared" si="182"/>
        <v>0</v>
      </c>
      <c r="T2143" s="67"/>
    </row>
    <row r="2144" spans="3:20" ht="20.25" hidden="1" customHeight="1">
      <c r="C2144" s="76"/>
      <c r="D2144" s="68">
        <f>CHOOSE(IF(C2144&gt;0,C2144,$F$5),0,"(야)","(지세별)","(지+소)","(누.불)","(야+소)","(원내역)")</f>
        <v>0</v>
      </c>
      <c r="E2144">
        <f>IF(OR(M2143&gt;0,M2144&gt;0),1,0)</f>
        <v>0</v>
      </c>
      <c r="F2144" s="59"/>
      <c r="G2144" s="70" t="s">
        <v>541</v>
      </c>
      <c r="H2144" s="71"/>
      <c r="I2144" s="71">
        <f>CHOOSE(IF(C2144&gt;0,C2144,$F$5),0,"(야간)","(지세별)","(지+소)","(누.불)","(야+소)","")</f>
        <v>0</v>
      </c>
      <c r="J2144" s="70"/>
      <c r="K2144" s="72" t="s">
        <v>227</v>
      </c>
      <c r="L2144" s="73">
        <f t="shared" si="179"/>
        <v>0</v>
      </c>
      <c r="M2144" s="71">
        <f t="shared" si="179"/>
        <v>0</v>
      </c>
      <c r="N2144" s="73">
        <f>IF(AND(J2143=0,J2144=0),0,INT(CHOOSE(IF(C2144&gt;0,C2144,$F$5),#REF!,#REF!,#REF!,#REF!,#REF!,#REF!,#REF!)))</f>
        <v>0</v>
      </c>
      <c r="O2144" s="74">
        <f t="shared" si="180"/>
        <v>0</v>
      </c>
      <c r="P2144" s="73">
        <f>IF(AND(J2143=0,J2144=0),0,INT(CHOOSE(IF(C2144&gt;0,C2144,$F$5),#REF!,#REF!,#REF!,#REF!,#REF!,#REF!,#REF!)))</f>
        <v>0</v>
      </c>
      <c r="Q2144" s="74">
        <f t="shared" si="181"/>
        <v>0</v>
      </c>
      <c r="R2144" s="73">
        <f>IF(AND(J2143=0,J2144=0),0,INT(CHOOSE(IF(C2144&gt;0,C2144,$F$5),#REF!,#REF!,#REF!,#REF!,#REF!,#REF!,#REF!)))</f>
        <v>0</v>
      </c>
      <c r="S2144" s="74">
        <f t="shared" si="182"/>
        <v>0</v>
      </c>
      <c r="T2144" s="74"/>
    </row>
    <row r="2145" spans="3:20" ht="20.25" hidden="1" customHeight="1">
      <c r="C2145" s="17"/>
      <c r="E2145" t="str">
        <f>IF(OR(M2145&gt;0,M2146&gt;0),2,"")</f>
        <v/>
      </c>
      <c r="F2145" s="62"/>
      <c r="G2145" s="63"/>
      <c r="H2145" s="64"/>
      <c r="I2145" s="64"/>
      <c r="J2145" s="63"/>
      <c r="K2145" s="65"/>
      <c r="L2145" s="66">
        <f t="shared" si="179"/>
        <v>0</v>
      </c>
      <c r="M2145" s="64">
        <f t="shared" si="179"/>
        <v>0</v>
      </c>
      <c r="N2145" s="66">
        <f>IF(J2145=0,0,N2146*$E$3)</f>
        <v>0</v>
      </c>
      <c r="O2145" s="67">
        <f t="shared" si="180"/>
        <v>0</v>
      </c>
      <c r="P2145" s="66">
        <f>IF(J2145=0,0,P2146*$E$3)</f>
        <v>0</v>
      </c>
      <c r="Q2145" s="67">
        <f t="shared" si="181"/>
        <v>0</v>
      </c>
      <c r="R2145" s="66">
        <f>IF(J2145=0,0,R2146*$E$3)</f>
        <v>0</v>
      </c>
      <c r="S2145" s="67">
        <f t="shared" si="182"/>
        <v>0</v>
      </c>
      <c r="T2145" s="67"/>
    </row>
    <row r="2146" spans="3:20" ht="20.25" hidden="1" customHeight="1">
      <c r="C2146" s="76">
        <v>2</v>
      </c>
      <c r="D2146" s="68" t="str">
        <f>CHOOSE(IF(C2146&gt;0,C2146,$F$5),0,"(야)","(지세별)","(지+소)","(누.불)","(야+소)","(원내역)")</f>
        <v>(야)</v>
      </c>
      <c r="E2146">
        <f>IF(OR(M2145&gt;0,M2146&gt;0),1,0)</f>
        <v>0</v>
      </c>
      <c r="F2146" s="59"/>
      <c r="G2146" s="70" t="str">
        <f>G2144</f>
        <v>배관을 위한 구멍뚫기(벽체)</v>
      </c>
      <c r="H2146" s="71"/>
      <c r="I2146" s="71" t="str">
        <f>CHOOSE(IF(C2146&gt;0,C2146,$F$5),0,"(야간)","(지세별)","(지+소)","(누.불)","(야+소)","")</f>
        <v>(야간)</v>
      </c>
      <c r="J2146" s="70"/>
      <c r="K2146" s="72" t="s">
        <v>227</v>
      </c>
      <c r="L2146" s="73">
        <f t="shared" si="179"/>
        <v>0</v>
      </c>
      <c r="M2146" s="71">
        <f t="shared" si="179"/>
        <v>0</v>
      </c>
      <c r="N2146" s="73">
        <f>IF(AND(J2145=0,J2146=0),0,INT(CHOOSE(IF(C2146&gt;0,C2146,$F$5),#REF!,#REF!,#REF!,#REF!,#REF!,#REF!,#REF!)))</f>
        <v>0</v>
      </c>
      <c r="O2146" s="74">
        <f t="shared" si="180"/>
        <v>0</v>
      </c>
      <c r="P2146" s="73">
        <f>IF(AND(J2145=0,J2146=0),0,INT(CHOOSE(IF(C2146&gt;0,C2146,$F$5),#REF!,#REF!,#REF!,#REF!,#REF!,#REF!,#REF!)))</f>
        <v>0</v>
      </c>
      <c r="Q2146" s="74">
        <f t="shared" si="181"/>
        <v>0</v>
      </c>
      <c r="R2146" s="73">
        <f>IF(AND(J2145=0,J2146=0),0,INT(CHOOSE(IF(C2146&gt;0,C2146,$F$5),#REF!,#REF!,#REF!,#REF!,#REF!,#REF!,#REF!)))</f>
        <v>0</v>
      </c>
      <c r="S2146" s="74">
        <f t="shared" si="182"/>
        <v>0</v>
      </c>
      <c r="T2146" s="74"/>
    </row>
    <row r="2147" spans="3:20" ht="20.25" hidden="1" customHeight="1">
      <c r="C2147" s="17"/>
      <c r="E2147" t="str">
        <f>IF(OR(M2147&gt;0,M2148&gt;0),2,"")</f>
        <v/>
      </c>
      <c r="F2147" s="62"/>
      <c r="G2147" s="63"/>
      <c r="H2147" s="64"/>
      <c r="I2147" s="64"/>
      <c r="J2147" s="63"/>
      <c r="K2147" s="65"/>
      <c r="L2147" s="66">
        <f t="shared" si="179"/>
        <v>0</v>
      </c>
      <c r="M2147" s="64">
        <f t="shared" si="179"/>
        <v>0</v>
      </c>
      <c r="N2147" s="66">
        <f>IF(J2147=0,0,N2148*$E$3)</f>
        <v>0</v>
      </c>
      <c r="O2147" s="67">
        <f t="shared" si="180"/>
        <v>0</v>
      </c>
      <c r="P2147" s="66">
        <f>IF(J2147=0,0,P2148*$E$3)</f>
        <v>0</v>
      </c>
      <c r="Q2147" s="67">
        <f t="shared" si="181"/>
        <v>0</v>
      </c>
      <c r="R2147" s="66">
        <f>IF(J2147=0,0,R2148*$E$3)</f>
        <v>0</v>
      </c>
      <c r="S2147" s="67">
        <f t="shared" si="182"/>
        <v>0</v>
      </c>
      <c r="T2147" s="67"/>
    </row>
    <row r="2148" spans="3:20" ht="20.25" hidden="1" customHeight="1">
      <c r="C2148" s="76"/>
      <c r="D2148" s="68">
        <f>CHOOSE(IF(C2148&gt;0,C2148,$F$5),0,"(야)","(지세별)","(지+소)","(누.불)","(야+소)","(원내역)")</f>
        <v>0</v>
      </c>
      <c r="E2148">
        <f>IF(OR(M2147&gt;0,M2148&gt;0),1,0)</f>
        <v>0</v>
      </c>
      <c r="F2148" s="59"/>
      <c r="G2148" s="70" t="s">
        <v>547</v>
      </c>
      <c r="H2148" s="71" t="s">
        <v>548</v>
      </c>
      <c r="I2148" s="71">
        <f>CHOOSE(IF(C2148&gt;0,C2148,$F$5),0,"(야간)","(지세별)","(지+소)","(누.불)","(야+소)","")</f>
        <v>0</v>
      </c>
      <c r="J2148" s="70"/>
      <c r="K2148" s="72" t="s">
        <v>549</v>
      </c>
      <c r="L2148" s="73">
        <f t="shared" si="179"/>
        <v>0</v>
      </c>
      <c r="M2148" s="71">
        <f t="shared" si="179"/>
        <v>0</v>
      </c>
      <c r="N2148" s="73">
        <f>IF(AND(J2147=0,J2148=0),0,INT(CHOOSE(IF(C2148&gt;0,C2148,$F$5),#REF!,#REF!,#REF!,#REF!,#REF!,#REF!,#REF!)))</f>
        <v>0</v>
      </c>
      <c r="O2148" s="74">
        <f t="shared" si="180"/>
        <v>0</v>
      </c>
      <c r="P2148" s="73">
        <f>IF(AND(J2147=0,J2148=0),0,INT(CHOOSE(IF(C2148&gt;0,C2148,$F$5),#REF!,#REF!,#REF!,#REF!,#REF!,#REF!,#REF!)))</f>
        <v>0</v>
      </c>
      <c r="Q2148" s="74">
        <f t="shared" si="181"/>
        <v>0</v>
      </c>
      <c r="R2148" s="73">
        <f>IF(AND(J2147=0,J2148=0),0,INT(CHOOSE(IF(C2148&gt;0,C2148,$F$5),#REF!,#REF!,#REF!,#REF!,#REF!,#REF!,#REF!)))</f>
        <v>0</v>
      </c>
      <c r="S2148" s="74">
        <f t="shared" si="182"/>
        <v>0</v>
      </c>
      <c r="T2148" s="74"/>
    </row>
    <row r="2149" spans="3:20" ht="20.25" hidden="1" customHeight="1">
      <c r="C2149" s="17"/>
      <c r="E2149" t="str">
        <f>IF(OR(M2149&gt;0,M2150&gt;0),2,"")</f>
        <v/>
      </c>
      <c r="F2149" s="62"/>
      <c r="G2149" s="63"/>
      <c r="H2149" s="64"/>
      <c r="I2149" s="64"/>
      <c r="J2149" s="63"/>
      <c r="K2149" s="65"/>
      <c r="L2149" s="66">
        <f t="shared" si="179"/>
        <v>0</v>
      </c>
      <c r="M2149" s="64">
        <f t="shared" si="179"/>
        <v>0</v>
      </c>
      <c r="N2149" s="66">
        <f>IF(J2149=0,0,N2150*$E$3)</f>
        <v>0</v>
      </c>
      <c r="O2149" s="67">
        <f t="shared" si="180"/>
        <v>0</v>
      </c>
      <c r="P2149" s="66">
        <f>IF(J2149=0,0,P2150*$E$3)</f>
        <v>0</v>
      </c>
      <c r="Q2149" s="67">
        <f t="shared" si="181"/>
        <v>0</v>
      </c>
      <c r="R2149" s="66">
        <f>IF(J2149=0,0,R2150*$E$3)</f>
        <v>0</v>
      </c>
      <c r="S2149" s="67">
        <f t="shared" si="182"/>
        <v>0</v>
      </c>
      <c r="T2149" s="67"/>
    </row>
    <row r="2150" spans="3:20" ht="20.25" hidden="1" customHeight="1">
      <c r="C2150" s="76">
        <v>2</v>
      </c>
      <c r="D2150" s="68" t="str">
        <f>CHOOSE(IF(C2150&gt;0,C2150,$F$5),0,"(야)","(지세별)","(지+소)","(누.불)","(야+소)","(원내역)")</f>
        <v>(야)</v>
      </c>
      <c r="E2150">
        <f>IF(OR(M2149&gt;0,M2150&gt;0),1,0)</f>
        <v>0</v>
      </c>
      <c r="F2150" s="59"/>
      <c r="G2150" s="70"/>
      <c r="H2150" s="71"/>
      <c r="I2150" s="71" t="str">
        <f>CHOOSE(IF(C2150&gt;0,C2150,$F$5),0,"(야간)","(지세별)","(지+소)","(누.불)","(야+소)","")</f>
        <v>(야간)</v>
      </c>
      <c r="J2150" s="70"/>
      <c r="K2150" s="72" t="s">
        <v>227</v>
      </c>
      <c r="L2150" s="73">
        <f t="shared" si="179"/>
        <v>0</v>
      </c>
      <c r="M2150" s="71">
        <f t="shared" si="179"/>
        <v>0</v>
      </c>
      <c r="N2150" s="73">
        <f>IF(AND(J2149=0,J2150=0),0,INT(CHOOSE(IF(C2150&gt;0,C2150,$F$5),#REF!,#REF!,#REF!,#REF!,#REF!,#REF!,#REF!)))</f>
        <v>0</v>
      </c>
      <c r="O2150" s="74">
        <f t="shared" si="180"/>
        <v>0</v>
      </c>
      <c r="P2150" s="73">
        <f>IF(AND(J2149=0,J2150=0),0,INT(CHOOSE(IF(C2150&gt;0,C2150,$F$5),#REF!,#REF!,#REF!,#REF!,#REF!,#REF!,#REF!)))</f>
        <v>0</v>
      </c>
      <c r="Q2150" s="74">
        <f t="shared" si="181"/>
        <v>0</v>
      </c>
      <c r="R2150" s="73">
        <f>IF(AND(J2149=0,J2150=0),0,INT(CHOOSE(IF(C2150&gt;0,C2150,$F$5),#REF!,#REF!,#REF!,#REF!,#REF!,#REF!,#REF!)))</f>
        <v>0</v>
      </c>
      <c r="S2150" s="74">
        <f t="shared" si="182"/>
        <v>0</v>
      </c>
      <c r="T2150" s="74"/>
    </row>
    <row r="2151" spans="3:20" ht="20.25" hidden="1" customHeight="1">
      <c r="C2151" s="17"/>
      <c r="E2151" t="str">
        <f>IF(OR(M2151&gt;0,M2152&gt;0),2,"")</f>
        <v/>
      </c>
      <c r="F2151" s="62"/>
      <c r="G2151" s="63"/>
      <c r="H2151" s="64"/>
      <c r="I2151" s="64"/>
      <c r="J2151" s="63"/>
      <c r="K2151" s="65"/>
      <c r="L2151" s="66">
        <f t="shared" si="179"/>
        <v>0</v>
      </c>
      <c r="M2151" s="64">
        <f t="shared" si="179"/>
        <v>0</v>
      </c>
      <c r="N2151" s="66">
        <f>IF(J2151=0,0,N2152*$E$3)</f>
        <v>0</v>
      </c>
      <c r="O2151" s="67">
        <f t="shared" si="180"/>
        <v>0</v>
      </c>
      <c r="P2151" s="66">
        <f>IF(J2151=0,0,P2152*$E$3)</f>
        <v>0</v>
      </c>
      <c r="Q2151" s="67">
        <f t="shared" si="181"/>
        <v>0</v>
      </c>
      <c r="R2151" s="66">
        <f>IF(J2151=0,0,R2152*$E$3)</f>
        <v>0</v>
      </c>
      <c r="S2151" s="67">
        <f t="shared" si="182"/>
        <v>0</v>
      </c>
      <c r="T2151" s="67"/>
    </row>
    <row r="2152" spans="3:20" ht="20.25" hidden="1" customHeight="1">
      <c r="C2152" s="76"/>
      <c r="D2152" s="68">
        <f>CHOOSE(IF(C2152&gt;0,C2152,$F$5),0,"(야)","(지세별)","(지+소)","(누.불)","(야+소)","(원내역)")</f>
        <v>0</v>
      </c>
      <c r="E2152">
        <f>IF(OR(M2151&gt;0,M2152&gt;0),1,0)</f>
        <v>0</v>
      </c>
      <c r="F2152" s="59"/>
      <c r="G2152" s="70" t="s">
        <v>550</v>
      </c>
      <c r="H2152" s="71"/>
      <c r="I2152" s="71">
        <f>CHOOSE(IF(C2152&gt;0,C2152,$F$5),0,"(야간)","(지세별)","(지+소)","(누.불)","(야+소)","")</f>
        <v>0</v>
      </c>
      <c r="J2152" s="70"/>
      <c r="K2152" s="72" t="s">
        <v>549</v>
      </c>
      <c r="L2152" s="73">
        <f t="shared" si="179"/>
        <v>0</v>
      </c>
      <c r="M2152" s="71">
        <f t="shared" si="179"/>
        <v>0</v>
      </c>
      <c r="N2152" s="73">
        <f>IF(AND(J2151=0,J2152=0),0,INT(CHOOSE(IF(C2152&gt;0,C2152,$F$5),#REF!,#REF!,#REF!,#REF!,#REF!,#REF!,#REF!)))</f>
        <v>0</v>
      </c>
      <c r="O2152" s="74">
        <f t="shared" si="180"/>
        <v>0</v>
      </c>
      <c r="P2152" s="73">
        <f>IF(AND(J2151=0,J2152=0),0,INT(CHOOSE(IF(C2152&gt;0,C2152,$F$5),#REF!,#REF!,#REF!,#REF!,#REF!,#REF!,#REF!)))</f>
        <v>0</v>
      </c>
      <c r="Q2152" s="74">
        <f t="shared" si="181"/>
        <v>0</v>
      </c>
      <c r="R2152" s="73">
        <f>IF(AND(J2151=0,J2152=0),0,INT(CHOOSE(IF(C2152&gt;0,C2152,$F$5),#REF!,#REF!,#REF!,#REF!,#REF!,#REF!,#REF!)))</f>
        <v>0</v>
      </c>
      <c r="S2152" s="74">
        <f t="shared" si="182"/>
        <v>0</v>
      </c>
      <c r="T2152" s="74"/>
    </row>
    <row r="2153" spans="3:20" ht="20.25" hidden="1" customHeight="1">
      <c r="C2153" s="17"/>
      <c r="E2153" t="str">
        <f>IF(OR(M2153&gt;0,M2154&gt;0),2,"")</f>
        <v/>
      </c>
      <c r="F2153" s="62"/>
      <c r="G2153" s="63"/>
      <c r="H2153" s="64"/>
      <c r="I2153" s="64"/>
      <c r="J2153" s="63"/>
      <c r="K2153" s="65"/>
      <c r="L2153" s="66">
        <f t="shared" si="179"/>
        <v>0</v>
      </c>
      <c r="M2153" s="64">
        <f t="shared" si="179"/>
        <v>0</v>
      </c>
      <c r="N2153" s="66">
        <f>IF(J2153=0,0,N2154*$E$3)</f>
        <v>0</v>
      </c>
      <c r="O2153" s="67">
        <f t="shared" si="180"/>
        <v>0</v>
      </c>
      <c r="P2153" s="66">
        <f>IF(J2153=0,0,P2154*$E$3)</f>
        <v>0</v>
      </c>
      <c r="Q2153" s="67">
        <f t="shared" si="181"/>
        <v>0</v>
      </c>
      <c r="R2153" s="66">
        <f>IF(J2153=0,0,R2154*$E$3)</f>
        <v>0</v>
      </c>
      <c r="S2153" s="67">
        <f t="shared" si="182"/>
        <v>0</v>
      </c>
      <c r="T2153" s="67"/>
    </row>
    <row r="2154" spans="3:20" ht="20.25" hidden="1" customHeight="1">
      <c r="C2154" s="76">
        <v>2</v>
      </c>
      <c r="D2154" s="68" t="str">
        <f>CHOOSE(IF(C2154&gt;0,C2154,$F$5),0,"(야)","(지세별)","(지+소)","(누.불)","(야+소)","(원내역)")</f>
        <v>(야)</v>
      </c>
      <c r="E2154">
        <f>IF(OR(M2153&gt;0,M2154&gt;0),1,0)</f>
        <v>0</v>
      </c>
      <c r="F2154" s="59"/>
      <c r="G2154" s="70"/>
      <c r="H2154" s="71"/>
      <c r="I2154" s="71" t="str">
        <f>CHOOSE(IF(C2154&gt;0,C2154,$F$5),0,"(야간)","(지세별)","(지+소)","(누.불)","(야+소)","")</f>
        <v>(야간)</v>
      </c>
      <c r="J2154" s="70"/>
      <c r="K2154" s="72" t="s">
        <v>227</v>
      </c>
      <c r="L2154" s="73">
        <f t="shared" si="179"/>
        <v>0</v>
      </c>
      <c r="M2154" s="71">
        <f t="shared" si="179"/>
        <v>0</v>
      </c>
      <c r="N2154" s="73">
        <f>IF(AND(J2153=0,J2154=0),0,INT(CHOOSE(IF(C2154&gt;0,C2154,$F$5),#REF!,#REF!,#REF!,#REF!,#REF!,#REF!,#REF!)))</f>
        <v>0</v>
      </c>
      <c r="O2154" s="74">
        <f t="shared" si="180"/>
        <v>0</v>
      </c>
      <c r="P2154" s="73">
        <f>IF(AND(J2153=0,J2154=0),0,INT(CHOOSE(IF(C2154&gt;0,C2154,$F$5),#REF!,#REF!,#REF!,#REF!,#REF!,#REF!,#REF!)))</f>
        <v>0</v>
      </c>
      <c r="Q2154" s="74">
        <f t="shared" si="181"/>
        <v>0</v>
      </c>
      <c r="R2154" s="73">
        <f>IF(AND(J2153=0,J2154=0),0,INT(CHOOSE(IF(C2154&gt;0,C2154,$F$5),#REF!,#REF!,#REF!,#REF!,#REF!,#REF!,#REF!)))</f>
        <v>0</v>
      </c>
      <c r="S2154" s="74">
        <f t="shared" si="182"/>
        <v>0</v>
      </c>
      <c r="T2154" s="74"/>
    </row>
    <row r="2155" spans="3:20" ht="20.25" hidden="1" customHeight="1">
      <c r="C2155" s="17"/>
      <c r="E2155" t="str">
        <f>IF(OR(M2155&gt;0,M2156&gt;0),2,"")</f>
        <v/>
      </c>
      <c r="F2155" s="62"/>
      <c r="G2155" s="63"/>
      <c r="H2155" s="64"/>
      <c r="I2155" s="64"/>
      <c r="J2155" s="63"/>
      <c r="K2155" s="65"/>
      <c r="L2155" s="66">
        <f t="shared" si="179"/>
        <v>0</v>
      </c>
      <c r="M2155" s="64">
        <f t="shared" si="179"/>
        <v>0</v>
      </c>
      <c r="N2155" s="66">
        <f>IF(J2155=0,0,N2156*$E$3)</f>
        <v>0</v>
      </c>
      <c r="O2155" s="67">
        <f t="shared" si="180"/>
        <v>0</v>
      </c>
      <c r="P2155" s="66">
        <f>IF(J2155=0,0,P2156*$E$3)</f>
        <v>0</v>
      </c>
      <c r="Q2155" s="67">
        <f t="shared" si="181"/>
        <v>0</v>
      </c>
      <c r="R2155" s="66">
        <f>IF(J2155=0,0,R2156*$E$3)</f>
        <v>0</v>
      </c>
      <c r="S2155" s="67">
        <f t="shared" si="182"/>
        <v>0</v>
      </c>
      <c r="T2155" s="67"/>
    </row>
    <row r="2156" spans="3:20" ht="20.25" hidden="1" customHeight="1">
      <c r="C2156" s="76"/>
      <c r="D2156" s="68">
        <f>CHOOSE(IF(C2156&gt;0,C2156,$F$5),0,"(야)","(지세별)","(지+소)","(누.불)","(야+소)","(원내역)")</f>
        <v>0</v>
      </c>
      <c r="E2156">
        <f>IF(OR(M2155&gt;0,M2156&gt;0),1,0)</f>
        <v>0</v>
      </c>
      <c r="F2156" s="59"/>
      <c r="G2156" s="70" t="s">
        <v>551</v>
      </c>
      <c r="H2156" s="71"/>
      <c r="I2156" s="71">
        <f>CHOOSE(IF(C2156&gt;0,C2156,$F$5),0,"(야간)","(지세별)","(지+소)","(누.불)","(야+소)","")</f>
        <v>0</v>
      </c>
      <c r="J2156" s="70"/>
      <c r="K2156" s="72" t="s">
        <v>549</v>
      </c>
      <c r="L2156" s="73">
        <f t="shared" si="179"/>
        <v>0</v>
      </c>
      <c r="M2156" s="71">
        <f t="shared" si="179"/>
        <v>0</v>
      </c>
      <c r="N2156" s="73">
        <f>IF(AND(J2155=0,J2156=0),0,INT(CHOOSE(IF(C2156&gt;0,C2156,$F$5),#REF!,#REF!,#REF!,#REF!,#REF!,#REF!,#REF!)))</f>
        <v>0</v>
      </c>
      <c r="O2156" s="74">
        <f t="shared" si="180"/>
        <v>0</v>
      </c>
      <c r="P2156" s="73">
        <f>IF(AND(J2155=0,J2156=0),0,INT(CHOOSE(IF(C2156&gt;0,C2156,$F$5),#REF!,#REF!,#REF!,#REF!,#REF!,#REF!,#REF!)))</f>
        <v>0</v>
      </c>
      <c r="Q2156" s="74">
        <f t="shared" si="181"/>
        <v>0</v>
      </c>
      <c r="R2156" s="73">
        <f>IF(AND(J2155=0,J2156=0),0,INT(CHOOSE(IF(C2156&gt;0,C2156,$F$5),#REF!,#REF!,#REF!,#REF!,#REF!,#REF!,#REF!)))</f>
        <v>0</v>
      </c>
      <c r="S2156" s="74">
        <f t="shared" si="182"/>
        <v>0</v>
      </c>
      <c r="T2156" s="74"/>
    </row>
    <row r="2157" spans="3:20" ht="20.25" hidden="1" customHeight="1">
      <c r="C2157" s="17"/>
      <c r="E2157" t="str">
        <f>IF(OR(M2157&gt;0,M2158&gt;0),2,"")</f>
        <v/>
      </c>
      <c r="F2157" s="62"/>
      <c r="G2157" s="63"/>
      <c r="H2157" s="64"/>
      <c r="I2157" s="64"/>
      <c r="J2157" s="63"/>
      <c r="K2157" s="65"/>
      <c r="L2157" s="66">
        <f t="shared" si="179"/>
        <v>0</v>
      </c>
      <c r="M2157" s="64">
        <f t="shared" si="179"/>
        <v>0</v>
      </c>
      <c r="N2157" s="66">
        <f>IF(J2157=0,0,N2158*$E$3)</f>
        <v>0</v>
      </c>
      <c r="O2157" s="67">
        <f t="shared" si="180"/>
        <v>0</v>
      </c>
      <c r="P2157" s="66">
        <f>IF(J2157=0,0,P2158*$E$3)</f>
        <v>0</v>
      </c>
      <c r="Q2157" s="67">
        <f t="shared" si="181"/>
        <v>0</v>
      </c>
      <c r="R2157" s="66">
        <f>IF(J2157=0,0,R2158*$E$3)</f>
        <v>0</v>
      </c>
      <c r="S2157" s="67">
        <f t="shared" si="182"/>
        <v>0</v>
      </c>
      <c r="T2157" s="67"/>
    </row>
    <row r="2158" spans="3:20" ht="20.25" hidden="1" customHeight="1">
      <c r="C2158" s="76">
        <v>2</v>
      </c>
      <c r="D2158" s="68" t="str">
        <f>CHOOSE(IF(C2158&gt;0,C2158,$F$5),0,"(야)","(지세별)","(지+소)","(누.불)","(야+소)","(원내역)")</f>
        <v>(야)</v>
      </c>
      <c r="E2158">
        <f>IF(OR(M2157&gt;0,M2158&gt;0),1,0)</f>
        <v>0</v>
      </c>
      <c r="F2158" s="59"/>
      <c r="G2158" s="70"/>
      <c r="H2158" s="71"/>
      <c r="I2158" s="71" t="str">
        <f>CHOOSE(IF(C2158&gt;0,C2158,$F$5),0,"(야간)","(지세별)","(지+소)","(누.불)","(야+소)","")</f>
        <v>(야간)</v>
      </c>
      <c r="J2158" s="70"/>
      <c r="K2158" s="72" t="s">
        <v>227</v>
      </c>
      <c r="L2158" s="73">
        <f t="shared" si="179"/>
        <v>0</v>
      </c>
      <c r="M2158" s="71">
        <f t="shared" si="179"/>
        <v>0</v>
      </c>
      <c r="N2158" s="73">
        <f>IF(AND(J2157=0,J2158=0),0,INT(CHOOSE(IF(C2158&gt;0,C2158,$F$5),#REF!,#REF!,#REF!,#REF!,#REF!,#REF!,#REF!)))</f>
        <v>0</v>
      </c>
      <c r="O2158" s="74">
        <f t="shared" si="180"/>
        <v>0</v>
      </c>
      <c r="P2158" s="73">
        <f>IF(AND(J2157=0,J2158=0),0,INT(CHOOSE(IF(C2158&gt;0,C2158,$F$5),#REF!,#REF!,#REF!,#REF!,#REF!,#REF!,#REF!)))</f>
        <v>0</v>
      </c>
      <c r="Q2158" s="74">
        <f t="shared" si="181"/>
        <v>0</v>
      </c>
      <c r="R2158" s="73">
        <f>IF(AND(J2157=0,J2158=0),0,INT(CHOOSE(IF(C2158&gt;0,C2158,$F$5),#REF!,#REF!,#REF!,#REF!,#REF!,#REF!,#REF!)))</f>
        <v>0</v>
      </c>
      <c r="S2158" s="74">
        <f t="shared" si="182"/>
        <v>0</v>
      </c>
      <c r="T2158" s="74"/>
    </row>
    <row r="2159" spans="3:20" ht="20.25" hidden="1" customHeight="1">
      <c r="C2159" s="17"/>
      <c r="E2159" t="str">
        <f>IF(OR(M2159&gt;0,M2160&gt;0),2,"")</f>
        <v/>
      </c>
      <c r="F2159" s="62"/>
      <c r="G2159" s="63"/>
      <c r="H2159" s="64"/>
      <c r="I2159" s="64"/>
      <c r="J2159" s="63"/>
      <c r="K2159" s="65"/>
      <c r="L2159" s="66">
        <f t="shared" si="179"/>
        <v>0</v>
      </c>
      <c r="M2159" s="64">
        <f t="shared" si="179"/>
        <v>0</v>
      </c>
      <c r="N2159" s="66">
        <f>IF(J2159=0,0,N2160*$E$3)</f>
        <v>0</v>
      </c>
      <c r="O2159" s="67">
        <f>INT($J2159*N2159)</f>
        <v>0</v>
      </c>
      <c r="P2159" s="66">
        <f>IF(J2159=0,0,P2160*$E$3)</f>
        <v>0</v>
      </c>
      <c r="Q2159" s="67">
        <f>INT($J2159*P2159)</f>
        <v>0</v>
      </c>
      <c r="R2159" s="66">
        <f>IF(J2159=0,0,R2160*$E$3)</f>
        <v>0</v>
      </c>
      <c r="S2159" s="67">
        <f>INT($J2159*R2159)</f>
        <v>0</v>
      </c>
      <c r="T2159" s="67"/>
    </row>
    <row r="2160" spans="3:20" ht="20.25" hidden="1" customHeight="1">
      <c r="C2160" s="76"/>
      <c r="D2160" s="68">
        <f>CHOOSE(IF(C2160&gt;0,C2160,$F$5),0,"(야)","(지세별)","(지+소)","(누.불)","(야+소)","(원내역)")</f>
        <v>0</v>
      </c>
      <c r="E2160">
        <f>IF(OR(M2159&gt;0,M2160&gt;0),1,0)</f>
        <v>0</v>
      </c>
      <c r="F2160" s="59"/>
      <c r="G2160" s="70"/>
      <c r="H2160" s="71"/>
      <c r="I2160" s="71">
        <f>CHOOSE(IF(C2160&gt;0,C2160,$F$5),0,"(야간)","(지세별)","(지+소)","(누.불)","(야+소)","")</f>
        <v>0</v>
      </c>
      <c r="J2160" s="70"/>
      <c r="K2160" s="72" t="s">
        <v>549</v>
      </c>
      <c r="L2160" s="73">
        <f t="shared" si="179"/>
        <v>0</v>
      </c>
      <c r="M2160" s="71">
        <f t="shared" si="179"/>
        <v>0</v>
      </c>
      <c r="N2160" s="73">
        <f>IF(AND(J2159=0,J2160=0),0,INT(CHOOSE(IF(C2160&gt;0,C2160,$F$5),#REF!,#REF!,#REF!,#REF!,#REF!,#REF!,#REF!)))</f>
        <v>0</v>
      </c>
      <c r="O2160" s="74">
        <f>INT($J2160*N2160)</f>
        <v>0</v>
      </c>
      <c r="P2160" s="73">
        <f>IF(AND(J2159=0,J2160=0),0,INT(CHOOSE(IF(C2160&gt;0,C2160,$F$5),#REF!,#REF!,#REF!,#REF!,#REF!,#REF!,#REF!)))</f>
        <v>0</v>
      </c>
      <c r="Q2160" s="74">
        <f>INT($J2160*P2160)</f>
        <v>0</v>
      </c>
      <c r="R2160" s="73">
        <f>IF(AND(J2159=0,J2160=0),0,INT(CHOOSE(IF(C2160&gt;0,C2160,$F$5),#REF!,#REF!,#REF!,#REF!,#REF!,#REF!,#REF!)))</f>
        <v>0</v>
      </c>
      <c r="S2160" s="74">
        <f>INT($J2160*R2160)</f>
        <v>0</v>
      </c>
      <c r="T2160" s="74"/>
    </row>
    <row r="2161" spans="1:20" ht="20.25" hidden="1" customHeight="1">
      <c r="C2161" s="17"/>
      <c r="E2161" t="str">
        <f>IF(OR(M2161&gt;0,M2162&gt;0),2,"")</f>
        <v/>
      </c>
      <c r="F2161" s="62"/>
      <c r="G2161" s="63"/>
      <c r="H2161" s="64"/>
      <c r="I2161" s="64"/>
      <c r="J2161" s="63"/>
      <c r="K2161" s="65"/>
      <c r="L2161" s="66">
        <f t="shared" si="179"/>
        <v>0</v>
      </c>
      <c r="M2161" s="64">
        <f t="shared" si="179"/>
        <v>0</v>
      </c>
      <c r="N2161" s="66">
        <f>IF(J2161=0,0,N2162*$E$3)</f>
        <v>0</v>
      </c>
      <c r="O2161" s="67">
        <f>INT($J2161*N2161)</f>
        <v>0</v>
      </c>
      <c r="P2161" s="66">
        <f>IF(J2161=0,0,P2162*$E$3)</f>
        <v>0</v>
      </c>
      <c r="Q2161" s="67">
        <f>INT($J2161*P2161)</f>
        <v>0</v>
      </c>
      <c r="R2161" s="66">
        <f>IF(J2161=0,0,R2162*$E$3)</f>
        <v>0</v>
      </c>
      <c r="S2161" s="67">
        <f>INT($J2161*R2161)</f>
        <v>0</v>
      </c>
      <c r="T2161" s="67"/>
    </row>
    <row r="2162" spans="1:20" ht="20.25" hidden="1" customHeight="1">
      <c r="C2162" s="76">
        <v>2</v>
      </c>
      <c r="D2162" s="68" t="str">
        <f>CHOOSE(IF(C2162&gt;0,C2162,$F$5),0,"(야)","(지세별)","(지+소)","(누.불)","(야+소)","(원내역)")</f>
        <v>(야)</v>
      </c>
      <c r="E2162">
        <f>IF(OR(M2161&gt;0,M2162&gt;0),1,0)</f>
        <v>0</v>
      </c>
      <c r="F2162" s="59"/>
      <c r="G2162" s="70"/>
      <c r="H2162" s="71"/>
      <c r="I2162" s="71" t="str">
        <f>CHOOSE(IF(C2162&gt;0,C2162,$F$5),0,"(야간)","(지세별)","(지+소)","(누.불)","(야+소)","")</f>
        <v>(야간)</v>
      </c>
      <c r="J2162" s="70"/>
      <c r="K2162" s="72" t="s">
        <v>271</v>
      </c>
      <c r="L2162" s="73">
        <f t="shared" si="179"/>
        <v>0</v>
      </c>
      <c r="M2162" s="71">
        <f t="shared" si="179"/>
        <v>0</v>
      </c>
      <c r="N2162" s="73">
        <f>IF(AND(J2161=0,J2162=0),0,INT(CHOOSE(IF(C2162&gt;0,C2162,$F$5),#REF!,#REF!,#REF!,#REF!,#REF!,#REF!,#REF!)))</f>
        <v>0</v>
      </c>
      <c r="O2162" s="74">
        <f>INT($J2162*N2162)</f>
        <v>0</v>
      </c>
      <c r="P2162" s="73">
        <f>IF(AND(J2161=0,J2162=0),0,INT(CHOOSE(IF(C2162&gt;0,C2162,$F$5),#REF!,#REF!,#REF!,#REF!,#REF!,#REF!,#REF!)))</f>
        <v>0</v>
      </c>
      <c r="Q2162" s="74">
        <f>INT($J2162*P2162)</f>
        <v>0</v>
      </c>
      <c r="R2162" s="73">
        <f>IF(AND(J2161=0,J2162=0),0,INT(CHOOSE(IF(C2162&gt;0,C2162,$F$5),#REF!,#REF!,#REF!,#REF!,#REF!,#REF!,#REF!)))</f>
        <v>0</v>
      </c>
      <c r="S2162" s="74">
        <f>INT($J2162*R2162)</f>
        <v>0</v>
      </c>
      <c r="T2162" s="74"/>
    </row>
    <row r="2163" spans="1:20" ht="20.25" hidden="1" customHeight="1">
      <c r="E2163" t="str">
        <f>E2197</f>
        <v/>
      </c>
      <c r="F2163" s="62"/>
      <c r="G2163" s="63"/>
      <c r="H2163" s="64"/>
      <c r="I2163" s="64"/>
      <c r="J2163" s="63"/>
      <c r="K2163" s="65"/>
      <c r="L2163" s="66"/>
      <c r="M2163" s="64"/>
      <c r="N2163" s="66"/>
      <c r="O2163" s="67"/>
      <c r="P2163" s="66"/>
      <c r="Q2163" s="67"/>
      <c r="R2163" s="66"/>
      <c r="S2163" s="67"/>
      <c r="T2163" s="67"/>
    </row>
    <row r="2164" spans="1:20" ht="20.25" hidden="1" customHeight="1">
      <c r="D2164" s="68"/>
      <c r="E2164">
        <f>E2198</f>
        <v>0</v>
      </c>
      <c r="F2164" s="59"/>
      <c r="G2164" s="70" t="s">
        <v>57</v>
      </c>
      <c r="H2164" s="71"/>
      <c r="I2164" s="71"/>
      <c r="J2164" s="70"/>
      <c r="K2164" s="72"/>
      <c r="L2164" s="73"/>
      <c r="M2164" s="71"/>
      <c r="N2164" s="73"/>
      <c r="O2164" s="74"/>
      <c r="P2164" s="73"/>
      <c r="Q2164" s="74"/>
      <c r="R2164" s="73"/>
      <c r="S2164" s="74"/>
      <c r="T2164" s="74"/>
    </row>
    <row r="2165" spans="1:20" ht="20.25" hidden="1" customHeight="1">
      <c r="E2165" t="str">
        <f>IF(M2166&gt;0,2,"")</f>
        <v/>
      </c>
      <c r="F2165" s="62"/>
      <c r="G2165" s="63"/>
      <c r="H2165" s="64"/>
      <c r="I2165" s="64"/>
      <c r="J2165" s="63"/>
      <c r="K2165" s="65"/>
      <c r="L2165" s="66"/>
      <c r="M2165" s="64">
        <f>SUM(O2165)</f>
        <v>0</v>
      </c>
      <c r="N2165" s="66"/>
      <c r="O2165" s="67">
        <f>SUMPRODUCT((MOD(ROW(O2167:O2294),2)=1)*O2167:O2294)</f>
        <v>0</v>
      </c>
      <c r="P2165" s="66"/>
      <c r="Q2165" s="67"/>
      <c r="R2165" s="66"/>
      <c r="S2165" s="67"/>
      <c r="T2165" s="67"/>
    </row>
    <row r="2166" spans="1:20" ht="20.25" hidden="1" customHeight="1">
      <c r="A2166" t="s">
        <v>552</v>
      </c>
      <c r="B2166">
        <f>IF(M2166&gt;0,1,0)</f>
        <v>0</v>
      </c>
      <c r="D2166" s="68"/>
      <c r="E2166">
        <f>IF(M2166&gt;0,1,0)</f>
        <v>0</v>
      </c>
      <c r="F2166" s="59">
        <f>SUM(B8:B2166)</f>
        <v>0</v>
      </c>
      <c r="G2166" s="70" t="s">
        <v>553</v>
      </c>
      <c r="H2166" s="71"/>
      <c r="I2166" s="71"/>
      <c r="J2166" s="70"/>
      <c r="K2166" s="72"/>
      <c r="L2166" s="73"/>
      <c r="M2166" s="71">
        <f>SUM(O2166)</f>
        <v>0</v>
      </c>
      <c r="N2166" s="73"/>
      <c r="O2166" s="74">
        <f>SUMPRODUCT((MOD(ROW(O2167:O2294),2)=0)*O2167:O2294)</f>
        <v>0</v>
      </c>
      <c r="P2166" s="73"/>
      <c r="Q2166" s="74"/>
      <c r="R2166" s="73"/>
      <c r="S2166" s="74"/>
      <c r="T2166" s="74"/>
    </row>
    <row r="2167" spans="1:20" ht="20.25" hidden="1" customHeight="1">
      <c r="E2167" t="str">
        <f>IF(OR(M2167&gt;0,M2168&gt;0),2,"")</f>
        <v/>
      </c>
      <c r="F2167" s="62"/>
      <c r="G2167" s="63"/>
      <c r="H2167" s="64"/>
      <c r="I2167" s="64"/>
      <c r="J2167" s="75">
        <v>0</v>
      </c>
      <c r="K2167" s="65"/>
      <c r="L2167" s="66">
        <f t="shared" ref="L2167:M2230" si="183">SUM(N2167,P2167,R2167)</f>
        <v>0</v>
      </c>
      <c r="M2167" s="64">
        <f t="shared" si="183"/>
        <v>0</v>
      </c>
      <c r="N2167" s="66">
        <f>IF(J2167=0,0,N2168*$E$3)</f>
        <v>0</v>
      </c>
      <c r="O2167" s="67">
        <f t="shared" ref="O2167:O2230" si="184">INT($J2167*N2167)</f>
        <v>0</v>
      </c>
      <c r="P2167" s="66">
        <f>IF(J2167=0,0,P2168*$E$3)</f>
        <v>0</v>
      </c>
      <c r="Q2167" s="67">
        <f t="shared" ref="Q2167:Q2230" si="185">INT($J2167*P2167)</f>
        <v>0</v>
      </c>
      <c r="R2167" s="66">
        <f>IF(J2167=0,0,R2168*$E$3)</f>
        <v>0</v>
      </c>
      <c r="S2167" s="67">
        <f t="shared" ref="S2167:S2230" si="186">INT($J2167*R2167)</f>
        <v>0</v>
      </c>
      <c r="T2167" s="67"/>
    </row>
    <row r="2168" spans="1:20" ht="20.25" hidden="1" customHeight="1">
      <c r="D2168" s="68">
        <f t="shared" ref="D2168:D2230" si="187">CHOOSE(IF(C2168&gt;0,C2168,$F$5),0,"(야)","(지세별)","(지+소)","(누.불)","(야+소)","(원내역)")</f>
        <v>0</v>
      </c>
      <c r="E2168">
        <f>IF(OR(M2167&gt;0,M2168&gt;0),1,0)</f>
        <v>0</v>
      </c>
      <c r="F2168" s="59"/>
      <c r="G2168" s="70" t="s">
        <v>554</v>
      </c>
      <c r="H2168" s="71"/>
      <c r="I2168" s="71">
        <f>CHOOSE(IF(C2168&gt;0,C2168,$F$5),0,"(야간)","(지세별)","(소규모)","(누.불)","(야+소)","")</f>
        <v>0</v>
      </c>
      <c r="J2168" s="77"/>
      <c r="K2168" s="72" t="s">
        <v>500</v>
      </c>
      <c r="L2168" s="73">
        <f t="shared" si="183"/>
        <v>-235</v>
      </c>
      <c r="M2168" s="71">
        <f t="shared" si="183"/>
        <v>0</v>
      </c>
      <c r="N2168" s="73">
        <v>-235</v>
      </c>
      <c r="O2168" s="74">
        <f t="shared" si="184"/>
        <v>0</v>
      </c>
      <c r="P2168" s="73">
        <f>IF(AND(J2167=0,J2168=0),0,INT(CHOOSE(IF(C2168&gt;0,C2168,$F$5),#REF!,#REF!,#REF!,#REF!,#REF!,#REF!,#REF!)))</f>
        <v>0</v>
      </c>
      <c r="Q2168" s="74">
        <f t="shared" si="185"/>
        <v>0</v>
      </c>
      <c r="R2168" s="73">
        <f>IF(AND(J2167=0,J2168=0),0,INT(CHOOSE(IF(C2168&gt;0,C2168,$F$5),#REF!,#REF!,#REF!,#REF!,#REF!,#REF!,#REF!)))</f>
        <v>0</v>
      </c>
      <c r="S2168" s="74">
        <f t="shared" si="186"/>
        <v>0</v>
      </c>
      <c r="T2168" s="74"/>
    </row>
    <row r="2169" spans="1:20" ht="20.25" hidden="1" customHeight="1">
      <c r="E2169" t="str">
        <f>IF(OR(M2169&gt;0,M2170&gt;0),2,"")</f>
        <v/>
      </c>
      <c r="F2169" s="62"/>
      <c r="G2169" s="63"/>
      <c r="H2169" s="64"/>
      <c r="I2169" s="64"/>
      <c r="J2169" s="63">
        <v>0</v>
      </c>
      <c r="K2169" s="65"/>
      <c r="L2169" s="66">
        <f t="shared" si="183"/>
        <v>0</v>
      </c>
      <c r="M2169" s="64">
        <f t="shared" si="183"/>
        <v>0</v>
      </c>
      <c r="N2169" s="66">
        <f>IF(J2169=0,0,N2170*$E$3)</f>
        <v>0</v>
      </c>
      <c r="O2169" s="67">
        <f t="shared" si="184"/>
        <v>0</v>
      </c>
      <c r="P2169" s="66">
        <f>IF(J2169=0,0,P2170*$E$3)</f>
        <v>0</v>
      </c>
      <c r="Q2169" s="67">
        <f t="shared" si="185"/>
        <v>0</v>
      </c>
      <c r="R2169" s="66">
        <f>IF(J2169=0,0,R2170*$E$3)</f>
        <v>0</v>
      </c>
      <c r="S2169" s="67">
        <f t="shared" si="186"/>
        <v>0</v>
      </c>
      <c r="T2169" s="67"/>
    </row>
    <row r="2170" spans="1:20" ht="20.25" hidden="1" customHeight="1">
      <c r="D2170" s="68">
        <f t="shared" si="187"/>
        <v>0</v>
      </c>
      <c r="E2170">
        <f>IF(OR(M2169&gt;0,M2170&gt;0),1,0)</f>
        <v>0</v>
      </c>
      <c r="F2170" s="59"/>
      <c r="G2170" s="70" t="s">
        <v>555</v>
      </c>
      <c r="H2170" s="71"/>
      <c r="I2170" s="71">
        <f t="shared" ref="I2170:I2230" si="188">CHOOSE(IF(C2170&gt;0,C2170,$F$5),0,"(야간)","(지세별)","(지+소)","(누.불)","(야+소)","")</f>
        <v>0</v>
      </c>
      <c r="J2170" s="70">
        <v>0</v>
      </c>
      <c r="K2170" s="72" t="s">
        <v>556</v>
      </c>
      <c r="L2170" s="73">
        <f t="shared" si="183"/>
        <v>0</v>
      </c>
      <c r="M2170" s="71">
        <f t="shared" si="183"/>
        <v>0</v>
      </c>
      <c r="N2170" s="73">
        <f>IF(AND(J2169=0,J2170=0),0,INT(CHOOSE(IF(C2170&gt;0,C2170,$F$5),#REF!,#REF!,#REF!,#REF!,#REF!,#REF!,#REF!)))</f>
        <v>0</v>
      </c>
      <c r="O2170" s="74">
        <f t="shared" si="184"/>
        <v>0</v>
      </c>
      <c r="P2170" s="73">
        <f>IF(AND(J2169=0,J2170=0),0,INT(CHOOSE(IF(C2170&gt;0,C2170,$F$5),#REF!,#REF!,#REF!,#REF!,#REF!,#REF!,#REF!)))</f>
        <v>0</v>
      </c>
      <c r="Q2170" s="74">
        <f t="shared" si="185"/>
        <v>0</v>
      </c>
      <c r="R2170" s="73">
        <f>IF(AND(J2169=0,J2170=0),0,INT(CHOOSE(IF(C2170&gt;0,C2170,$F$5),#REF!,#REF!,#REF!,#REF!,#REF!,#REF!,#REF!)))</f>
        <v>0</v>
      </c>
      <c r="S2170" s="74">
        <f t="shared" si="186"/>
        <v>0</v>
      </c>
      <c r="T2170" s="74"/>
    </row>
    <row r="2171" spans="1:20" ht="20.25" hidden="1" customHeight="1">
      <c r="E2171" t="str">
        <f>IF(OR(M2171&gt;0,M2172&gt;0),2,"")</f>
        <v/>
      </c>
      <c r="F2171" s="62"/>
      <c r="G2171" s="63"/>
      <c r="H2171" s="64"/>
      <c r="I2171" s="64"/>
      <c r="J2171" s="63">
        <v>0</v>
      </c>
      <c r="K2171" s="65"/>
      <c r="L2171" s="66">
        <f t="shared" si="183"/>
        <v>0</v>
      </c>
      <c r="M2171" s="64">
        <f t="shared" si="183"/>
        <v>0</v>
      </c>
      <c r="N2171" s="66">
        <f>IF(J2171=0,0,N2172*$E$3)</f>
        <v>0</v>
      </c>
      <c r="O2171" s="67">
        <f t="shared" si="184"/>
        <v>0</v>
      </c>
      <c r="P2171" s="66">
        <f>IF(J2171=0,0,P2172*$E$3)</f>
        <v>0</v>
      </c>
      <c r="Q2171" s="67">
        <f t="shared" si="185"/>
        <v>0</v>
      </c>
      <c r="R2171" s="66">
        <f>IF(J2171=0,0,R2172*$E$3)</f>
        <v>0</v>
      </c>
      <c r="S2171" s="67">
        <f t="shared" si="186"/>
        <v>0</v>
      </c>
      <c r="T2171" s="67"/>
    </row>
    <row r="2172" spans="1:20" ht="20.25" hidden="1" customHeight="1">
      <c r="D2172" s="68">
        <f t="shared" si="187"/>
        <v>0</v>
      </c>
      <c r="E2172">
        <f>IF(OR(M2171&gt;0,M2172&gt;0),1,0)</f>
        <v>0</v>
      </c>
      <c r="F2172" s="59"/>
      <c r="G2172" s="70" t="s">
        <v>557</v>
      </c>
      <c r="H2172" s="71"/>
      <c r="I2172" s="71">
        <f t="shared" si="188"/>
        <v>0</v>
      </c>
      <c r="J2172" s="70">
        <v>0</v>
      </c>
      <c r="K2172" s="72" t="s">
        <v>558</v>
      </c>
      <c r="L2172" s="73">
        <f t="shared" si="183"/>
        <v>0</v>
      </c>
      <c r="M2172" s="71">
        <f t="shared" si="183"/>
        <v>0</v>
      </c>
      <c r="N2172" s="73">
        <f>IF(AND(J2171=0,J2172=0),0,INT(CHOOSE(IF(C2172&gt;0,C2172,$F$5),#REF!,#REF!,#REF!,#REF!,#REF!,#REF!,#REF!)))</f>
        <v>0</v>
      </c>
      <c r="O2172" s="74">
        <f t="shared" si="184"/>
        <v>0</v>
      </c>
      <c r="P2172" s="73">
        <f>IF(AND(J2171=0,J2172=0),0,INT(CHOOSE(IF(C2172&gt;0,C2172,$F$5),#REF!,#REF!,#REF!,#REF!,#REF!,#REF!,#REF!)))</f>
        <v>0</v>
      </c>
      <c r="Q2172" s="74">
        <f t="shared" si="185"/>
        <v>0</v>
      </c>
      <c r="R2172" s="73">
        <f>IF(AND(J2171=0,J2172=0),0,INT(CHOOSE(IF(C2172&gt;0,C2172,$F$5),#REF!,#REF!,#REF!,#REF!,#REF!,#REF!,#REF!)))</f>
        <v>0</v>
      </c>
      <c r="S2172" s="74">
        <f t="shared" si="186"/>
        <v>0</v>
      </c>
      <c r="T2172" s="74" t="s">
        <v>559</v>
      </c>
    </row>
    <row r="2173" spans="1:20" ht="20.25" hidden="1" customHeight="1">
      <c r="E2173" t="str">
        <f>IF(OR(M2173&gt;0,M2174&gt;0),2,"")</f>
        <v/>
      </c>
      <c r="F2173" s="62"/>
      <c r="G2173" s="63"/>
      <c r="H2173" s="64"/>
      <c r="I2173" s="64"/>
      <c r="J2173" s="63">
        <v>0</v>
      </c>
      <c r="K2173" s="65"/>
      <c r="L2173" s="66">
        <f t="shared" si="183"/>
        <v>0</v>
      </c>
      <c r="M2173" s="64">
        <f t="shared" si="183"/>
        <v>0</v>
      </c>
      <c r="N2173" s="66">
        <f>IF(J2173=0,0,N2174*$E$3)</f>
        <v>0</v>
      </c>
      <c r="O2173" s="67">
        <f t="shared" si="184"/>
        <v>0</v>
      </c>
      <c r="P2173" s="66">
        <f>IF(J2173=0,0,P2174*$E$3)</f>
        <v>0</v>
      </c>
      <c r="Q2173" s="67">
        <f t="shared" si="185"/>
        <v>0</v>
      </c>
      <c r="R2173" s="66">
        <f>IF(J2173=0,0,R2174*$E$3)</f>
        <v>0</v>
      </c>
      <c r="S2173" s="67">
        <f t="shared" si="186"/>
        <v>0</v>
      </c>
      <c r="T2173" s="67"/>
    </row>
    <row r="2174" spans="1:20" ht="20.25" hidden="1" customHeight="1">
      <c r="D2174" s="68">
        <f t="shared" si="187"/>
        <v>0</v>
      </c>
      <c r="E2174">
        <f>IF(OR(M2173&gt;0,M2174&gt;0),1,0)</f>
        <v>0</v>
      </c>
      <c r="F2174" s="59"/>
      <c r="G2174" s="70"/>
      <c r="H2174" s="71"/>
      <c r="I2174" s="71">
        <f t="shared" si="188"/>
        <v>0</v>
      </c>
      <c r="J2174" s="70">
        <v>0</v>
      </c>
      <c r="K2174" s="72" t="s">
        <v>513</v>
      </c>
      <c r="L2174" s="73">
        <f t="shared" si="183"/>
        <v>0</v>
      </c>
      <c r="M2174" s="71">
        <f t="shared" si="183"/>
        <v>0</v>
      </c>
      <c r="N2174" s="73">
        <f>IF(AND(J2173=0,J2174=0),0,INT(CHOOSE(IF(C2174&gt;0,C2174,$F$5),#REF!,#REF!,#REF!,#REF!,#REF!,#REF!,#REF!)))</f>
        <v>0</v>
      </c>
      <c r="O2174" s="74">
        <f t="shared" si="184"/>
        <v>0</v>
      </c>
      <c r="P2174" s="73">
        <f>IF(AND(J2173=0,J2174=0),0,INT(CHOOSE(IF(C2174&gt;0,C2174,$F$5),#REF!,#REF!,#REF!,#REF!,#REF!,#REF!,#REF!)))</f>
        <v>0</v>
      </c>
      <c r="Q2174" s="74">
        <f t="shared" si="185"/>
        <v>0</v>
      </c>
      <c r="R2174" s="73">
        <f>IF(AND(J2173=0,J2174=0),0,INT(CHOOSE(IF(C2174&gt;0,C2174,$F$5),#REF!,#REF!,#REF!,#REF!,#REF!,#REF!,#REF!)))</f>
        <v>0</v>
      </c>
      <c r="S2174" s="74">
        <f t="shared" si="186"/>
        <v>0</v>
      </c>
      <c r="T2174" s="74"/>
    </row>
    <row r="2175" spans="1:20" ht="20.25" hidden="1" customHeight="1">
      <c r="E2175" t="str">
        <f>IF(OR(M2175&gt;0,M2176&gt;0),2,"")</f>
        <v/>
      </c>
      <c r="F2175" s="62"/>
      <c r="G2175" s="63"/>
      <c r="H2175" s="64"/>
      <c r="I2175" s="64"/>
      <c r="J2175" s="63">
        <v>0</v>
      </c>
      <c r="K2175" s="65"/>
      <c r="L2175" s="66">
        <f t="shared" si="183"/>
        <v>0</v>
      </c>
      <c r="M2175" s="64">
        <f t="shared" si="183"/>
        <v>0</v>
      </c>
      <c r="N2175" s="66">
        <f>IF(J2175=0,0,N2176*$E$3)</f>
        <v>0</v>
      </c>
      <c r="O2175" s="67">
        <f t="shared" si="184"/>
        <v>0</v>
      </c>
      <c r="P2175" s="66">
        <f>IF(J2175=0,0,P2176*$E$3)</f>
        <v>0</v>
      </c>
      <c r="Q2175" s="67">
        <f t="shared" si="185"/>
        <v>0</v>
      </c>
      <c r="R2175" s="66">
        <f>IF(J2175=0,0,R2176*$E$3)</f>
        <v>0</v>
      </c>
      <c r="S2175" s="67">
        <f t="shared" si="186"/>
        <v>0</v>
      </c>
      <c r="T2175" s="67"/>
    </row>
    <row r="2176" spans="1:20" ht="20.25" hidden="1" customHeight="1">
      <c r="D2176" s="68">
        <f t="shared" si="187"/>
        <v>0</v>
      </c>
      <c r="E2176">
        <f>IF(OR(M2175&gt;0,M2176&gt;0),1,0)</f>
        <v>0</v>
      </c>
      <c r="F2176" s="59"/>
      <c r="G2176" s="70"/>
      <c r="H2176" s="71"/>
      <c r="I2176" s="71">
        <f t="shared" si="188"/>
        <v>0</v>
      </c>
      <c r="J2176" s="70">
        <v>0</v>
      </c>
      <c r="K2176" s="72" t="s">
        <v>513</v>
      </c>
      <c r="L2176" s="73">
        <f t="shared" si="183"/>
        <v>0</v>
      </c>
      <c r="M2176" s="71">
        <f t="shared" si="183"/>
        <v>0</v>
      </c>
      <c r="N2176" s="73">
        <f>IF(AND(J2175=0,J2176=0),0,INT(CHOOSE(IF(C2176&gt;0,C2176,$F$5),#REF!,#REF!,#REF!,#REF!,#REF!,#REF!,#REF!)))</f>
        <v>0</v>
      </c>
      <c r="O2176" s="74">
        <f t="shared" si="184"/>
        <v>0</v>
      </c>
      <c r="P2176" s="73">
        <f>IF(AND(J2175=0,J2176=0),0,INT(CHOOSE(IF(C2176&gt;0,C2176,$F$5),#REF!,#REF!,#REF!,#REF!,#REF!,#REF!,#REF!)))</f>
        <v>0</v>
      </c>
      <c r="Q2176" s="74">
        <f t="shared" si="185"/>
        <v>0</v>
      </c>
      <c r="R2176" s="73">
        <f>IF(AND(J2175=0,J2176=0),0,INT(CHOOSE(IF(C2176&gt;0,C2176,$F$5),#REF!,#REF!,#REF!,#REF!,#REF!,#REF!,#REF!)))</f>
        <v>0</v>
      </c>
      <c r="S2176" s="74">
        <f t="shared" si="186"/>
        <v>0</v>
      </c>
      <c r="T2176" s="74"/>
    </row>
    <row r="2177" spans="4:20" ht="20.25" hidden="1" customHeight="1">
      <c r="E2177" t="str">
        <f>IF(OR(M2177&gt;0,M2178&gt;0),2,"")</f>
        <v/>
      </c>
      <c r="F2177" s="62"/>
      <c r="G2177" s="63"/>
      <c r="H2177" s="64"/>
      <c r="I2177" s="64"/>
      <c r="J2177" s="63">
        <v>0</v>
      </c>
      <c r="K2177" s="65"/>
      <c r="L2177" s="66">
        <f t="shared" si="183"/>
        <v>0</v>
      </c>
      <c r="M2177" s="64">
        <f t="shared" si="183"/>
        <v>0</v>
      </c>
      <c r="N2177" s="66">
        <f>IF(J2177=0,0,N2178*$E$3)</f>
        <v>0</v>
      </c>
      <c r="O2177" s="67">
        <f t="shared" si="184"/>
        <v>0</v>
      </c>
      <c r="P2177" s="66">
        <f>IF(J2177=0,0,P2178*$E$3)</f>
        <v>0</v>
      </c>
      <c r="Q2177" s="67">
        <f t="shared" si="185"/>
        <v>0</v>
      </c>
      <c r="R2177" s="66">
        <f>IF(J2177=0,0,R2178*$E$3)</f>
        <v>0</v>
      </c>
      <c r="S2177" s="67">
        <f t="shared" si="186"/>
        <v>0</v>
      </c>
      <c r="T2177" s="67"/>
    </row>
    <row r="2178" spans="4:20" ht="20.25" hidden="1" customHeight="1">
      <c r="D2178" s="68">
        <f t="shared" si="187"/>
        <v>0</v>
      </c>
      <c r="E2178">
        <f>IF(OR(M2177&gt;0,M2178&gt;0),1,0)</f>
        <v>0</v>
      </c>
      <c r="F2178" s="59"/>
      <c r="G2178" s="70" t="s">
        <v>560</v>
      </c>
      <c r="H2178" s="71" t="s">
        <v>561</v>
      </c>
      <c r="I2178" s="71">
        <f t="shared" si="188"/>
        <v>0</v>
      </c>
      <c r="J2178" s="70"/>
      <c r="K2178" s="72" t="s">
        <v>562</v>
      </c>
      <c r="L2178" s="73">
        <f t="shared" si="183"/>
        <v>0</v>
      </c>
      <c r="M2178" s="71">
        <f t="shared" si="183"/>
        <v>0</v>
      </c>
      <c r="N2178" s="73">
        <f>IF(AND(J2177=0,J2178=0),0,INT(CHOOSE(IF(C2178&gt;0,C2178,$F$5),#REF!,#REF!,#REF!,#REF!,#REF!,#REF!,#REF!)))</f>
        <v>0</v>
      </c>
      <c r="O2178" s="74">
        <f t="shared" si="184"/>
        <v>0</v>
      </c>
      <c r="P2178" s="73">
        <f>IF(AND(J2177=0,J2178=0),0,INT(CHOOSE(IF(C2178&gt;0,C2178,$F$5),#REF!,#REF!,#REF!,#REF!,#REF!,#REF!,#REF!)))</f>
        <v>0</v>
      </c>
      <c r="Q2178" s="74">
        <f t="shared" si="185"/>
        <v>0</v>
      </c>
      <c r="R2178" s="73">
        <f>IF(AND(J2177=0,J2178=0),0,INT(CHOOSE(IF(C2178&gt;0,C2178,$F$5),#REF!,#REF!,#REF!,#REF!,#REF!,#REF!,#REF!)))</f>
        <v>0</v>
      </c>
      <c r="S2178" s="74">
        <f t="shared" si="186"/>
        <v>0</v>
      </c>
      <c r="T2178" s="74"/>
    </row>
    <row r="2179" spans="4:20" ht="20.25" hidden="1" customHeight="1">
      <c r="E2179" t="str">
        <f>IF(OR(M2179&gt;0,M2180&gt;0),2,"")</f>
        <v/>
      </c>
      <c r="F2179" s="62"/>
      <c r="G2179" s="63"/>
      <c r="H2179" s="64"/>
      <c r="I2179" s="64"/>
      <c r="J2179" s="63">
        <v>0</v>
      </c>
      <c r="K2179" s="65"/>
      <c r="L2179" s="66">
        <f t="shared" si="183"/>
        <v>0</v>
      </c>
      <c r="M2179" s="64">
        <f t="shared" si="183"/>
        <v>0</v>
      </c>
      <c r="N2179" s="66">
        <f>IF(J2179=0,0,N2180*$E$3)</f>
        <v>0</v>
      </c>
      <c r="O2179" s="67">
        <f t="shared" si="184"/>
        <v>0</v>
      </c>
      <c r="P2179" s="66">
        <f>IF(J2179=0,0,P2180*$E$3)</f>
        <v>0</v>
      </c>
      <c r="Q2179" s="67">
        <f t="shared" si="185"/>
        <v>0</v>
      </c>
      <c r="R2179" s="66">
        <f>IF(J2179=0,0,R2180*$E$3)</f>
        <v>0</v>
      </c>
      <c r="S2179" s="67">
        <f t="shared" si="186"/>
        <v>0</v>
      </c>
      <c r="T2179" s="67"/>
    </row>
    <row r="2180" spans="4:20" ht="20.25" hidden="1" customHeight="1">
      <c r="D2180" s="68">
        <f t="shared" si="187"/>
        <v>0</v>
      </c>
      <c r="E2180">
        <f>IF(OR(M2179&gt;0,M2180&gt;0),1,0)</f>
        <v>0</v>
      </c>
      <c r="F2180" s="59"/>
      <c r="G2180" s="70" t="s">
        <v>563</v>
      </c>
      <c r="H2180" s="71" t="s">
        <v>561</v>
      </c>
      <c r="I2180" s="71">
        <f t="shared" si="188"/>
        <v>0</v>
      </c>
      <c r="J2180" s="70"/>
      <c r="K2180" s="72" t="s">
        <v>562</v>
      </c>
      <c r="L2180" s="73">
        <f t="shared" si="183"/>
        <v>0</v>
      </c>
      <c r="M2180" s="71">
        <f t="shared" si="183"/>
        <v>0</v>
      </c>
      <c r="N2180" s="73">
        <f>IF(AND(J2179=0,J2180=0),0,INT(CHOOSE(IF(C2180&gt;0,C2180,$F$5),#REF!,#REF!,#REF!,#REF!,#REF!,#REF!,#REF!)))</f>
        <v>0</v>
      </c>
      <c r="O2180" s="74">
        <f t="shared" si="184"/>
        <v>0</v>
      </c>
      <c r="P2180" s="73">
        <f>IF(AND(J2179=0,J2180=0),0,INT(CHOOSE(IF(C2180&gt;0,C2180,$F$5),#REF!,#REF!,#REF!,#REF!,#REF!,#REF!,#REF!)))</f>
        <v>0</v>
      </c>
      <c r="Q2180" s="74">
        <f t="shared" si="185"/>
        <v>0</v>
      </c>
      <c r="R2180" s="73">
        <f>IF(AND(J2179=0,J2180=0),0,INT(CHOOSE(IF(C2180&gt;0,C2180,$F$5),#REF!,#REF!,#REF!,#REF!,#REF!,#REF!,#REF!)))</f>
        <v>0</v>
      </c>
      <c r="S2180" s="74">
        <f t="shared" si="186"/>
        <v>0</v>
      </c>
      <c r="T2180" s="74"/>
    </row>
    <row r="2181" spans="4:20" ht="20.25" hidden="1" customHeight="1">
      <c r="E2181" t="str">
        <f>IF(OR(M2181&gt;0,M2182&gt;0),2,"")</f>
        <v/>
      </c>
      <c r="F2181" s="62"/>
      <c r="G2181" s="63"/>
      <c r="H2181" s="64"/>
      <c r="I2181" s="64"/>
      <c r="J2181" s="63">
        <v>0</v>
      </c>
      <c r="K2181" s="65"/>
      <c r="L2181" s="66">
        <f t="shared" si="183"/>
        <v>0</v>
      </c>
      <c r="M2181" s="64">
        <f t="shared" si="183"/>
        <v>0</v>
      </c>
      <c r="N2181" s="66">
        <f>IF(J2181=0,0,N2182*$E$3)</f>
        <v>0</v>
      </c>
      <c r="O2181" s="67">
        <f t="shared" si="184"/>
        <v>0</v>
      </c>
      <c r="P2181" s="66">
        <f>IF(J2181=0,0,P2182*$E$3)</f>
        <v>0</v>
      </c>
      <c r="Q2181" s="67">
        <f t="shared" si="185"/>
        <v>0</v>
      </c>
      <c r="R2181" s="66">
        <f>IF(J2181=0,0,R2182*$E$3)</f>
        <v>0</v>
      </c>
      <c r="S2181" s="67">
        <f t="shared" si="186"/>
        <v>0</v>
      </c>
      <c r="T2181" s="67"/>
    </row>
    <row r="2182" spans="4:20" ht="20.25" hidden="1" customHeight="1">
      <c r="D2182" s="68">
        <f t="shared" si="187"/>
        <v>0</v>
      </c>
      <c r="E2182">
        <f>IF(OR(M2181&gt;0,M2182&gt;0),1,0)</f>
        <v>0</v>
      </c>
      <c r="F2182" s="59"/>
      <c r="G2182" s="70" t="s">
        <v>564</v>
      </c>
      <c r="H2182" s="71" t="s">
        <v>561</v>
      </c>
      <c r="I2182" s="71">
        <f t="shared" si="188"/>
        <v>0</v>
      </c>
      <c r="J2182" s="70"/>
      <c r="K2182" s="72" t="s">
        <v>562</v>
      </c>
      <c r="L2182" s="73">
        <f t="shared" si="183"/>
        <v>0</v>
      </c>
      <c r="M2182" s="71">
        <f t="shared" si="183"/>
        <v>0</v>
      </c>
      <c r="N2182" s="73">
        <f>IF(AND(J2181=0,J2182=0),0,INT(CHOOSE(IF(C2182&gt;0,C2182,$F$5),#REF!,#REF!,#REF!,#REF!,#REF!,#REF!,#REF!)))</f>
        <v>0</v>
      </c>
      <c r="O2182" s="74">
        <f t="shared" si="184"/>
        <v>0</v>
      </c>
      <c r="P2182" s="73">
        <f>IF(AND(J2181=0,J2182=0),0,INT(CHOOSE(IF(C2182&gt;0,C2182,$F$5),#REF!,#REF!,#REF!,#REF!,#REF!,#REF!,#REF!)))</f>
        <v>0</v>
      </c>
      <c r="Q2182" s="74">
        <f t="shared" si="185"/>
        <v>0</v>
      </c>
      <c r="R2182" s="73">
        <f>IF(AND(J2181=0,J2182=0),0,INT(CHOOSE(IF(C2182&gt;0,C2182,$F$5),#REF!,#REF!,#REF!,#REF!,#REF!,#REF!,#REF!)))</f>
        <v>0</v>
      </c>
      <c r="S2182" s="74">
        <f t="shared" si="186"/>
        <v>0</v>
      </c>
      <c r="T2182" s="74"/>
    </row>
    <row r="2183" spans="4:20" ht="20.25" hidden="1" customHeight="1">
      <c r="E2183" t="str">
        <f>IF(OR(M2183&gt;0,M2184&gt;0),2,"")</f>
        <v/>
      </c>
      <c r="F2183" s="62"/>
      <c r="G2183" s="63"/>
      <c r="H2183" s="64"/>
      <c r="I2183" s="64"/>
      <c r="J2183" s="63">
        <v>0</v>
      </c>
      <c r="K2183" s="65"/>
      <c r="L2183" s="66">
        <f t="shared" si="183"/>
        <v>0</v>
      </c>
      <c r="M2183" s="64">
        <f t="shared" si="183"/>
        <v>0</v>
      </c>
      <c r="N2183" s="66">
        <f>IF(J2183=0,0,N2184*$E$3)</f>
        <v>0</v>
      </c>
      <c r="O2183" s="67">
        <f t="shared" si="184"/>
        <v>0</v>
      </c>
      <c r="P2183" s="66">
        <f>IF(J2183=0,0,P2184*$E$3)</f>
        <v>0</v>
      </c>
      <c r="Q2183" s="67">
        <f t="shared" si="185"/>
        <v>0</v>
      </c>
      <c r="R2183" s="66">
        <f>IF(J2183=0,0,R2184*$E$3)</f>
        <v>0</v>
      </c>
      <c r="S2183" s="67">
        <f t="shared" si="186"/>
        <v>0</v>
      </c>
      <c r="T2183" s="67"/>
    </row>
    <row r="2184" spans="4:20" ht="20.25" hidden="1" customHeight="1">
      <c r="D2184" s="68">
        <f t="shared" si="187"/>
        <v>0</v>
      </c>
      <c r="E2184">
        <f>IF(OR(M2183&gt;0,M2184&gt;0),1,0)</f>
        <v>0</v>
      </c>
      <c r="F2184" s="59"/>
      <c r="G2184" s="70" t="s">
        <v>565</v>
      </c>
      <c r="H2184" s="71" t="s">
        <v>566</v>
      </c>
      <c r="I2184" s="71">
        <f t="shared" si="188"/>
        <v>0</v>
      </c>
      <c r="J2184" s="70">
        <v>0</v>
      </c>
      <c r="K2184" s="72" t="s">
        <v>513</v>
      </c>
      <c r="L2184" s="73">
        <f t="shared" si="183"/>
        <v>0</v>
      </c>
      <c r="M2184" s="71">
        <f t="shared" si="183"/>
        <v>0</v>
      </c>
      <c r="N2184" s="73">
        <f>IF(AND(J2183=0,J2184=0),0,INT(CHOOSE(IF(C2184&gt;0,C2184,$F$5),#REF!,#REF!,#REF!,#REF!,#REF!,#REF!,#REF!)))</f>
        <v>0</v>
      </c>
      <c r="O2184" s="74">
        <f t="shared" si="184"/>
        <v>0</v>
      </c>
      <c r="P2184" s="73">
        <f>IF(AND(J2183=0,J2184=0),0,INT(CHOOSE(IF(C2184&gt;0,C2184,$F$5),#REF!,#REF!,#REF!,#REF!,#REF!,#REF!,#REF!)))</f>
        <v>0</v>
      </c>
      <c r="Q2184" s="74">
        <f t="shared" si="185"/>
        <v>0</v>
      </c>
      <c r="R2184" s="73">
        <f>IF(AND(J2183=0,J2184=0),0,INT(CHOOSE(IF(C2184&gt;0,C2184,$F$5),#REF!,#REF!,#REF!,#REF!,#REF!,#REF!,#REF!)))</f>
        <v>0</v>
      </c>
      <c r="S2184" s="74">
        <f t="shared" si="186"/>
        <v>0</v>
      </c>
      <c r="T2184" s="74"/>
    </row>
    <row r="2185" spans="4:20" ht="20.25" hidden="1" customHeight="1">
      <c r="E2185" t="str">
        <f>IF(OR(M2185&gt;0,M2186&gt;0),2,"")</f>
        <v/>
      </c>
      <c r="F2185" s="62"/>
      <c r="G2185" s="63"/>
      <c r="H2185" s="64"/>
      <c r="I2185" s="64"/>
      <c r="J2185" s="63">
        <v>0</v>
      </c>
      <c r="K2185" s="65"/>
      <c r="L2185" s="66">
        <f t="shared" si="183"/>
        <v>0</v>
      </c>
      <c r="M2185" s="64">
        <f t="shared" si="183"/>
        <v>0</v>
      </c>
      <c r="N2185" s="66">
        <f>IF(J2185=0,0,N2186*$E$3)</f>
        <v>0</v>
      </c>
      <c r="O2185" s="67">
        <f t="shared" si="184"/>
        <v>0</v>
      </c>
      <c r="P2185" s="66">
        <f>IF(J2185=0,0,P2186*$E$3)</f>
        <v>0</v>
      </c>
      <c r="Q2185" s="67">
        <f t="shared" si="185"/>
        <v>0</v>
      </c>
      <c r="R2185" s="66">
        <f>IF(J2185=0,0,R2186*$E$3)</f>
        <v>0</v>
      </c>
      <c r="S2185" s="67">
        <f t="shared" si="186"/>
        <v>0</v>
      </c>
      <c r="T2185" s="67"/>
    </row>
    <row r="2186" spans="4:20" ht="20.25" hidden="1" customHeight="1">
      <c r="D2186" s="68">
        <f t="shared" si="187"/>
        <v>0</v>
      </c>
      <c r="E2186">
        <f>IF(OR(M2185&gt;0,M2186&gt;0),1,0)</f>
        <v>0</v>
      </c>
      <c r="F2186" s="59"/>
      <c r="G2186" s="70" t="s">
        <v>565</v>
      </c>
      <c r="H2186" s="71" t="s">
        <v>567</v>
      </c>
      <c r="I2186" s="71">
        <f t="shared" si="188"/>
        <v>0</v>
      </c>
      <c r="J2186" s="70">
        <v>0</v>
      </c>
      <c r="K2186" s="72" t="s">
        <v>513</v>
      </c>
      <c r="L2186" s="73">
        <f t="shared" si="183"/>
        <v>0</v>
      </c>
      <c r="M2186" s="71">
        <f t="shared" si="183"/>
        <v>0</v>
      </c>
      <c r="N2186" s="73">
        <f>IF(AND(J2185=0,J2186=0),0,INT(CHOOSE(IF(C2186&gt;0,C2186,$F$5),#REF!,#REF!,#REF!,#REF!,#REF!,#REF!,#REF!)))</f>
        <v>0</v>
      </c>
      <c r="O2186" s="74">
        <f t="shared" si="184"/>
        <v>0</v>
      </c>
      <c r="P2186" s="73">
        <f>IF(AND(J2185=0,J2186=0),0,INT(CHOOSE(IF(C2186&gt;0,C2186,$F$5),#REF!,#REF!,#REF!,#REF!,#REF!,#REF!,#REF!)))</f>
        <v>0</v>
      </c>
      <c r="Q2186" s="74">
        <f t="shared" si="185"/>
        <v>0</v>
      </c>
      <c r="R2186" s="73">
        <f>IF(AND(J2185=0,J2186=0),0,INT(CHOOSE(IF(C2186&gt;0,C2186,$F$5),#REF!,#REF!,#REF!,#REF!,#REF!,#REF!,#REF!)))</f>
        <v>0</v>
      </c>
      <c r="S2186" s="74">
        <f t="shared" si="186"/>
        <v>0</v>
      </c>
      <c r="T2186" s="74"/>
    </row>
    <row r="2187" spans="4:20" ht="20.25" hidden="1" customHeight="1">
      <c r="E2187" t="str">
        <f>IF(OR(M2187&gt;0,M2188&gt;0),2,"")</f>
        <v/>
      </c>
      <c r="F2187" s="62"/>
      <c r="G2187" s="63"/>
      <c r="H2187" s="64"/>
      <c r="I2187" s="64"/>
      <c r="J2187" s="63">
        <v>0</v>
      </c>
      <c r="K2187" s="65"/>
      <c r="L2187" s="66">
        <f t="shared" si="183"/>
        <v>0</v>
      </c>
      <c r="M2187" s="64">
        <f t="shared" si="183"/>
        <v>0</v>
      </c>
      <c r="N2187" s="66">
        <f>IF(J2187=0,0,N2188*$E$3)</f>
        <v>0</v>
      </c>
      <c r="O2187" s="67">
        <f t="shared" si="184"/>
        <v>0</v>
      </c>
      <c r="P2187" s="66">
        <f>IF(J2187=0,0,P2188*$E$3)</f>
        <v>0</v>
      </c>
      <c r="Q2187" s="67">
        <f t="shared" si="185"/>
        <v>0</v>
      </c>
      <c r="R2187" s="66">
        <f>IF(J2187=0,0,R2188*$E$3)</f>
        <v>0</v>
      </c>
      <c r="S2187" s="67">
        <f t="shared" si="186"/>
        <v>0</v>
      </c>
      <c r="T2187" s="67"/>
    </row>
    <row r="2188" spans="4:20" ht="20.25" hidden="1" customHeight="1">
      <c r="D2188" s="68">
        <f t="shared" si="187"/>
        <v>0</v>
      </c>
      <c r="E2188">
        <f>IF(OR(M2187&gt;0,M2188&gt;0),1,0)</f>
        <v>0</v>
      </c>
      <c r="F2188" s="59"/>
      <c r="G2188" s="70" t="s">
        <v>565</v>
      </c>
      <c r="H2188" s="71"/>
      <c r="I2188" s="71">
        <f t="shared" si="188"/>
        <v>0</v>
      </c>
      <c r="J2188" s="70">
        <v>0</v>
      </c>
      <c r="K2188" s="72" t="s">
        <v>513</v>
      </c>
      <c r="L2188" s="73">
        <f t="shared" si="183"/>
        <v>0</v>
      </c>
      <c r="M2188" s="71">
        <f t="shared" si="183"/>
        <v>0</v>
      </c>
      <c r="N2188" s="73">
        <f>IF(AND(J2187=0,J2188=0),0,INT(CHOOSE(IF(C2188&gt;0,C2188,$F$5),#REF!,#REF!,#REF!,#REF!,#REF!,#REF!,#REF!)))</f>
        <v>0</v>
      </c>
      <c r="O2188" s="74">
        <f t="shared" si="184"/>
        <v>0</v>
      </c>
      <c r="P2188" s="73">
        <f>IF(AND(J2187=0,J2188=0),0,INT(CHOOSE(IF(C2188&gt;0,C2188,$F$5),#REF!,#REF!,#REF!,#REF!,#REF!,#REF!,#REF!)))</f>
        <v>0</v>
      </c>
      <c r="Q2188" s="74">
        <f t="shared" si="185"/>
        <v>0</v>
      </c>
      <c r="R2188" s="73">
        <f>IF(AND(J2187=0,J2188=0),0,INT(CHOOSE(IF(C2188&gt;0,C2188,$F$5),#REF!,#REF!,#REF!,#REF!,#REF!,#REF!,#REF!)))</f>
        <v>0</v>
      </c>
      <c r="S2188" s="74">
        <f t="shared" si="186"/>
        <v>0</v>
      </c>
      <c r="T2188" s="74"/>
    </row>
    <row r="2189" spans="4:20" ht="20.25" hidden="1" customHeight="1">
      <c r="E2189" t="str">
        <f>IF(OR(M2189&gt;0,M2190&gt;0),2,"")</f>
        <v/>
      </c>
      <c r="F2189" s="62"/>
      <c r="G2189" s="63"/>
      <c r="H2189" s="64"/>
      <c r="I2189" s="64"/>
      <c r="J2189" s="63">
        <v>0</v>
      </c>
      <c r="K2189" s="65"/>
      <c r="L2189" s="66">
        <f t="shared" si="183"/>
        <v>0</v>
      </c>
      <c r="M2189" s="64">
        <f t="shared" si="183"/>
        <v>0</v>
      </c>
      <c r="N2189" s="66">
        <f>IF(J2189=0,0,N2190*$E$3)</f>
        <v>0</v>
      </c>
      <c r="O2189" s="67">
        <f t="shared" si="184"/>
        <v>0</v>
      </c>
      <c r="P2189" s="66">
        <f>IF(J2189=0,0,P2190*$E$3)</f>
        <v>0</v>
      </c>
      <c r="Q2189" s="67">
        <f t="shared" si="185"/>
        <v>0</v>
      </c>
      <c r="R2189" s="66">
        <f>IF(J2189=0,0,R2190*$E$3)</f>
        <v>0</v>
      </c>
      <c r="S2189" s="67">
        <f t="shared" si="186"/>
        <v>0</v>
      </c>
      <c r="T2189" s="67"/>
    </row>
    <row r="2190" spans="4:20" ht="20.25" hidden="1" customHeight="1">
      <c r="D2190" s="68">
        <f t="shared" si="187"/>
        <v>0</v>
      </c>
      <c r="E2190">
        <f>IF(OR(M2189&gt;0,M2190&gt;0),1,0)</f>
        <v>0</v>
      </c>
      <c r="F2190" s="59"/>
      <c r="G2190" s="70" t="s">
        <v>565</v>
      </c>
      <c r="H2190" s="71"/>
      <c r="I2190" s="71">
        <f t="shared" si="188"/>
        <v>0</v>
      </c>
      <c r="J2190" s="70">
        <v>0</v>
      </c>
      <c r="K2190" s="72" t="s">
        <v>513</v>
      </c>
      <c r="L2190" s="73">
        <f t="shared" si="183"/>
        <v>0</v>
      </c>
      <c r="M2190" s="71">
        <f t="shared" si="183"/>
        <v>0</v>
      </c>
      <c r="N2190" s="73">
        <f>IF(AND(J2189=0,J2190=0),0,INT(CHOOSE(IF(C2190&gt;0,C2190,$F$5),#REF!,#REF!,#REF!,#REF!,#REF!,#REF!,#REF!)))</f>
        <v>0</v>
      </c>
      <c r="O2190" s="74">
        <f t="shared" si="184"/>
        <v>0</v>
      </c>
      <c r="P2190" s="73">
        <f>IF(AND(J2189=0,J2190=0),0,INT(CHOOSE(IF(C2190&gt;0,C2190,$F$5),#REF!,#REF!,#REF!,#REF!,#REF!,#REF!,#REF!)))</f>
        <v>0</v>
      </c>
      <c r="Q2190" s="74">
        <f t="shared" si="185"/>
        <v>0</v>
      </c>
      <c r="R2190" s="73">
        <f>IF(AND(J2189=0,J2190=0),0,INT(CHOOSE(IF(C2190&gt;0,C2190,$F$5),#REF!,#REF!,#REF!,#REF!,#REF!,#REF!,#REF!)))</f>
        <v>0</v>
      </c>
      <c r="S2190" s="74">
        <f t="shared" si="186"/>
        <v>0</v>
      </c>
      <c r="T2190" s="74"/>
    </row>
    <row r="2191" spans="4:20" ht="20.25" hidden="1" customHeight="1">
      <c r="E2191" t="str">
        <f>IF(OR(M2191&gt;0,M2192&gt;0),2,"")</f>
        <v/>
      </c>
      <c r="F2191" s="62"/>
      <c r="G2191" s="63"/>
      <c r="H2191" s="64"/>
      <c r="I2191" s="64"/>
      <c r="J2191" s="63">
        <v>0</v>
      </c>
      <c r="K2191" s="65"/>
      <c r="L2191" s="66">
        <f t="shared" si="183"/>
        <v>0</v>
      </c>
      <c r="M2191" s="64">
        <f t="shared" si="183"/>
        <v>0</v>
      </c>
      <c r="N2191" s="66">
        <f>IF(J2191=0,0,N2192*$E$3)</f>
        <v>0</v>
      </c>
      <c r="O2191" s="67">
        <f t="shared" si="184"/>
        <v>0</v>
      </c>
      <c r="P2191" s="66">
        <f>IF(J2191=0,0,P2192*$E$3)</f>
        <v>0</v>
      </c>
      <c r="Q2191" s="67">
        <f t="shared" si="185"/>
        <v>0</v>
      </c>
      <c r="R2191" s="66">
        <f>IF(J2191=0,0,R2192*$E$3)</f>
        <v>0</v>
      </c>
      <c r="S2191" s="67">
        <f t="shared" si="186"/>
        <v>0</v>
      </c>
      <c r="T2191" s="67"/>
    </row>
    <row r="2192" spans="4:20" ht="20.25" hidden="1" customHeight="1">
      <c r="D2192" s="68">
        <f t="shared" si="187"/>
        <v>0</v>
      </c>
      <c r="E2192">
        <f>IF(OR(M2191&gt;0,M2192&gt;0),1,0)</f>
        <v>0</v>
      </c>
      <c r="F2192" s="59"/>
      <c r="G2192" s="70" t="s">
        <v>568</v>
      </c>
      <c r="H2192" s="71" t="s">
        <v>569</v>
      </c>
      <c r="I2192" s="71">
        <f t="shared" si="188"/>
        <v>0</v>
      </c>
      <c r="J2192" s="70">
        <v>0</v>
      </c>
      <c r="K2192" s="72" t="s">
        <v>562</v>
      </c>
      <c r="L2192" s="73">
        <f t="shared" si="183"/>
        <v>0</v>
      </c>
      <c r="M2192" s="71">
        <f t="shared" si="183"/>
        <v>0</v>
      </c>
      <c r="N2192" s="73">
        <f>IF(AND(J2191=0,J2192=0),0,INT(CHOOSE(IF(C2192&gt;0,C2192,$F$5),#REF!,#REF!,#REF!,#REF!,#REF!,#REF!,#REF!)))</f>
        <v>0</v>
      </c>
      <c r="O2192" s="74">
        <f t="shared" si="184"/>
        <v>0</v>
      </c>
      <c r="P2192" s="73">
        <f>IF(AND(J2191=0,J2192=0),0,INT(CHOOSE(IF(C2192&gt;0,C2192,$F$5),#REF!,#REF!,#REF!,#REF!,#REF!,#REF!,#REF!)))</f>
        <v>0</v>
      </c>
      <c r="Q2192" s="74">
        <f t="shared" si="185"/>
        <v>0</v>
      </c>
      <c r="R2192" s="73">
        <f>IF(AND(J2191=0,J2192=0),0,INT(CHOOSE(IF(C2192&gt;0,C2192,$F$5),#REF!,#REF!,#REF!,#REF!,#REF!,#REF!,#REF!)))</f>
        <v>0</v>
      </c>
      <c r="S2192" s="74">
        <f t="shared" si="186"/>
        <v>0</v>
      </c>
      <c r="T2192" s="74" t="s">
        <v>570</v>
      </c>
    </row>
    <row r="2193" spans="4:20" ht="20.25" hidden="1" customHeight="1">
      <c r="E2193" t="str">
        <f>IF(OR(M2193&gt;0,M2194&gt;0),2,"")</f>
        <v/>
      </c>
      <c r="F2193" s="62"/>
      <c r="G2193" s="63"/>
      <c r="H2193" s="64"/>
      <c r="I2193" s="64"/>
      <c r="J2193" s="63">
        <v>0</v>
      </c>
      <c r="K2193" s="65"/>
      <c r="L2193" s="66">
        <f t="shared" si="183"/>
        <v>0</v>
      </c>
      <c r="M2193" s="64">
        <f t="shared" si="183"/>
        <v>0</v>
      </c>
      <c r="N2193" s="66">
        <f>IF(J2193=0,0,N2194*$E$3)</f>
        <v>0</v>
      </c>
      <c r="O2193" s="67">
        <f t="shared" si="184"/>
        <v>0</v>
      </c>
      <c r="P2193" s="66">
        <f>IF(J2193=0,0,P2194*$E$3)</f>
        <v>0</v>
      </c>
      <c r="Q2193" s="67">
        <f t="shared" si="185"/>
        <v>0</v>
      </c>
      <c r="R2193" s="66">
        <f>IF(J2193=0,0,R2194*$E$3)</f>
        <v>0</v>
      </c>
      <c r="S2193" s="67">
        <f t="shared" si="186"/>
        <v>0</v>
      </c>
      <c r="T2193" s="67"/>
    </row>
    <row r="2194" spans="4:20" ht="20.25" hidden="1" customHeight="1">
      <c r="D2194" s="68">
        <f t="shared" si="187"/>
        <v>0</v>
      </c>
      <c r="E2194">
        <f>IF(OR(M2193&gt;0,M2194&gt;0),1,0)</f>
        <v>0</v>
      </c>
      <c r="F2194" s="59"/>
      <c r="G2194" s="70" t="str">
        <f>G2192</f>
        <v>밸브소켓</v>
      </c>
      <c r="H2194" s="71" t="s">
        <v>571</v>
      </c>
      <c r="I2194" s="71">
        <f t="shared" si="188"/>
        <v>0</v>
      </c>
      <c r="J2194" s="70">
        <v>0</v>
      </c>
      <c r="K2194" s="72" t="s">
        <v>346</v>
      </c>
      <c r="L2194" s="73">
        <f t="shared" si="183"/>
        <v>0</v>
      </c>
      <c r="M2194" s="71">
        <f t="shared" si="183"/>
        <v>0</v>
      </c>
      <c r="N2194" s="73">
        <f>IF(AND(J2193=0,J2194=0),0,INT(CHOOSE(IF(C2194&gt;0,C2194,$F$5),#REF!,#REF!,#REF!,#REF!,#REF!,#REF!,#REF!)))</f>
        <v>0</v>
      </c>
      <c r="O2194" s="74">
        <f t="shared" si="184"/>
        <v>0</v>
      </c>
      <c r="P2194" s="73">
        <f>IF(AND(J2193=0,J2194=0),0,INT(CHOOSE(IF(C2194&gt;0,C2194,$F$5),#REF!,#REF!,#REF!,#REF!,#REF!,#REF!,#REF!)))</f>
        <v>0</v>
      </c>
      <c r="Q2194" s="74">
        <f t="shared" si="185"/>
        <v>0</v>
      </c>
      <c r="R2194" s="73">
        <f>IF(AND(J2193=0,J2194=0),0,INT(CHOOSE(IF(C2194&gt;0,C2194,$F$5),#REF!,#REF!,#REF!,#REF!,#REF!,#REF!,#REF!)))</f>
        <v>0</v>
      </c>
      <c r="S2194" s="74">
        <f t="shared" si="186"/>
        <v>0</v>
      </c>
      <c r="T2194" s="74" t="s">
        <v>570</v>
      </c>
    </row>
    <row r="2195" spans="4:20" ht="20.25" hidden="1" customHeight="1">
      <c r="E2195" t="str">
        <f>IF(OR(M2195&gt;0,M2196&gt;0),2,"")</f>
        <v/>
      </c>
      <c r="F2195" s="62"/>
      <c r="G2195" s="63"/>
      <c r="H2195" s="64"/>
      <c r="I2195" s="64"/>
      <c r="J2195" s="63">
        <v>0</v>
      </c>
      <c r="K2195" s="65"/>
      <c r="L2195" s="66">
        <f t="shared" si="183"/>
        <v>0</v>
      </c>
      <c r="M2195" s="64">
        <f t="shared" si="183"/>
        <v>0</v>
      </c>
      <c r="N2195" s="66">
        <f>IF(J2195=0,0,N2196*$E$3)</f>
        <v>0</v>
      </c>
      <c r="O2195" s="67">
        <f t="shared" si="184"/>
        <v>0</v>
      </c>
      <c r="P2195" s="66">
        <f>IF(J2195=0,0,P2196*$E$3)</f>
        <v>0</v>
      </c>
      <c r="Q2195" s="67">
        <f t="shared" si="185"/>
        <v>0</v>
      </c>
      <c r="R2195" s="66">
        <f>IF(J2195=0,0,R2196*$E$3)</f>
        <v>0</v>
      </c>
      <c r="S2195" s="67">
        <f t="shared" si="186"/>
        <v>0</v>
      </c>
      <c r="T2195" s="67"/>
    </row>
    <row r="2196" spans="4:20" ht="20.25" hidden="1" customHeight="1">
      <c r="D2196" s="68">
        <f t="shared" si="187"/>
        <v>0</v>
      </c>
      <c r="E2196">
        <f>IF(OR(M2195&gt;0,M2196&gt;0),1,0)</f>
        <v>0</v>
      </c>
      <c r="F2196" s="59"/>
      <c r="G2196" s="70" t="str">
        <f>G2194</f>
        <v>밸브소켓</v>
      </c>
      <c r="H2196" s="71" t="s">
        <v>572</v>
      </c>
      <c r="I2196" s="71">
        <f t="shared" si="188"/>
        <v>0</v>
      </c>
      <c r="J2196" s="70">
        <v>0</v>
      </c>
      <c r="K2196" s="72" t="s">
        <v>346</v>
      </c>
      <c r="L2196" s="73">
        <f t="shared" si="183"/>
        <v>0</v>
      </c>
      <c r="M2196" s="71">
        <f t="shared" si="183"/>
        <v>0</v>
      </c>
      <c r="N2196" s="73">
        <f>IF(AND(J2195=0,J2196=0),0,INT(CHOOSE(IF(C2196&gt;0,C2196,$F$5),#REF!,#REF!,#REF!,#REF!,#REF!,#REF!,#REF!)))</f>
        <v>0</v>
      </c>
      <c r="O2196" s="74">
        <f t="shared" si="184"/>
        <v>0</v>
      </c>
      <c r="P2196" s="73">
        <f>IF(AND(J2195=0,J2196=0),0,INT(CHOOSE(IF(C2196&gt;0,C2196,$F$5),#REF!,#REF!,#REF!,#REF!,#REF!,#REF!,#REF!)))</f>
        <v>0</v>
      </c>
      <c r="Q2196" s="74">
        <f t="shared" si="185"/>
        <v>0</v>
      </c>
      <c r="R2196" s="73">
        <f>IF(AND(J2195=0,J2196=0),0,INT(CHOOSE(IF(C2196&gt;0,C2196,$F$5),#REF!,#REF!,#REF!,#REF!,#REF!,#REF!,#REF!)))</f>
        <v>0</v>
      </c>
      <c r="S2196" s="74">
        <f t="shared" si="186"/>
        <v>0</v>
      </c>
      <c r="T2196" s="74"/>
    </row>
    <row r="2197" spans="4:20" ht="20.25" hidden="1" customHeight="1">
      <c r="E2197" t="str">
        <f>IF(OR(M2197&gt;0,M2198&gt;0),2,"")</f>
        <v/>
      </c>
      <c r="F2197" s="62"/>
      <c r="G2197" s="63"/>
      <c r="H2197" s="64"/>
      <c r="I2197" s="64"/>
      <c r="J2197" s="63">
        <v>0</v>
      </c>
      <c r="K2197" s="65"/>
      <c r="L2197" s="66">
        <f t="shared" si="183"/>
        <v>0</v>
      </c>
      <c r="M2197" s="64">
        <f t="shared" si="183"/>
        <v>0</v>
      </c>
      <c r="N2197" s="66">
        <f>IF(J2197=0,0,N2198*$E$3)</f>
        <v>0</v>
      </c>
      <c r="O2197" s="67">
        <f t="shared" si="184"/>
        <v>0</v>
      </c>
      <c r="P2197" s="66">
        <f>IF(J2197=0,0,P2198*$E$3)</f>
        <v>0</v>
      </c>
      <c r="Q2197" s="67">
        <f t="shared" si="185"/>
        <v>0</v>
      </c>
      <c r="R2197" s="66">
        <f>IF(J2197=0,0,R2198*$E$3)</f>
        <v>0</v>
      </c>
      <c r="S2197" s="67">
        <f t="shared" si="186"/>
        <v>0</v>
      </c>
      <c r="T2197" s="67"/>
    </row>
    <row r="2198" spans="4:20" ht="20.25" hidden="1" customHeight="1">
      <c r="D2198" s="68">
        <f t="shared" si="187"/>
        <v>0</v>
      </c>
      <c r="E2198">
        <f>IF(OR(M2197&gt;0,M2198&gt;0),1,0)</f>
        <v>0</v>
      </c>
      <c r="F2198" s="59"/>
      <c r="G2198" s="70" t="str">
        <f>G2196</f>
        <v>밸브소켓</v>
      </c>
      <c r="H2198" s="71" t="s">
        <v>566</v>
      </c>
      <c r="I2198" s="71">
        <f t="shared" si="188"/>
        <v>0</v>
      </c>
      <c r="J2198" s="70">
        <v>0</v>
      </c>
      <c r="K2198" s="72" t="s">
        <v>346</v>
      </c>
      <c r="L2198" s="73">
        <f t="shared" si="183"/>
        <v>0</v>
      </c>
      <c r="M2198" s="71">
        <f t="shared" si="183"/>
        <v>0</v>
      </c>
      <c r="N2198" s="73">
        <f>IF(AND(J2197=0,J2198=0),0,INT(CHOOSE(IF(C2198&gt;0,C2198,$F$5),#REF!,#REF!,#REF!,#REF!,#REF!,#REF!,#REF!)))</f>
        <v>0</v>
      </c>
      <c r="O2198" s="74">
        <f t="shared" si="184"/>
        <v>0</v>
      </c>
      <c r="P2198" s="73">
        <f>IF(AND(J2197=0,J2198=0),0,INT(CHOOSE(IF(C2198&gt;0,C2198,$F$5),#REF!,#REF!,#REF!,#REF!,#REF!,#REF!,#REF!)))</f>
        <v>0</v>
      </c>
      <c r="Q2198" s="74">
        <f t="shared" si="185"/>
        <v>0</v>
      </c>
      <c r="R2198" s="73">
        <f>IF(AND(J2197=0,J2198=0),0,INT(CHOOSE(IF(C2198&gt;0,C2198,$F$5),#REF!,#REF!,#REF!,#REF!,#REF!,#REF!,#REF!)))</f>
        <v>0</v>
      </c>
      <c r="S2198" s="74">
        <f t="shared" si="186"/>
        <v>0</v>
      </c>
      <c r="T2198" s="74"/>
    </row>
    <row r="2199" spans="4:20" ht="20.25" hidden="1" customHeight="1">
      <c r="E2199" t="str">
        <f>IF(OR(M2199&gt;0,M2200&gt;0),2,"")</f>
        <v/>
      </c>
      <c r="F2199" s="62"/>
      <c r="G2199" s="63"/>
      <c r="H2199" s="64"/>
      <c r="I2199" s="64"/>
      <c r="J2199" s="63">
        <v>0</v>
      </c>
      <c r="K2199" s="65"/>
      <c r="L2199" s="66">
        <f t="shared" si="183"/>
        <v>0</v>
      </c>
      <c r="M2199" s="64">
        <f t="shared" si="183"/>
        <v>0</v>
      </c>
      <c r="N2199" s="66">
        <f>IF(J2199=0,0,N2200*$E$3)</f>
        <v>0</v>
      </c>
      <c r="O2199" s="67">
        <f t="shared" si="184"/>
        <v>0</v>
      </c>
      <c r="P2199" s="66">
        <f>IF(J2199=0,0,P2200*$E$3)</f>
        <v>0</v>
      </c>
      <c r="Q2199" s="67">
        <f t="shared" si="185"/>
        <v>0</v>
      </c>
      <c r="R2199" s="66">
        <f>IF(J2199=0,0,R2200*$E$3)</f>
        <v>0</v>
      </c>
      <c r="S2199" s="67">
        <f t="shared" si="186"/>
        <v>0</v>
      </c>
      <c r="T2199" s="67"/>
    </row>
    <row r="2200" spans="4:20" ht="20.25" hidden="1" customHeight="1">
      <c r="D2200" s="68">
        <f t="shared" si="187"/>
        <v>0</v>
      </c>
      <c r="E2200">
        <f>IF(OR(M2199&gt;0,M2200&gt;0),1,0)</f>
        <v>0</v>
      </c>
      <c r="F2200" s="59"/>
      <c r="G2200" s="70" t="s">
        <v>568</v>
      </c>
      <c r="H2200" s="71" t="s">
        <v>567</v>
      </c>
      <c r="I2200" s="71">
        <f t="shared" si="188"/>
        <v>0</v>
      </c>
      <c r="J2200" s="70">
        <v>0</v>
      </c>
      <c r="K2200" s="72" t="s">
        <v>346</v>
      </c>
      <c r="L2200" s="73">
        <f t="shared" si="183"/>
        <v>0</v>
      </c>
      <c r="M2200" s="71">
        <f t="shared" si="183"/>
        <v>0</v>
      </c>
      <c r="N2200" s="73">
        <f>IF(AND(J2199=0,J2200=0),0,INT(CHOOSE(IF(C2200&gt;0,C2200,$F$5),#REF!,#REF!,#REF!,#REF!,#REF!,#REF!,#REF!)))</f>
        <v>0</v>
      </c>
      <c r="O2200" s="74">
        <f t="shared" si="184"/>
        <v>0</v>
      </c>
      <c r="P2200" s="73">
        <f>IF(AND(J2199=0,J2200=0),0,INT(CHOOSE(IF(C2200&gt;0,C2200,$F$5),#REF!,#REF!,#REF!,#REF!,#REF!,#REF!,#REF!)))</f>
        <v>0</v>
      </c>
      <c r="Q2200" s="74">
        <f t="shared" si="185"/>
        <v>0</v>
      </c>
      <c r="R2200" s="73">
        <f>IF(AND(J2199=0,J2200=0),0,INT(CHOOSE(IF(C2200&gt;0,C2200,$F$5),#REF!,#REF!,#REF!,#REF!,#REF!,#REF!,#REF!)))</f>
        <v>0</v>
      </c>
      <c r="S2200" s="74">
        <f t="shared" si="186"/>
        <v>0</v>
      </c>
      <c r="T2200" s="74"/>
    </row>
    <row r="2201" spans="4:20" ht="20.25" hidden="1" customHeight="1">
      <c r="E2201" t="str">
        <f>IF(OR(M2201&gt;0,M2202&gt;0),2,"")</f>
        <v/>
      </c>
      <c r="F2201" s="62"/>
      <c r="G2201" s="63"/>
      <c r="H2201" s="64"/>
      <c r="I2201" s="64"/>
      <c r="J2201" s="63">
        <v>0</v>
      </c>
      <c r="K2201" s="65"/>
      <c r="L2201" s="66">
        <f t="shared" si="183"/>
        <v>0</v>
      </c>
      <c r="M2201" s="64">
        <f t="shared" si="183"/>
        <v>0</v>
      </c>
      <c r="N2201" s="66">
        <f>IF(J2201=0,0,N2202*$E$3)</f>
        <v>0</v>
      </c>
      <c r="O2201" s="67">
        <f t="shared" si="184"/>
        <v>0</v>
      </c>
      <c r="P2201" s="66">
        <f>IF(J2201=0,0,P2202*$E$3)</f>
        <v>0</v>
      </c>
      <c r="Q2201" s="67">
        <f t="shared" si="185"/>
        <v>0</v>
      </c>
      <c r="R2201" s="66">
        <f>IF(J2201=0,0,R2202*$E$3)</f>
        <v>0</v>
      </c>
      <c r="S2201" s="67">
        <f t="shared" si="186"/>
        <v>0</v>
      </c>
      <c r="T2201" s="67"/>
    </row>
    <row r="2202" spans="4:20" ht="20.25" hidden="1" customHeight="1">
      <c r="D2202" s="68">
        <f t="shared" si="187"/>
        <v>0</v>
      </c>
      <c r="E2202">
        <f>IF(OR(M2201&gt;0,M2202&gt;0),1,0)</f>
        <v>0</v>
      </c>
      <c r="F2202" s="59"/>
      <c r="G2202" s="70" t="str">
        <f>G2200</f>
        <v>밸브소켓</v>
      </c>
      <c r="H2202" s="71"/>
      <c r="I2202" s="71">
        <f t="shared" si="188"/>
        <v>0</v>
      </c>
      <c r="J2202" s="70">
        <v>0</v>
      </c>
      <c r="K2202" s="72" t="s">
        <v>346</v>
      </c>
      <c r="L2202" s="73">
        <f t="shared" si="183"/>
        <v>0</v>
      </c>
      <c r="M2202" s="71">
        <f t="shared" si="183"/>
        <v>0</v>
      </c>
      <c r="N2202" s="73">
        <f>IF(AND(J2201=0,J2202=0),0,INT(CHOOSE(IF(C2202&gt;0,C2202,$F$5),#REF!,#REF!,#REF!,#REF!,#REF!,#REF!,#REF!)))</f>
        <v>0</v>
      </c>
      <c r="O2202" s="74">
        <f t="shared" si="184"/>
        <v>0</v>
      </c>
      <c r="P2202" s="73">
        <f>IF(AND(J2201=0,J2202=0),0,INT(CHOOSE(IF(C2202&gt;0,C2202,$F$5),#REF!,#REF!,#REF!,#REF!,#REF!,#REF!,#REF!)))</f>
        <v>0</v>
      </c>
      <c r="Q2202" s="74">
        <f t="shared" si="185"/>
        <v>0</v>
      </c>
      <c r="R2202" s="73">
        <f>IF(AND(J2201=0,J2202=0),0,INT(CHOOSE(IF(C2202&gt;0,C2202,$F$5),#REF!,#REF!,#REF!,#REF!,#REF!,#REF!,#REF!)))</f>
        <v>0</v>
      </c>
      <c r="S2202" s="74">
        <f t="shared" si="186"/>
        <v>0</v>
      </c>
      <c r="T2202" s="74"/>
    </row>
    <row r="2203" spans="4:20" ht="20.25" hidden="1" customHeight="1">
      <c r="E2203" t="str">
        <f>IF(OR(M2203&gt;0,M2204&gt;0),2,"")</f>
        <v/>
      </c>
      <c r="F2203" s="62"/>
      <c r="G2203" s="63"/>
      <c r="H2203" s="64"/>
      <c r="I2203" s="64"/>
      <c r="J2203" s="63">
        <v>0</v>
      </c>
      <c r="K2203" s="65"/>
      <c r="L2203" s="66">
        <f t="shared" si="183"/>
        <v>0</v>
      </c>
      <c r="M2203" s="64">
        <f t="shared" si="183"/>
        <v>0</v>
      </c>
      <c r="N2203" s="66">
        <f>IF(J2203=0,0,N2204*$E$3)</f>
        <v>0</v>
      </c>
      <c r="O2203" s="67">
        <f t="shared" si="184"/>
        <v>0</v>
      </c>
      <c r="P2203" s="66">
        <f>IF(J2203=0,0,P2204*$E$3)</f>
        <v>0</v>
      </c>
      <c r="Q2203" s="67">
        <f t="shared" si="185"/>
        <v>0</v>
      </c>
      <c r="R2203" s="66">
        <f>IF(J2203=0,0,R2204*$E$3)</f>
        <v>0</v>
      </c>
      <c r="S2203" s="67">
        <f t="shared" si="186"/>
        <v>0</v>
      </c>
      <c r="T2203" s="67"/>
    </row>
    <row r="2204" spans="4:20" ht="20.25" hidden="1" customHeight="1">
      <c r="D2204" s="68">
        <f t="shared" si="187"/>
        <v>0</v>
      </c>
      <c r="E2204">
        <f>IF(OR(M2203&gt;0,M2204&gt;0),1,0)</f>
        <v>0</v>
      </c>
      <c r="F2204" s="59"/>
      <c r="G2204" s="70" t="s">
        <v>568</v>
      </c>
      <c r="H2204" s="71"/>
      <c r="I2204" s="71">
        <f t="shared" si="188"/>
        <v>0</v>
      </c>
      <c r="J2204" s="70">
        <v>0</v>
      </c>
      <c r="K2204" s="72" t="s">
        <v>346</v>
      </c>
      <c r="L2204" s="73">
        <f t="shared" si="183"/>
        <v>0</v>
      </c>
      <c r="M2204" s="71">
        <f t="shared" si="183"/>
        <v>0</v>
      </c>
      <c r="N2204" s="73">
        <f>IF(AND(J2203=0,J2204=0),0,INT(CHOOSE(IF(C2204&gt;0,C2204,$F$5),#REF!,#REF!,#REF!,#REF!,#REF!,#REF!,#REF!)))</f>
        <v>0</v>
      </c>
      <c r="O2204" s="74">
        <f t="shared" si="184"/>
        <v>0</v>
      </c>
      <c r="P2204" s="73">
        <f>IF(AND(J2203=0,J2204=0),0,INT(CHOOSE(IF(C2204&gt;0,C2204,$F$5),#REF!,#REF!,#REF!,#REF!,#REF!,#REF!,#REF!)))</f>
        <v>0</v>
      </c>
      <c r="Q2204" s="74">
        <f t="shared" si="185"/>
        <v>0</v>
      </c>
      <c r="R2204" s="73">
        <f>IF(AND(J2203=0,J2204=0),0,INT(CHOOSE(IF(C2204&gt;0,C2204,$F$5),#REF!,#REF!,#REF!,#REF!,#REF!,#REF!,#REF!)))</f>
        <v>0</v>
      </c>
      <c r="S2204" s="74">
        <f t="shared" si="186"/>
        <v>0</v>
      </c>
      <c r="T2204" s="74"/>
    </row>
    <row r="2205" spans="4:20" ht="20.25" hidden="1" customHeight="1">
      <c r="E2205" t="str">
        <f>IF(OR(M2205&gt;0,M2206&gt;0),2,"")</f>
        <v/>
      </c>
      <c r="F2205" s="62"/>
      <c r="G2205" s="63"/>
      <c r="H2205" s="64"/>
      <c r="I2205" s="64"/>
      <c r="J2205" s="63">
        <v>0</v>
      </c>
      <c r="K2205" s="65"/>
      <c r="L2205" s="66">
        <f t="shared" si="183"/>
        <v>0</v>
      </c>
      <c r="M2205" s="64">
        <f t="shared" si="183"/>
        <v>0</v>
      </c>
      <c r="N2205" s="66">
        <f>IF(J2205=0,0,N2206*$E$3)</f>
        <v>0</v>
      </c>
      <c r="O2205" s="67">
        <f t="shared" si="184"/>
        <v>0</v>
      </c>
      <c r="P2205" s="66">
        <f>IF(J2205=0,0,P2206*$E$3)</f>
        <v>0</v>
      </c>
      <c r="Q2205" s="67">
        <f t="shared" si="185"/>
        <v>0</v>
      </c>
      <c r="R2205" s="66">
        <f>IF(J2205=0,0,R2206*$E$3)</f>
        <v>0</v>
      </c>
      <c r="S2205" s="67">
        <f t="shared" si="186"/>
        <v>0</v>
      </c>
      <c r="T2205" s="67"/>
    </row>
    <row r="2206" spans="4:20" ht="20.25" hidden="1" customHeight="1">
      <c r="D2206" s="68">
        <f t="shared" si="187"/>
        <v>0</v>
      </c>
      <c r="E2206">
        <f>IF(OR(M2205&gt;0,M2206&gt;0),1,0)</f>
        <v>0</v>
      </c>
      <c r="F2206" s="59"/>
      <c r="G2206" s="70" t="s">
        <v>573</v>
      </c>
      <c r="H2206" s="71" t="s">
        <v>569</v>
      </c>
      <c r="I2206" s="71">
        <f t="shared" si="188"/>
        <v>0</v>
      </c>
      <c r="J2206" s="70">
        <v>0</v>
      </c>
      <c r="K2206" s="72" t="s">
        <v>346</v>
      </c>
      <c r="L2206" s="73">
        <f t="shared" si="183"/>
        <v>0</v>
      </c>
      <c r="M2206" s="71">
        <f t="shared" si="183"/>
        <v>0</v>
      </c>
      <c r="N2206" s="73">
        <f>IF(AND(J2205=0,J2206=0),0,INT(CHOOSE(IF(C2206&gt;0,C2206,$F$5),#REF!,#REF!,#REF!,#REF!,#REF!,#REF!,#REF!)))</f>
        <v>0</v>
      </c>
      <c r="O2206" s="74">
        <f t="shared" si="184"/>
        <v>0</v>
      </c>
      <c r="P2206" s="73">
        <f>IF(AND(J2205=0,J2206=0),0,INT(CHOOSE(IF(C2206&gt;0,C2206,$F$5),#REF!,#REF!,#REF!,#REF!,#REF!,#REF!,#REF!)))</f>
        <v>0</v>
      </c>
      <c r="Q2206" s="74">
        <f t="shared" si="185"/>
        <v>0</v>
      </c>
      <c r="R2206" s="73">
        <f>IF(AND(J2205=0,J2206=0),0,INT(CHOOSE(IF(C2206&gt;0,C2206,$F$5),#REF!,#REF!,#REF!,#REF!,#REF!,#REF!,#REF!)))</f>
        <v>0</v>
      </c>
      <c r="S2206" s="74">
        <f t="shared" si="186"/>
        <v>0</v>
      </c>
      <c r="T2206" s="74" t="s">
        <v>574</v>
      </c>
    </row>
    <row r="2207" spans="4:20" ht="20.25" hidden="1" customHeight="1">
      <c r="E2207" t="str">
        <f>IF(OR(M2207&gt;0,M2208&gt;0),2,"")</f>
        <v/>
      </c>
      <c r="F2207" s="62"/>
      <c r="G2207" s="63"/>
      <c r="H2207" s="64"/>
      <c r="I2207" s="64"/>
      <c r="J2207" s="63">
        <v>0</v>
      </c>
      <c r="K2207" s="65"/>
      <c r="L2207" s="66">
        <f t="shared" si="183"/>
        <v>0</v>
      </c>
      <c r="M2207" s="64">
        <f t="shared" si="183"/>
        <v>0</v>
      </c>
      <c r="N2207" s="66">
        <f>IF(J2207=0,0,N2208*$E$3)</f>
        <v>0</v>
      </c>
      <c r="O2207" s="67">
        <f t="shared" si="184"/>
        <v>0</v>
      </c>
      <c r="P2207" s="66">
        <f>IF(J2207=0,0,P2208*$E$3)</f>
        <v>0</v>
      </c>
      <c r="Q2207" s="67">
        <f t="shared" si="185"/>
        <v>0</v>
      </c>
      <c r="R2207" s="66">
        <f>IF(J2207=0,0,R2208*$E$3)</f>
        <v>0</v>
      </c>
      <c r="S2207" s="67">
        <f t="shared" si="186"/>
        <v>0</v>
      </c>
      <c r="T2207" s="67"/>
    </row>
    <row r="2208" spans="4:20" ht="20.25" hidden="1" customHeight="1">
      <c r="D2208" s="68">
        <f t="shared" si="187"/>
        <v>0</v>
      </c>
      <c r="E2208">
        <f>IF(OR(M2207&gt;0,M2208&gt;0),1,0)</f>
        <v>0</v>
      </c>
      <c r="F2208" s="59"/>
      <c r="G2208" s="70" t="str">
        <f>G2206</f>
        <v>수전엘보</v>
      </c>
      <c r="H2208" s="71" t="s">
        <v>571</v>
      </c>
      <c r="I2208" s="71">
        <f t="shared" si="188"/>
        <v>0</v>
      </c>
      <c r="J2208" s="70">
        <v>0</v>
      </c>
      <c r="K2208" s="72" t="s">
        <v>346</v>
      </c>
      <c r="L2208" s="73">
        <f t="shared" si="183"/>
        <v>0</v>
      </c>
      <c r="M2208" s="71">
        <f t="shared" si="183"/>
        <v>0</v>
      </c>
      <c r="N2208" s="73">
        <f>IF(AND(J2207=0,J2208=0),0,INT(CHOOSE(IF(C2208&gt;0,C2208,$F$5),#REF!,#REF!,#REF!,#REF!,#REF!,#REF!,#REF!)))</f>
        <v>0</v>
      </c>
      <c r="O2208" s="74">
        <f t="shared" si="184"/>
        <v>0</v>
      </c>
      <c r="P2208" s="73">
        <f>IF(AND(J2207=0,J2208=0),0,INT(CHOOSE(IF(C2208&gt;0,C2208,$F$5),#REF!,#REF!,#REF!,#REF!,#REF!,#REF!,#REF!)))</f>
        <v>0</v>
      </c>
      <c r="Q2208" s="74">
        <f t="shared" si="185"/>
        <v>0</v>
      </c>
      <c r="R2208" s="73">
        <f>IF(AND(J2207=0,J2208=0),0,INT(CHOOSE(IF(C2208&gt;0,C2208,$F$5),#REF!,#REF!,#REF!,#REF!,#REF!,#REF!,#REF!)))</f>
        <v>0</v>
      </c>
      <c r="S2208" s="74">
        <f t="shared" si="186"/>
        <v>0</v>
      </c>
      <c r="T2208" s="74" t="s">
        <v>574</v>
      </c>
    </row>
    <row r="2209" spans="4:20" ht="20.25" hidden="1" customHeight="1">
      <c r="E2209" t="str">
        <f>IF(OR(M2209&gt;0,M2210&gt;0),2,"")</f>
        <v/>
      </c>
      <c r="F2209" s="62"/>
      <c r="G2209" s="63"/>
      <c r="H2209" s="64"/>
      <c r="I2209" s="64"/>
      <c r="J2209" s="63">
        <v>0</v>
      </c>
      <c r="K2209" s="65"/>
      <c r="L2209" s="66">
        <f t="shared" si="183"/>
        <v>0</v>
      </c>
      <c r="M2209" s="64">
        <f t="shared" si="183"/>
        <v>0</v>
      </c>
      <c r="N2209" s="66">
        <f>IF(J2209=0,0,N2210*$E$3)</f>
        <v>0</v>
      </c>
      <c r="O2209" s="67">
        <f t="shared" si="184"/>
        <v>0</v>
      </c>
      <c r="P2209" s="66">
        <f>IF(J2209=0,0,P2210*$E$3)</f>
        <v>0</v>
      </c>
      <c r="Q2209" s="67">
        <f t="shared" si="185"/>
        <v>0</v>
      </c>
      <c r="R2209" s="66">
        <f>IF(J2209=0,0,R2210*$E$3)</f>
        <v>0</v>
      </c>
      <c r="S2209" s="67">
        <f t="shared" si="186"/>
        <v>0</v>
      </c>
      <c r="T2209" s="67"/>
    </row>
    <row r="2210" spans="4:20" ht="20.25" hidden="1" customHeight="1">
      <c r="D2210" s="68">
        <f t="shared" si="187"/>
        <v>0</v>
      </c>
      <c r="E2210">
        <f>IF(OR(M2209&gt;0,M2210&gt;0),1,0)</f>
        <v>0</v>
      </c>
      <c r="F2210" s="59"/>
      <c r="G2210" s="70" t="str">
        <f>G2208</f>
        <v>수전엘보</v>
      </c>
      <c r="H2210" s="71" t="s">
        <v>572</v>
      </c>
      <c r="I2210" s="71">
        <f t="shared" si="188"/>
        <v>0</v>
      </c>
      <c r="J2210" s="70">
        <v>0</v>
      </c>
      <c r="K2210" s="72" t="s">
        <v>346</v>
      </c>
      <c r="L2210" s="73">
        <f t="shared" si="183"/>
        <v>0</v>
      </c>
      <c r="M2210" s="71">
        <f t="shared" si="183"/>
        <v>0</v>
      </c>
      <c r="N2210" s="73">
        <f>IF(AND(J2209=0,J2210=0),0,INT(CHOOSE(IF(C2210&gt;0,C2210,$F$5),#REF!,#REF!,#REF!,#REF!,#REF!,#REF!,#REF!)))</f>
        <v>0</v>
      </c>
      <c r="O2210" s="74">
        <f t="shared" si="184"/>
        <v>0</v>
      </c>
      <c r="P2210" s="73">
        <f>IF(AND(J2209=0,J2210=0),0,INT(CHOOSE(IF(C2210&gt;0,C2210,$F$5),#REF!,#REF!,#REF!,#REF!,#REF!,#REF!,#REF!)))</f>
        <v>0</v>
      </c>
      <c r="Q2210" s="74">
        <f t="shared" si="185"/>
        <v>0</v>
      </c>
      <c r="R2210" s="73">
        <f>IF(AND(J2209=0,J2210=0),0,INT(CHOOSE(IF(C2210&gt;0,C2210,$F$5),#REF!,#REF!,#REF!,#REF!,#REF!,#REF!,#REF!)))</f>
        <v>0</v>
      </c>
      <c r="S2210" s="74">
        <f t="shared" si="186"/>
        <v>0</v>
      </c>
      <c r="T2210" s="74" t="s">
        <v>574</v>
      </c>
    </row>
    <row r="2211" spans="4:20" ht="20.25" hidden="1" customHeight="1">
      <c r="E2211" t="str">
        <f>IF(OR(M2211&gt;0,M2212&gt;0),2,"")</f>
        <v/>
      </c>
      <c r="F2211" s="62"/>
      <c r="G2211" s="63"/>
      <c r="H2211" s="64"/>
      <c r="I2211" s="64"/>
      <c r="J2211" s="63">
        <v>0</v>
      </c>
      <c r="K2211" s="65"/>
      <c r="L2211" s="66">
        <f t="shared" si="183"/>
        <v>0</v>
      </c>
      <c r="M2211" s="64">
        <f t="shared" si="183"/>
        <v>0</v>
      </c>
      <c r="N2211" s="66">
        <f>IF(J2211=0,0,N2212*$E$3)</f>
        <v>0</v>
      </c>
      <c r="O2211" s="67">
        <f t="shared" si="184"/>
        <v>0</v>
      </c>
      <c r="P2211" s="66">
        <f>IF(J2211=0,0,P2212*$E$3)</f>
        <v>0</v>
      </c>
      <c r="Q2211" s="67">
        <f t="shared" si="185"/>
        <v>0</v>
      </c>
      <c r="R2211" s="66">
        <f>IF(J2211=0,0,R2212*$E$3)</f>
        <v>0</v>
      </c>
      <c r="S2211" s="67">
        <f t="shared" si="186"/>
        <v>0</v>
      </c>
      <c r="T2211" s="67"/>
    </row>
    <row r="2212" spans="4:20" ht="20.25" hidden="1" customHeight="1">
      <c r="D2212" s="68">
        <f t="shared" si="187"/>
        <v>0</v>
      </c>
      <c r="E2212">
        <f>IF(OR(M2211&gt;0,M2212&gt;0),1,0)</f>
        <v>0</v>
      </c>
      <c r="F2212" s="59"/>
      <c r="G2212" s="70" t="str">
        <f>G2210</f>
        <v>수전엘보</v>
      </c>
      <c r="H2212" s="71" t="s">
        <v>566</v>
      </c>
      <c r="I2212" s="71">
        <f t="shared" si="188"/>
        <v>0</v>
      </c>
      <c r="J2212" s="70">
        <v>0</v>
      </c>
      <c r="K2212" s="72" t="s">
        <v>347</v>
      </c>
      <c r="L2212" s="73">
        <f t="shared" si="183"/>
        <v>0</v>
      </c>
      <c r="M2212" s="71">
        <f t="shared" si="183"/>
        <v>0</v>
      </c>
      <c r="N2212" s="73">
        <f>IF(AND(J2211=0,J2212=0),0,INT(CHOOSE(IF(C2212&gt;0,C2212,$F$5),#REF!,#REF!,#REF!,#REF!,#REF!,#REF!,#REF!)))</f>
        <v>0</v>
      </c>
      <c r="O2212" s="74">
        <f t="shared" si="184"/>
        <v>0</v>
      </c>
      <c r="P2212" s="73">
        <f>IF(AND(J2211=0,J2212=0),0,INT(CHOOSE(IF(C2212&gt;0,C2212,$F$5),#REF!,#REF!,#REF!,#REF!,#REF!,#REF!,#REF!)))</f>
        <v>0</v>
      </c>
      <c r="Q2212" s="74">
        <f t="shared" si="185"/>
        <v>0</v>
      </c>
      <c r="R2212" s="73">
        <f>IF(AND(J2211=0,J2212=0),0,INT(CHOOSE(IF(C2212&gt;0,C2212,$F$5),#REF!,#REF!,#REF!,#REF!,#REF!,#REF!,#REF!)))</f>
        <v>0</v>
      </c>
      <c r="S2212" s="74">
        <f t="shared" si="186"/>
        <v>0</v>
      </c>
      <c r="T2212" s="74"/>
    </row>
    <row r="2213" spans="4:20" ht="20.25" hidden="1" customHeight="1">
      <c r="E2213" t="str">
        <f>IF(OR(M2213&gt;0,M2214&gt;0),2,"")</f>
        <v/>
      </c>
      <c r="F2213" s="62"/>
      <c r="G2213" s="63"/>
      <c r="H2213" s="64"/>
      <c r="I2213" s="64"/>
      <c r="J2213" s="63">
        <v>0</v>
      </c>
      <c r="K2213" s="65"/>
      <c r="L2213" s="66">
        <f t="shared" si="183"/>
        <v>0</v>
      </c>
      <c r="M2213" s="64">
        <f t="shared" si="183"/>
        <v>0</v>
      </c>
      <c r="N2213" s="66">
        <f>IF(J2213=0,0,N2214*$E$3)</f>
        <v>0</v>
      </c>
      <c r="O2213" s="67">
        <f t="shared" si="184"/>
        <v>0</v>
      </c>
      <c r="P2213" s="66">
        <f>IF(J2213=0,0,P2214*$E$3)</f>
        <v>0</v>
      </c>
      <c r="Q2213" s="67">
        <f t="shared" si="185"/>
        <v>0</v>
      </c>
      <c r="R2213" s="66">
        <f>IF(J2213=0,0,R2214*$E$3)</f>
        <v>0</v>
      </c>
      <c r="S2213" s="67">
        <f t="shared" si="186"/>
        <v>0</v>
      </c>
      <c r="T2213" s="67"/>
    </row>
    <row r="2214" spans="4:20" ht="20.25" hidden="1" customHeight="1">
      <c r="D2214" s="68">
        <f t="shared" si="187"/>
        <v>0</v>
      </c>
      <c r="E2214">
        <f>IF(OR(M2213&gt;0,M2214&gt;0),1,0)</f>
        <v>0</v>
      </c>
      <c r="F2214" s="59"/>
      <c r="G2214" s="70" t="str">
        <f>G2212</f>
        <v>수전엘보</v>
      </c>
      <c r="H2214" s="71" t="s">
        <v>567</v>
      </c>
      <c r="I2214" s="71">
        <f t="shared" si="188"/>
        <v>0</v>
      </c>
      <c r="J2214" s="70">
        <v>0</v>
      </c>
      <c r="K2214" s="72" t="s">
        <v>562</v>
      </c>
      <c r="L2214" s="73">
        <f t="shared" si="183"/>
        <v>0</v>
      </c>
      <c r="M2214" s="71">
        <f t="shared" si="183"/>
        <v>0</v>
      </c>
      <c r="N2214" s="73">
        <f>IF(AND(J2213=0,J2214=0),0,INT(CHOOSE(IF(C2214&gt;0,C2214,$F$5),#REF!,#REF!,#REF!,#REF!,#REF!,#REF!,#REF!)))</f>
        <v>0</v>
      </c>
      <c r="O2214" s="74">
        <f t="shared" si="184"/>
        <v>0</v>
      </c>
      <c r="P2214" s="73">
        <f>IF(AND(J2213=0,J2214=0),0,INT(CHOOSE(IF(C2214&gt;0,C2214,$F$5),#REF!,#REF!,#REF!,#REF!,#REF!,#REF!,#REF!)))</f>
        <v>0</v>
      </c>
      <c r="Q2214" s="74">
        <f t="shared" si="185"/>
        <v>0</v>
      </c>
      <c r="R2214" s="73">
        <f>IF(AND(J2213=0,J2214=0),0,INT(CHOOSE(IF(C2214&gt;0,C2214,$F$5),#REF!,#REF!,#REF!,#REF!,#REF!,#REF!,#REF!)))</f>
        <v>0</v>
      </c>
      <c r="S2214" s="74">
        <f t="shared" si="186"/>
        <v>0</v>
      </c>
      <c r="T2214" s="74"/>
    </row>
    <row r="2215" spans="4:20" ht="20.25" hidden="1" customHeight="1">
      <c r="E2215" t="str">
        <f>IF(OR(M2215&gt;0,M2216&gt;0),2,"")</f>
        <v/>
      </c>
      <c r="F2215" s="62"/>
      <c r="G2215" s="63"/>
      <c r="H2215" s="64"/>
      <c r="I2215" s="64"/>
      <c r="J2215" s="63">
        <v>0</v>
      </c>
      <c r="K2215" s="65"/>
      <c r="L2215" s="66">
        <f t="shared" si="183"/>
        <v>0</v>
      </c>
      <c r="M2215" s="64">
        <f t="shared" si="183"/>
        <v>0</v>
      </c>
      <c r="N2215" s="66">
        <f>IF(J2215=0,0,N2216*$E$3)</f>
        <v>0</v>
      </c>
      <c r="O2215" s="67">
        <f t="shared" si="184"/>
        <v>0</v>
      </c>
      <c r="P2215" s="66">
        <f>IF(J2215=0,0,P2216*$E$3)</f>
        <v>0</v>
      </c>
      <c r="Q2215" s="67">
        <f t="shared" si="185"/>
        <v>0</v>
      </c>
      <c r="R2215" s="66">
        <f>IF(J2215=0,0,R2216*$E$3)</f>
        <v>0</v>
      </c>
      <c r="S2215" s="67">
        <f t="shared" si="186"/>
        <v>0</v>
      </c>
      <c r="T2215" s="67"/>
    </row>
    <row r="2216" spans="4:20" ht="20.25" hidden="1" customHeight="1">
      <c r="D2216" s="68">
        <f t="shared" si="187"/>
        <v>0</v>
      </c>
      <c r="E2216">
        <f>IF(OR(M2215&gt;0,M2216&gt;0),1,0)</f>
        <v>0</v>
      </c>
      <c r="F2216" s="59"/>
      <c r="G2216" s="70" t="str">
        <f>G2214</f>
        <v>수전엘보</v>
      </c>
      <c r="H2216" s="71"/>
      <c r="I2216" s="71">
        <f t="shared" si="188"/>
        <v>0</v>
      </c>
      <c r="J2216" s="70">
        <v>0</v>
      </c>
      <c r="K2216" s="72" t="s">
        <v>562</v>
      </c>
      <c r="L2216" s="73">
        <f t="shared" si="183"/>
        <v>0</v>
      </c>
      <c r="M2216" s="71">
        <f t="shared" si="183"/>
        <v>0</v>
      </c>
      <c r="N2216" s="73">
        <f>IF(AND(J2215=0,J2216=0),0,INT(CHOOSE(IF(C2216&gt;0,C2216,$F$5),#REF!,#REF!,#REF!,#REF!,#REF!,#REF!,#REF!)))</f>
        <v>0</v>
      </c>
      <c r="O2216" s="74">
        <f t="shared" si="184"/>
        <v>0</v>
      </c>
      <c r="P2216" s="73">
        <f>IF(AND(J2215=0,J2216=0),0,INT(CHOOSE(IF(C2216&gt;0,C2216,$F$5),#REF!,#REF!,#REF!,#REF!,#REF!,#REF!,#REF!)))</f>
        <v>0</v>
      </c>
      <c r="Q2216" s="74">
        <f t="shared" si="185"/>
        <v>0</v>
      </c>
      <c r="R2216" s="73">
        <f>IF(AND(J2215=0,J2216=0),0,INT(CHOOSE(IF(C2216&gt;0,C2216,$F$5),#REF!,#REF!,#REF!,#REF!,#REF!,#REF!,#REF!)))</f>
        <v>0</v>
      </c>
      <c r="S2216" s="74">
        <f t="shared" si="186"/>
        <v>0</v>
      </c>
      <c r="T2216" s="74"/>
    </row>
    <row r="2217" spans="4:20" ht="20.25" hidden="1" customHeight="1">
      <c r="E2217" t="str">
        <f>IF(OR(M2217&gt;0,M2218&gt;0),2,"")</f>
        <v/>
      </c>
      <c r="F2217" s="62"/>
      <c r="G2217" s="63"/>
      <c r="H2217" s="64"/>
      <c r="I2217" s="64"/>
      <c r="J2217" s="63">
        <v>0</v>
      </c>
      <c r="K2217" s="65"/>
      <c r="L2217" s="66">
        <f t="shared" si="183"/>
        <v>0</v>
      </c>
      <c r="M2217" s="64">
        <f t="shared" si="183"/>
        <v>0</v>
      </c>
      <c r="N2217" s="66">
        <f>IF(J2217=0,0,N2218*$E$3)</f>
        <v>0</v>
      </c>
      <c r="O2217" s="67">
        <f t="shared" si="184"/>
        <v>0</v>
      </c>
      <c r="P2217" s="66">
        <f>IF(J2217=0,0,P2218*$E$3)</f>
        <v>0</v>
      </c>
      <c r="Q2217" s="67">
        <f t="shared" si="185"/>
        <v>0</v>
      </c>
      <c r="R2217" s="66">
        <f>IF(J2217=0,0,R2218*$E$3)</f>
        <v>0</v>
      </c>
      <c r="S2217" s="67">
        <f t="shared" si="186"/>
        <v>0</v>
      </c>
      <c r="T2217" s="67"/>
    </row>
    <row r="2218" spans="4:20" ht="20.25" hidden="1" customHeight="1">
      <c r="D2218" s="68">
        <f t="shared" si="187"/>
        <v>0</v>
      </c>
      <c r="E2218">
        <f>IF(OR(M2217&gt;0,M2218&gt;0),1,0)</f>
        <v>0</v>
      </c>
      <c r="F2218" s="59"/>
      <c r="G2218" s="70" t="str">
        <f>G2216</f>
        <v>수전엘보</v>
      </c>
      <c r="H2218" s="71"/>
      <c r="I2218" s="71">
        <f t="shared" si="188"/>
        <v>0</v>
      </c>
      <c r="J2218" s="70">
        <v>0</v>
      </c>
      <c r="K2218" s="72" t="s">
        <v>346</v>
      </c>
      <c r="L2218" s="73">
        <f t="shared" si="183"/>
        <v>0</v>
      </c>
      <c r="M2218" s="71">
        <f t="shared" si="183"/>
        <v>0</v>
      </c>
      <c r="N2218" s="73">
        <f>IF(AND(J2217=0,J2218=0),0,INT(CHOOSE(IF(C2218&gt;0,C2218,$F$5),#REF!,#REF!,#REF!,#REF!,#REF!,#REF!,#REF!)))</f>
        <v>0</v>
      </c>
      <c r="O2218" s="74">
        <f t="shared" si="184"/>
        <v>0</v>
      </c>
      <c r="P2218" s="73">
        <f>IF(AND(J2217=0,J2218=0),0,INT(CHOOSE(IF(C2218&gt;0,C2218,$F$5),#REF!,#REF!,#REF!,#REF!,#REF!,#REF!,#REF!)))</f>
        <v>0</v>
      </c>
      <c r="Q2218" s="74">
        <f t="shared" si="185"/>
        <v>0</v>
      </c>
      <c r="R2218" s="73">
        <f>IF(AND(J2217=0,J2218=0),0,INT(CHOOSE(IF(C2218&gt;0,C2218,$F$5),#REF!,#REF!,#REF!,#REF!,#REF!,#REF!,#REF!)))</f>
        <v>0</v>
      </c>
      <c r="S2218" s="74">
        <f t="shared" si="186"/>
        <v>0</v>
      </c>
      <c r="T2218" s="74"/>
    </row>
    <row r="2219" spans="4:20" ht="20.25" hidden="1" customHeight="1">
      <c r="E2219" t="str">
        <f>IF(OR(M2219&gt;0,M2220&gt;0),2,"")</f>
        <v/>
      </c>
      <c r="F2219" s="62"/>
      <c r="G2219" s="63"/>
      <c r="H2219" s="64"/>
      <c r="I2219" s="64"/>
      <c r="J2219" s="63">
        <v>0</v>
      </c>
      <c r="K2219" s="65"/>
      <c r="L2219" s="66">
        <f t="shared" si="183"/>
        <v>0</v>
      </c>
      <c r="M2219" s="64">
        <f t="shared" si="183"/>
        <v>0</v>
      </c>
      <c r="N2219" s="66">
        <f>IF(J2219=0,0,N2220*$E$3)</f>
        <v>0</v>
      </c>
      <c r="O2219" s="67">
        <f t="shared" si="184"/>
        <v>0</v>
      </c>
      <c r="P2219" s="66">
        <f>IF(J2219=0,0,P2220*$E$3)</f>
        <v>0</v>
      </c>
      <c r="Q2219" s="67">
        <f t="shared" si="185"/>
        <v>0</v>
      </c>
      <c r="R2219" s="66">
        <f>IF(J2219=0,0,R2220*$E$3)</f>
        <v>0</v>
      </c>
      <c r="S2219" s="67">
        <f t="shared" si="186"/>
        <v>0</v>
      </c>
      <c r="T2219" s="67"/>
    </row>
    <row r="2220" spans="4:20" ht="20.25" hidden="1" customHeight="1">
      <c r="D2220" s="68">
        <f t="shared" si="187"/>
        <v>0</v>
      </c>
      <c r="E2220">
        <f>IF(OR(M2219&gt;0,M2220&gt;0),1,0)</f>
        <v>0</v>
      </c>
      <c r="F2220" s="59"/>
      <c r="G2220" s="70" t="s">
        <v>575</v>
      </c>
      <c r="H2220" s="71" t="s">
        <v>569</v>
      </c>
      <c r="I2220" s="71">
        <f t="shared" si="188"/>
        <v>0</v>
      </c>
      <c r="J2220" s="70">
        <v>0</v>
      </c>
      <c r="K2220" s="72" t="s">
        <v>346</v>
      </c>
      <c r="L2220" s="73">
        <f t="shared" si="183"/>
        <v>0</v>
      </c>
      <c r="M2220" s="71">
        <f t="shared" si="183"/>
        <v>0</v>
      </c>
      <c r="N2220" s="73">
        <f>IF(AND(J2219=0,J2220=0),0,INT(CHOOSE(IF(C2220&gt;0,C2220,$F$5),#REF!,#REF!,#REF!,#REF!,#REF!,#REF!,#REF!)))</f>
        <v>0</v>
      </c>
      <c r="O2220" s="74">
        <f t="shared" si="184"/>
        <v>0</v>
      </c>
      <c r="P2220" s="73">
        <f>IF(AND(J2219=0,J2220=0),0,INT(CHOOSE(IF(C2220&gt;0,C2220,$F$5),#REF!,#REF!,#REF!,#REF!,#REF!,#REF!,#REF!)))</f>
        <v>0</v>
      </c>
      <c r="Q2220" s="74">
        <f t="shared" si="185"/>
        <v>0</v>
      </c>
      <c r="R2220" s="73">
        <f>IF(AND(J2219=0,J2220=0),0,INT(CHOOSE(IF(C2220&gt;0,C2220,$F$5),#REF!,#REF!,#REF!,#REF!,#REF!,#REF!,#REF!)))</f>
        <v>0</v>
      </c>
      <c r="S2220" s="74">
        <f t="shared" si="186"/>
        <v>0</v>
      </c>
      <c r="T2220" s="74"/>
    </row>
    <row r="2221" spans="4:20" ht="20.25" hidden="1" customHeight="1">
      <c r="E2221" t="str">
        <f>IF(OR(M2221&gt;0,M2222&gt;0),2,"")</f>
        <v/>
      </c>
      <c r="F2221" s="62"/>
      <c r="G2221" s="63"/>
      <c r="H2221" s="64"/>
      <c r="I2221" s="64"/>
      <c r="J2221" s="63">
        <v>0</v>
      </c>
      <c r="K2221" s="65"/>
      <c r="L2221" s="66">
        <f t="shared" si="183"/>
        <v>0</v>
      </c>
      <c r="M2221" s="64">
        <f t="shared" si="183"/>
        <v>0</v>
      </c>
      <c r="N2221" s="66">
        <f>IF(J2221=0,0,N2222*$E$3)</f>
        <v>0</v>
      </c>
      <c r="O2221" s="67">
        <f t="shared" si="184"/>
        <v>0</v>
      </c>
      <c r="P2221" s="66">
        <f>IF(J2221=0,0,P2222*$E$3)</f>
        <v>0</v>
      </c>
      <c r="Q2221" s="67">
        <f t="shared" si="185"/>
        <v>0</v>
      </c>
      <c r="R2221" s="66">
        <f>IF(J2221=0,0,R2222*$E$3)</f>
        <v>0</v>
      </c>
      <c r="S2221" s="67">
        <f t="shared" si="186"/>
        <v>0</v>
      </c>
      <c r="T2221" s="67"/>
    </row>
    <row r="2222" spans="4:20" ht="20.25" hidden="1" customHeight="1">
      <c r="D2222" s="68">
        <f t="shared" si="187"/>
        <v>0</v>
      </c>
      <c r="E2222">
        <f>IF(OR(M2221&gt;0,M2222&gt;0),1,0)</f>
        <v>0</v>
      </c>
      <c r="F2222" s="59"/>
      <c r="G2222" s="70" t="str">
        <f>G2220</f>
        <v>카프링</v>
      </c>
      <c r="H2222" s="71" t="s">
        <v>571</v>
      </c>
      <c r="I2222" s="71">
        <f t="shared" si="188"/>
        <v>0</v>
      </c>
      <c r="J2222" s="70">
        <v>0</v>
      </c>
      <c r="K2222" s="72" t="s">
        <v>346</v>
      </c>
      <c r="L2222" s="73">
        <f t="shared" si="183"/>
        <v>0</v>
      </c>
      <c r="M2222" s="71">
        <f t="shared" si="183"/>
        <v>0</v>
      </c>
      <c r="N2222" s="73">
        <f>IF(AND(J2221=0,J2222=0),0,INT(CHOOSE(IF(C2222&gt;0,C2222,$F$5),#REF!,#REF!,#REF!,#REF!,#REF!,#REF!,#REF!)))</f>
        <v>0</v>
      </c>
      <c r="O2222" s="74">
        <f t="shared" si="184"/>
        <v>0</v>
      </c>
      <c r="P2222" s="73">
        <f>IF(AND(J2221=0,J2222=0),0,INT(CHOOSE(IF(C2222&gt;0,C2222,$F$5),#REF!,#REF!,#REF!,#REF!,#REF!,#REF!,#REF!)))</f>
        <v>0</v>
      </c>
      <c r="Q2222" s="74">
        <f t="shared" si="185"/>
        <v>0</v>
      </c>
      <c r="R2222" s="73">
        <f>IF(AND(J2221=0,J2222=0),0,INT(CHOOSE(IF(C2222&gt;0,C2222,$F$5),#REF!,#REF!,#REF!,#REF!,#REF!,#REF!,#REF!)))</f>
        <v>0</v>
      </c>
      <c r="S2222" s="74">
        <f t="shared" si="186"/>
        <v>0</v>
      </c>
      <c r="T2222" s="74"/>
    </row>
    <row r="2223" spans="4:20" ht="20.25" hidden="1" customHeight="1">
      <c r="E2223" t="str">
        <f>IF(OR(M2223&gt;0,M2224&gt;0),2,"")</f>
        <v/>
      </c>
      <c r="F2223" s="62"/>
      <c r="G2223" s="63"/>
      <c r="H2223" s="64"/>
      <c r="I2223" s="64"/>
      <c r="J2223" s="63">
        <v>0</v>
      </c>
      <c r="K2223" s="65"/>
      <c r="L2223" s="66">
        <f t="shared" si="183"/>
        <v>0</v>
      </c>
      <c r="M2223" s="64">
        <f t="shared" si="183"/>
        <v>0</v>
      </c>
      <c r="N2223" s="66">
        <f>IF(J2223=0,0,N2224*$E$3)</f>
        <v>0</v>
      </c>
      <c r="O2223" s="67">
        <f t="shared" si="184"/>
        <v>0</v>
      </c>
      <c r="P2223" s="66">
        <f>IF(J2223=0,0,P2224*$E$3)</f>
        <v>0</v>
      </c>
      <c r="Q2223" s="67">
        <f t="shared" si="185"/>
        <v>0</v>
      </c>
      <c r="R2223" s="66">
        <f>IF(J2223=0,0,R2224*$E$3)</f>
        <v>0</v>
      </c>
      <c r="S2223" s="67">
        <f t="shared" si="186"/>
        <v>0</v>
      </c>
      <c r="T2223" s="67"/>
    </row>
    <row r="2224" spans="4:20" ht="20.25" hidden="1" customHeight="1">
      <c r="D2224" s="68">
        <f t="shared" si="187"/>
        <v>0</v>
      </c>
      <c r="E2224">
        <f>IF(OR(M2223&gt;0,M2224&gt;0),1,0)</f>
        <v>0</v>
      </c>
      <c r="F2224" s="59"/>
      <c r="G2224" s="70" t="str">
        <f>G2222</f>
        <v>카프링</v>
      </c>
      <c r="H2224" s="71" t="s">
        <v>572</v>
      </c>
      <c r="I2224" s="71">
        <f t="shared" si="188"/>
        <v>0</v>
      </c>
      <c r="J2224" s="70">
        <v>0</v>
      </c>
      <c r="K2224" s="72" t="s">
        <v>346</v>
      </c>
      <c r="L2224" s="73">
        <f t="shared" si="183"/>
        <v>0</v>
      </c>
      <c r="M2224" s="71">
        <f t="shared" si="183"/>
        <v>0</v>
      </c>
      <c r="N2224" s="73">
        <f>IF(AND(J2223=0,J2224=0),0,INT(CHOOSE(IF(C2224&gt;0,C2224,$F$5),#REF!,#REF!,#REF!,#REF!,#REF!,#REF!,#REF!)))</f>
        <v>0</v>
      </c>
      <c r="O2224" s="74">
        <f t="shared" si="184"/>
        <v>0</v>
      </c>
      <c r="P2224" s="73">
        <f>IF(AND(J2223=0,J2224=0),0,INT(CHOOSE(IF(C2224&gt;0,C2224,$F$5),#REF!,#REF!,#REF!,#REF!,#REF!,#REF!,#REF!)))</f>
        <v>0</v>
      </c>
      <c r="Q2224" s="74">
        <f t="shared" si="185"/>
        <v>0</v>
      </c>
      <c r="R2224" s="73">
        <f>IF(AND(J2223=0,J2224=0),0,INT(CHOOSE(IF(C2224&gt;0,C2224,$F$5),#REF!,#REF!,#REF!,#REF!,#REF!,#REF!,#REF!)))</f>
        <v>0</v>
      </c>
      <c r="S2224" s="74">
        <f t="shared" si="186"/>
        <v>0</v>
      </c>
      <c r="T2224" s="74"/>
    </row>
    <row r="2225" spans="4:20" ht="20.25" hidden="1" customHeight="1">
      <c r="E2225" t="str">
        <f>IF(OR(M2225&gt;0,M2226&gt;0),2,"")</f>
        <v/>
      </c>
      <c r="F2225" s="62"/>
      <c r="G2225" s="63"/>
      <c r="H2225" s="64"/>
      <c r="I2225" s="64"/>
      <c r="J2225" s="63">
        <v>0</v>
      </c>
      <c r="K2225" s="65"/>
      <c r="L2225" s="66">
        <f t="shared" si="183"/>
        <v>0</v>
      </c>
      <c r="M2225" s="64">
        <f t="shared" si="183"/>
        <v>0</v>
      </c>
      <c r="N2225" s="66">
        <f>IF(J2225=0,0,N2226*$E$3)</f>
        <v>0</v>
      </c>
      <c r="O2225" s="67">
        <f t="shared" si="184"/>
        <v>0</v>
      </c>
      <c r="P2225" s="66">
        <f>IF(J2225=0,0,P2226*$E$3)</f>
        <v>0</v>
      </c>
      <c r="Q2225" s="67">
        <f t="shared" si="185"/>
        <v>0</v>
      </c>
      <c r="R2225" s="66">
        <f>IF(J2225=0,0,R2226*$E$3)</f>
        <v>0</v>
      </c>
      <c r="S2225" s="67">
        <f t="shared" si="186"/>
        <v>0</v>
      </c>
      <c r="T2225" s="67"/>
    </row>
    <row r="2226" spans="4:20" ht="20.25" hidden="1" customHeight="1">
      <c r="D2226" s="68">
        <f t="shared" si="187"/>
        <v>0</v>
      </c>
      <c r="E2226">
        <f>IF(OR(M2225&gt;0,M2226&gt;0),1,0)</f>
        <v>0</v>
      </c>
      <c r="F2226" s="59"/>
      <c r="G2226" s="70" t="str">
        <f>G2224</f>
        <v>카프링</v>
      </c>
      <c r="H2226" s="71" t="s">
        <v>566</v>
      </c>
      <c r="I2226" s="71">
        <f t="shared" si="188"/>
        <v>0</v>
      </c>
      <c r="J2226" s="70">
        <v>0</v>
      </c>
      <c r="K2226" s="72" t="s">
        <v>576</v>
      </c>
      <c r="L2226" s="73">
        <f t="shared" si="183"/>
        <v>0</v>
      </c>
      <c r="M2226" s="71">
        <f t="shared" si="183"/>
        <v>0</v>
      </c>
      <c r="N2226" s="73">
        <f>IF(AND(J2225=0,J2226=0),0,INT(CHOOSE(IF(C2226&gt;0,C2226,$F$5),#REF!,#REF!,#REF!,#REF!,#REF!,#REF!,#REF!)))</f>
        <v>0</v>
      </c>
      <c r="O2226" s="74">
        <f t="shared" si="184"/>
        <v>0</v>
      </c>
      <c r="P2226" s="73">
        <f>IF(AND(J2225=0,J2226=0),0,INT(CHOOSE(IF(C2226&gt;0,C2226,$F$5),#REF!,#REF!,#REF!,#REF!,#REF!,#REF!,#REF!)))</f>
        <v>0</v>
      </c>
      <c r="Q2226" s="74">
        <f t="shared" si="185"/>
        <v>0</v>
      </c>
      <c r="R2226" s="73">
        <f>IF(AND(J2225=0,J2226=0),0,INT(CHOOSE(IF(C2226&gt;0,C2226,$F$5),#REF!,#REF!,#REF!,#REF!,#REF!,#REF!,#REF!)))</f>
        <v>0</v>
      </c>
      <c r="S2226" s="74">
        <f t="shared" si="186"/>
        <v>0</v>
      </c>
      <c r="T2226" s="74"/>
    </row>
    <row r="2227" spans="4:20" ht="20.25" hidden="1" customHeight="1">
      <c r="E2227" t="str">
        <f>IF(OR(M2227&gt;0,M2228&gt;0),2,"")</f>
        <v/>
      </c>
      <c r="F2227" s="62"/>
      <c r="G2227" s="63"/>
      <c r="H2227" s="64"/>
      <c r="I2227" s="64"/>
      <c r="J2227" s="63">
        <v>0</v>
      </c>
      <c r="K2227" s="65"/>
      <c r="L2227" s="66">
        <f t="shared" si="183"/>
        <v>0</v>
      </c>
      <c r="M2227" s="64">
        <f t="shared" si="183"/>
        <v>0</v>
      </c>
      <c r="N2227" s="66">
        <f>IF(J2227=0,0,N2228*$E$3)</f>
        <v>0</v>
      </c>
      <c r="O2227" s="67">
        <f t="shared" si="184"/>
        <v>0</v>
      </c>
      <c r="P2227" s="66">
        <f>IF(J2227=0,0,P2228*$E$3)</f>
        <v>0</v>
      </c>
      <c r="Q2227" s="67">
        <f t="shared" si="185"/>
        <v>0</v>
      </c>
      <c r="R2227" s="66">
        <f>IF(J2227=0,0,R2228*$E$3)</f>
        <v>0</v>
      </c>
      <c r="S2227" s="67">
        <f t="shared" si="186"/>
        <v>0</v>
      </c>
      <c r="T2227" s="67"/>
    </row>
    <row r="2228" spans="4:20" ht="20.25" hidden="1" customHeight="1">
      <c r="D2228" s="68">
        <f t="shared" si="187"/>
        <v>0</v>
      </c>
      <c r="E2228">
        <f>IF(OR(M2227&gt;0,M2228&gt;0),1,0)</f>
        <v>0</v>
      </c>
      <c r="F2228" s="59"/>
      <c r="G2228" s="70" t="str">
        <f>G2226</f>
        <v>카프링</v>
      </c>
      <c r="H2228" s="71" t="s">
        <v>567</v>
      </c>
      <c r="I2228" s="71">
        <f t="shared" si="188"/>
        <v>0</v>
      </c>
      <c r="J2228" s="70">
        <v>0</v>
      </c>
      <c r="K2228" s="72" t="s">
        <v>439</v>
      </c>
      <c r="L2228" s="73">
        <f t="shared" si="183"/>
        <v>0</v>
      </c>
      <c r="M2228" s="71">
        <f t="shared" si="183"/>
        <v>0</v>
      </c>
      <c r="N2228" s="73">
        <f>IF(AND(J2227=0,J2228=0),0,INT(CHOOSE(IF(C2228&gt;0,C2228,$F$5),#REF!,#REF!,#REF!,#REF!,#REF!,#REF!,#REF!)))</f>
        <v>0</v>
      </c>
      <c r="O2228" s="74">
        <f t="shared" si="184"/>
        <v>0</v>
      </c>
      <c r="P2228" s="73">
        <f>IF(AND(J2227=0,J2228=0),0,INT(CHOOSE(IF(C2228&gt;0,C2228,$F$5),#REF!,#REF!,#REF!,#REF!,#REF!,#REF!,#REF!)))</f>
        <v>0</v>
      </c>
      <c r="Q2228" s="74">
        <f t="shared" si="185"/>
        <v>0</v>
      </c>
      <c r="R2228" s="73">
        <f>IF(AND(J2227=0,J2228=0),0,INT(CHOOSE(IF(C2228&gt;0,C2228,$F$5),#REF!,#REF!,#REF!,#REF!,#REF!,#REF!,#REF!)))</f>
        <v>0</v>
      </c>
      <c r="S2228" s="74">
        <f t="shared" si="186"/>
        <v>0</v>
      </c>
      <c r="T2228" s="74"/>
    </row>
    <row r="2229" spans="4:20" ht="20.25" hidden="1" customHeight="1">
      <c r="E2229" t="str">
        <f>IF(OR(M2229&gt;0,M2230&gt;0),2,"")</f>
        <v/>
      </c>
      <c r="F2229" s="62"/>
      <c r="G2229" s="63"/>
      <c r="H2229" s="64"/>
      <c r="I2229" s="64"/>
      <c r="J2229" s="63">
        <v>0</v>
      </c>
      <c r="K2229" s="65"/>
      <c r="L2229" s="66">
        <f t="shared" si="183"/>
        <v>0</v>
      </c>
      <c r="M2229" s="64">
        <f t="shared" si="183"/>
        <v>0</v>
      </c>
      <c r="N2229" s="66">
        <f>IF(J2229=0,0,N2230*$E$3)</f>
        <v>0</v>
      </c>
      <c r="O2229" s="67">
        <f t="shared" si="184"/>
        <v>0</v>
      </c>
      <c r="P2229" s="66">
        <f>IF(J2229=0,0,P2230*$E$3)</f>
        <v>0</v>
      </c>
      <c r="Q2229" s="67">
        <f t="shared" si="185"/>
        <v>0</v>
      </c>
      <c r="R2229" s="66">
        <f>IF(J2229=0,0,R2230*$E$3)</f>
        <v>0</v>
      </c>
      <c r="S2229" s="67">
        <f t="shared" si="186"/>
        <v>0</v>
      </c>
      <c r="T2229" s="67"/>
    </row>
    <row r="2230" spans="4:20" ht="20.25" hidden="1" customHeight="1">
      <c r="D2230" s="68">
        <f t="shared" si="187"/>
        <v>0</v>
      </c>
      <c r="E2230">
        <f>IF(OR(M2229&gt;0,M2230&gt;0),1,0)</f>
        <v>0</v>
      </c>
      <c r="F2230" s="59"/>
      <c r="G2230" s="70" t="str">
        <f>G2228</f>
        <v>카프링</v>
      </c>
      <c r="H2230" s="71"/>
      <c r="I2230" s="71">
        <f t="shared" si="188"/>
        <v>0</v>
      </c>
      <c r="J2230" s="70">
        <v>0</v>
      </c>
      <c r="K2230" s="72" t="s">
        <v>346</v>
      </c>
      <c r="L2230" s="73">
        <f t="shared" si="183"/>
        <v>0</v>
      </c>
      <c r="M2230" s="71">
        <f t="shared" si="183"/>
        <v>0</v>
      </c>
      <c r="N2230" s="73">
        <f>IF(AND(J2229=0,J2230=0),0,INT(CHOOSE(IF(C2230&gt;0,C2230,$F$5),#REF!,#REF!,#REF!,#REF!,#REF!,#REF!,#REF!)))</f>
        <v>0</v>
      </c>
      <c r="O2230" s="74">
        <f t="shared" si="184"/>
        <v>0</v>
      </c>
      <c r="P2230" s="73">
        <f>IF(AND(J2229=0,J2230=0),0,INT(CHOOSE(IF(C2230&gt;0,C2230,$F$5),#REF!,#REF!,#REF!,#REF!,#REF!,#REF!,#REF!)))</f>
        <v>0</v>
      </c>
      <c r="Q2230" s="74">
        <f t="shared" si="185"/>
        <v>0</v>
      </c>
      <c r="R2230" s="73">
        <f>IF(AND(J2229=0,J2230=0),0,INT(CHOOSE(IF(C2230&gt;0,C2230,$F$5),#REF!,#REF!,#REF!,#REF!,#REF!,#REF!,#REF!)))</f>
        <v>0</v>
      </c>
      <c r="S2230" s="74">
        <f t="shared" si="186"/>
        <v>0</v>
      </c>
      <c r="T2230" s="74"/>
    </row>
    <row r="2231" spans="4:20" ht="20.25" hidden="1" customHeight="1">
      <c r="E2231" t="str">
        <f>IF(OR(M2231&gt;0,M2232&gt;0),2,"")</f>
        <v/>
      </c>
      <c r="F2231" s="62"/>
      <c r="G2231" s="63"/>
      <c r="H2231" s="64"/>
      <c r="I2231" s="64"/>
      <c r="J2231" s="63">
        <v>0</v>
      </c>
      <c r="K2231" s="65"/>
      <c r="L2231" s="66">
        <f t="shared" ref="L2231:M2294" si="189">SUM(N2231,P2231,R2231)</f>
        <v>0</v>
      </c>
      <c r="M2231" s="64">
        <f t="shared" si="189"/>
        <v>0</v>
      </c>
      <c r="N2231" s="66">
        <f>IF(J2231=0,0,N2232*$E$3)</f>
        <v>0</v>
      </c>
      <c r="O2231" s="67">
        <f t="shared" ref="O2231:O2294" si="190">INT($J2231*N2231)</f>
        <v>0</v>
      </c>
      <c r="P2231" s="66">
        <f>IF(J2231=0,0,P2232*$E$3)</f>
        <v>0</v>
      </c>
      <c r="Q2231" s="67">
        <f t="shared" ref="Q2231:Q2294" si="191">INT($J2231*P2231)</f>
        <v>0</v>
      </c>
      <c r="R2231" s="66">
        <f>IF(J2231=0,0,R2232*$E$3)</f>
        <v>0</v>
      </c>
      <c r="S2231" s="67">
        <f t="shared" ref="S2231:S2294" si="192">INT($J2231*R2231)</f>
        <v>0</v>
      </c>
      <c r="T2231" s="67"/>
    </row>
    <row r="2232" spans="4:20" ht="20.25" hidden="1" customHeight="1">
      <c r="D2232" s="68">
        <f t="shared" ref="D2232:D2294" si="193">CHOOSE(IF(C2232&gt;0,C2232,$F$5),0,"(야)","(지세별)","(지+소)","(누.불)","(야+소)","(원내역)")</f>
        <v>0</v>
      </c>
      <c r="E2232">
        <f>IF(OR(M2231&gt;0,M2232&gt;0),1,0)</f>
        <v>0</v>
      </c>
      <c r="F2232" s="59"/>
      <c r="G2232" s="70" t="str">
        <f>G2230</f>
        <v>카프링</v>
      </c>
      <c r="H2232" s="71"/>
      <c r="I2232" s="71">
        <f t="shared" ref="I2232:I2294" si="194">CHOOSE(IF(C2232&gt;0,C2232,$F$5),0,"(야간)","(지세별)","(지+소)","(누.불)","(야+소)","")</f>
        <v>0</v>
      </c>
      <c r="J2232" s="70">
        <v>0</v>
      </c>
      <c r="K2232" s="72" t="s">
        <v>346</v>
      </c>
      <c r="L2232" s="73">
        <f t="shared" si="189"/>
        <v>0</v>
      </c>
      <c r="M2232" s="71">
        <f t="shared" si="189"/>
        <v>0</v>
      </c>
      <c r="N2232" s="73">
        <f>IF(AND(J2231=0,J2232=0),0,INT(CHOOSE(IF(C2232&gt;0,C2232,$F$5),#REF!,#REF!,#REF!,#REF!,#REF!,#REF!,#REF!)))</f>
        <v>0</v>
      </c>
      <c r="O2232" s="74">
        <f t="shared" si="190"/>
        <v>0</v>
      </c>
      <c r="P2232" s="73">
        <f>IF(AND(J2231=0,J2232=0),0,INT(CHOOSE(IF(C2232&gt;0,C2232,$F$5),#REF!,#REF!,#REF!,#REF!,#REF!,#REF!,#REF!)))</f>
        <v>0</v>
      </c>
      <c r="Q2232" s="74">
        <f t="shared" si="191"/>
        <v>0</v>
      </c>
      <c r="R2232" s="73">
        <f>IF(AND(J2231=0,J2232=0),0,INT(CHOOSE(IF(C2232&gt;0,C2232,$F$5),#REF!,#REF!,#REF!,#REF!,#REF!,#REF!,#REF!)))</f>
        <v>0</v>
      </c>
      <c r="S2232" s="74">
        <f t="shared" si="192"/>
        <v>0</v>
      </c>
      <c r="T2232" s="74"/>
    </row>
    <row r="2233" spans="4:20" ht="20.25" hidden="1" customHeight="1">
      <c r="E2233" t="str">
        <f>IF(OR(M2233&gt;0,M2234&gt;0),2,"")</f>
        <v/>
      </c>
      <c r="F2233" s="62"/>
      <c r="G2233" s="63"/>
      <c r="H2233" s="64"/>
      <c r="I2233" s="64"/>
      <c r="J2233" s="63">
        <v>0</v>
      </c>
      <c r="K2233" s="65"/>
      <c r="L2233" s="66">
        <f t="shared" si="189"/>
        <v>0</v>
      </c>
      <c r="M2233" s="64">
        <f t="shared" si="189"/>
        <v>0</v>
      </c>
      <c r="N2233" s="66">
        <f>IF(J2233=0,0,N2234*$E$3)</f>
        <v>0</v>
      </c>
      <c r="O2233" s="67">
        <f t="shared" si="190"/>
        <v>0</v>
      </c>
      <c r="P2233" s="66">
        <f>IF(J2233=0,0,P2234*$E$3)</f>
        <v>0</v>
      </c>
      <c r="Q2233" s="67">
        <f t="shared" si="191"/>
        <v>0</v>
      </c>
      <c r="R2233" s="66">
        <f>IF(J2233=0,0,R2234*$E$3)</f>
        <v>0</v>
      </c>
      <c r="S2233" s="67">
        <f t="shared" si="192"/>
        <v>0</v>
      </c>
      <c r="T2233" s="67"/>
    </row>
    <row r="2234" spans="4:20" ht="20.25" hidden="1" customHeight="1">
      <c r="D2234" s="68">
        <f t="shared" si="193"/>
        <v>0</v>
      </c>
      <c r="E2234">
        <f>IF(OR(M2233&gt;0,M2234&gt;0),1,0)</f>
        <v>0</v>
      </c>
      <c r="F2234" s="59"/>
      <c r="G2234" s="70" t="s">
        <v>577</v>
      </c>
      <c r="H2234" s="71" t="s">
        <v>569</v>
      </c>
      <c r="I2234" s="71">
        <f t="shared" si="194"/>
        <v>0</v>
      </c>
      <c r="J2234" s="70">
        <v>0</v>
      </c>
      <c r="K2234" s="72" t="s">
        <v>346</v>
      </c>
      <c r="L2234" s="73">
        <f t="shared" si="189"/>
        <v>0</v>
      </c>
      <c r="M2234" s="71">
        <f t="shared" si="189"/>
        <v>0</v>
      </c>
      <c r="N2234" s="73">
        <f>IF(AND(J2233=0,J2234=0),0,INT(CHOOSE(IF(C2234&gt;0,C2234,$F$5),#REF!,#REF!,#REF!,#REF!,#REF!,#REF!,#REF!)))</f>
        <v>0</v>
      </c>
      <c r="O2234" s="74">
        <f t="shared" si="190"/>
        <v>0</v>
      </c>
      <c r="P2234" s="73">
        <f>IF(AND(J2233=0,J2234=0),0,INT(CHOOSE(IF(C2234&gt;0,C2234,$F$5),#REF!,#REF!,#REF!,#REF!,#REF!,#REF!,#REF!)))</f>
        <v>0</v>
      </c>
      <c r="Q2234" s="74">
        <f t="shared" si="191"/>
        <v>0</v>
      </c>
      <c r="R2234" s="73">
        <f>IF(AND(J2233=0,J2234=0),0,INT(CHOOSE(IF(C2234&gt;0,C2234,$F$5),#REF!,#REF!,#REF!,#REF!,#REF!,#REF!,#REF!)))</f>
        <v>0</v>
      </c>
      <c r="S2234" s="74">
        <f t="shared" si="192"/>
        <v>0</v>
      </c>
      <c r="T2234" s="74"/>
    </row>
    <row r="2235" spans="4:20" ht="20.25" hidden="1" customHeight="1">
      <c r="E2235" t="str">
        <f>IF(OR(M2235&gt;0,M2236&gt;0),2,"")</f>
        <v/>
      </c>
      <c r="F2235" s="62"/>
      <c r="G2235" s="63"/>
      <c r="H2235" s="64"/>
      <c r="I2235" s="64"/>
      <c r="J2235" s="63">
        <v>0</v>
      </c>
      <c r="K2235" s="65"/>
      <c r="L2235" s="66">
        <f t="shared" si="189"/>
        <v>0</v>
      </c>
      <c r="M2235" s="64">
        <f t="shared" si="189"/>
        <v>0</v>
      </c>
      <c r="N2235" s="66">
        <f>IF(J2235=0,0,N2236*$E$3)</f>
        <v>0</v>
      </c>
      <c r="O2235" s="67">
        <f t="shared" si="190"/>
        <v>0</v>
      </c>
      <c r="P2235" s="66">
        <f>IF(J2235=0,0,P2236*$E$3)</f>
        <v>0</v>
      </c>
      <c r="Q2235" s="67">
        <f t="shared" si="191"/>
        <v>0</v>
      </c>
      <c r="R2235" s="66">
        <f>IF(J2235=0,0,R2236*$E$3)</f>
        <v>0</v>
      </c>
      <c r="S2235" s="67">
        <f t="shared" si="192"/>
        <v>0</v>
      </c>
      <c r="T2235" s="67"/>
    </row>
    <row r="2236" spans="4:20" ht="20.25" hidden="1" customHeight="1">
      <c r="D2236" s="68">
        <f t="shared" si="193"/>
        <v>0</v>
      </c>
      <c r="E2236">
        <f>IF(OR(M2235&gt;0,M2236&gt;0),1,0)</f>
        <v>0</v>
      </c>
      <c r="F2236" s="59"/>
      <c r="G2236" s="70" t="str">
        <f>G2234</f>
        <v>속소켓</v>
      </c>
      <c r="H2236" s="71" t="s">
        <v>571</v>
      </c>
      <c r="I2236" s="71">
        <f t="shared" si="194"/>
        <v>0</v>
      </c>
      <c r="J2236" s="70">
        <v>0</v>
      </c>
      <c r="K2236" s="72" t="s">
        <v>346</v>
      </c>
      <c r="L2236" s="73">
        <f t="shared" si="189"/>
        <v>0</v>
      </c>
      <c r="M2236" s="71">
        <f t="shared" si="189"/>
        <v>0</v>
      </c>
      <c r="N2236" s="73">
        <f>IF(AND(J2235=0,J2236=0),0,INT(CHOOSE(IF(C2236&gt;0,C2236,$F$5),#REF!,#REF!,#REF!,#REF!,#REF!,#REF!,#REF!)))</f>
        <v>0</v>
      </c>
      <c r="O2236" s="74">
        <f t="shared" si="190"/>
        <v>0</v>
      </c>
      <c r="P2236" s="73">
        <f>IF(AND(J2235=0,J2236=0),0,INT(CHOOSE(IF(C2236&gt;0,C2236,$F$5),#REF!,#REF!,#REF!,#REF!,#REF!,#REF!,#REF!)))</f>
        <v>0</v>
      </c>
      <c r="Q2236" s="74">
        <f t="shared" si="191"/>
        <v>0</v>
      </c>
      <c r="R2236" s="73">
        <f>IF(AND(J2235=0,J2236=0),0,INT(CHOOSE(IF(C2236&gt;0,C2236,$F$5),#REF!,#REF!,#REF!,#REF!,#REF!,#REF!,#REF!)))</f>
        <v>0</v>
      </c>
      <c r="S2236" s="74">
        <f t="shared" si="192"/>
        <v>0</v>
      </c>
      <c r="T2236" s="74"/>
    </row>
    <row r="2237" spans="4:20" ht="20.25" hidden="1" customHeight="1">
      <c r="E2237" t="str">
        <f t="shared" ref="E2237:E2293" si="195">IF(OR(M2237&gt;0,M2238&gt;0),2,"")</f>
        <v/>
      </c>
      <c r="F2237" s="62"/>
      <c r="G2237" s="63"/>
      <c r="H2237" s="64"/>
      <c r="I2237" s="64"/>
      <c r="J2237" s="63">
        <v>0</v>
      </c>
      <c r="K2237" s="65"/>
      <c r="L2237" s="66">
        <f t="shared" si="189"/>
        <v>0</v>
      </c>
      <c r="M2237" s="64">
        <f t="shared" si="189"/>
        <v>0</v>
      </c>
      <c r="N2237" s="66">
        <f>IF(J2237=0,0,N2238*$E$3)</f>
        <v>0</v>
      </c>
      <c r="O2237" s="67">
        <f t="shared" si="190"/>
        <v>0</v>
      </c>
      <c r="P2237" s="66">
        <f>IF(J2237=0,0,P2238*$E$3)</f>
        <v>0</v>
      </c>
      <c r="Q2237" s="67">
        <f t="shared" si="191"/>
        <v>0</v>
      </c>
      <c r="R2237" s="66">
        <f>IF(J2237=0,0,R2238*$E$3)</f>
        <v>0</v>
      </c>
      <c r="S2237" s="67">
        <f t="shared" si="192"/>
        <v>0</v>
      </c>
      <c r="T2237" s="67"/>
    </row>
    <row r="2238" spans="4:20" ht="20.25" hidden="1" customHeight="1">
      <c r="D2238" s="68">
        <f t="shared" si="193"/>
        <v>0</v>
      </c>
      <c r="E2238">
        <f t="shared" ref="E2238:E2294" si="196">IF(OR(M2237&gt;0,M2238&gt;0),1,0)</f>
        <v>0</v>
      </c>
      <c r="F2238" s="59"/>
      <c r="G2238" s="70" t="str">
        <f>G2236</f>
        <v>속소켓</v>
      </c>
      <c r="H2238" s="71" t="s">
        <v>572</v>
      </c>
      <c r="I2238" s="71">
        <f t="shared" si="194"/>
        <v>0</v>
      </c>
      <c r="J2238" s="70">
        <v>0</v>
      </c>
      <c r="K2238" s="72" t="s">
        <v>346</v>
      </c>
      <c r="L2238" s="73">
        <f t="shared" si="189"/>
        <v>0</v>
      </c>
      <c r="M2238" s="71">
        <f t="shared" si="189"/>
        <v>0</v>
      </c>
      <c r="N2238" s="73">
        <f>IF(AND(J2237=0,J2238=0),0,INT(CHOOSE(IF(C2238&gt;0,C2238,$F$5),#REF!,#REF!,#REF!,#REF!,#REF!,#REF!,#REF!)))</f>
        <v>0</v>
      </c>
      <c r="O2238" s="74">
        <f t="shared" si="190"/>
        <v>0</v>
      </c>
      <c r="P2238" s="73">
        <f>IF(AND(J2237=0,J2238=0),0,INT(CHOOSE(IF(C2238&gt;0,C2238,$F$5),#REF!,#REF!,#REF!,#REF!,#REF!,#REF!,#REF!)))</f>
        <v>0</v>
      </c>
      <c r="Q2238" s="74">
        <f t="shared" si="191"/>
        <v>0</v>
      </c>
      <c r="R2238" s="73">
        <f>IF(AND(J2237=0,J2238=0),0,INT(CHOOSE(IF(C2238&gt;0,C2238,$F$5),#REF!,#REF!,#REF!,#REF!,#REF!,#REF!,#REF!)))</f>
        <v>0</v>
      </c>
      <c r="S2238" s="74">
        <f t="shared" si="192"/>
        <v>0</v>
      </c>
      <c r="T2238" s="74"/>
    </row>
    <row r="2239" spans="4:20" ht="20.25" hidden="1" customHeight="1">
      <c r="E2239" t="str">
        <f t="shared" si="195"/>
        <v/>
      </c>
      <c r="F2239" s="62"/>
      <c r="G2239" s="63"/>
      <c r="H2239" s="64"/>
      <c r="I2239" s="64"/>
      <c r="J2239" s="63">
        <v>0</v>
      </c>
      <c r="K2239" s="65"/>
      <c r="L2239" s="66">
        <f t="shared" si="189"/>
        <v>0</v>
      </c>
      <c r="M2239" s="64">
        <f t="shared" si="189"/>
        <v>0</v>
      </c>
      <c r="N2239" s="66">
        <f>IF(J2239=0,0,N2240*$E$3)</f>
        <v>0</v>
      </c>
      <c r="O2239" s="67">
        <f t="shared" si="190"/>
        <v>0</v>
      </c>
      <c r="P2239" s="66">
        <f>IF(J2239=0,0,P2240*$E$3)</f>
        <v>0</v>
      </c>
      <c r="Q2239" s="67">
        <f t="shared" si="191"/>
        <v>0</v>
      </c>
      <c r="R2239" s="66">
        <f>IF(J2239=0,0,R2240*$E$3)</f>
        <v>0</v>
      </c>
      <c r="S2239" s="67">
        <f t="shared" si="192"/>
        <v>0</v>
      </c>
      <c r="T2239" s="67"/>
    </row>
    <row r="2240" spans="4:20" ht="20.25" hidden="1" customHeight="1">
      <c r="D2240" s="68">
        <f t="shared" si="193"/>
        <v>0</v>
      </c>
      <c r="E2240">
        <f t="shared" si="196"/>
        <v>0</v>
      </c>
      <c r="F2240" s="59"/>
      <c r="G2240" s="70" t="str">
        <f>G2238</f>
        <v>속소켓</v>
      </c>
      <c r="H2240" s="71" t="s">
        <v>566</v>
      </c>
      <c r="I2240" s="71">
        <f t="shared" si="194"/>
        <v>0</v>
      </c>
      <c r="J2240" s="70">
        <v>0</v>
      </c>
      <c r="K2240" s="72" t="s">
        <v>346</v>
      </c>
      <c r="L2240" s="73">
        <f t="shared" si="189"/>
        <v>0</v>
      </c>
      <c r="M2240" s="71">
        <f t="shared" si="189"/>
        <v>0</v>
      </c>
      <c r="N2240" s="73">
        <f>IF(AND(J2239=0,J2240=0),0,INT(CHOOSE(IF(C2240&gt;0,C2240,$F$5),#REF!,#REF!,#REF!,#REF!,#REF!,#REF!,#REF!)))</f>
        <v>0</v>
      </c>
      <c r="O2240" s="74">
        <f t="shared" si="190"/>
        <v>0</v>
      </c>
      <c r="P2240" s="73">
        <f>IF(AND(J2239=0,J2240=0),0,INT(CHOOSE(IF(C2240&gt;0,C2240,$F$5),#REF!,#REF!,#REF!,#REF!,#REF!,#REF!,#REF!)))</f>
        <v>0</v>
      </c>
      <c r="Q2240" s="74">
        <f t="shared" si="191"/>
        <v>0</v>
      </c>
      <c r="R2240" s="73">
        <f>IF(AND(J2239=0,J2240=0),0,INT(CHOOSE(IF(C2240&gt;0,C2240,$F$5),#REF!,#REF!,#REF!,#REF!,#REF!,#REF!,#REF!)))</f>
        <v>0</v>
      </c>
      <c r="S2240" s="74">
        <f t="shared" si="192"/>
        <v>0</v>
      </c>
      <c r="T2240" s="74"/>
    </row>
    <row r="2241" spans="4:20" ht="20.25" hidden="1" customHeight="1">
      <c r="E2241" t="str">
        <f t="shared" si="195"/>
        <v/>
      </c>
      <c r="F2241" s="62"/>
      <c r="G2241" s="63"/>
      <c r="H2241" s="64"/>
      <c r="I2241" s="64"/>
      <c r="J2241" s="63">
        <v>0</v>
      </c>
      <c r="K2241" s="65"/>
      <c r="L2241" s="66">
        <f t="shared" si="189"/>
        <v>0</v>
      </c>
      <c r="M2241" s="64">
        <f t="shared" si="189"/>
        <v>0</v>
      </c>
      <c r="N2241" s="66">
        <f>IF(J2241=0,0,N2242*$E$3)</f>
        <v>0</v>
      </c>
      <c r="O2241" s="67">
        <f t="shared" si="190"/>
        <v>0</v>
      </c>
      <c r="P2241" s="66">
        <f>IF(J2241=0,0,P2242*$E$3)</f>
        <v>0</v>
      </c>
      <c r="Q2241" s="67">
        <f t="shared" si="191"/>
        <v>0</v>
      </c>
      <c r="R2241" s="66">
        <f>IF(J2241=0,0,R2242*$E$3)</f>
        <v>0</v>
      </c>
      <c r="S2241" s="67">
        <f t="shared" si="192"/>
        <v>0</v>
      </c>
      <c r="T2241" s="67"/>
    </row>
    <row r="2242" spans="4:20" ht="20.25" hidden="1" customHeight="1">
      <c r="D2242" s="68">
        <f t="shared" si="193"/>
        <v>0</v>
      </c>
      <c r="E2242">
        <f t="shared" si="196"/>
        <v>0</v>
      </c>
      <c r="F2242" s="59"/>
      <c r="G2242" s="70" t="str">
        <f>G2240</f>
        <v>속소켓</v>
      </c>
      <c r="H2242" s="71" t="s">
        <v>567</v>
      </c>
      <c r="I2242" s="71">
        <f t="shared" si="194"/>
        <v>0</v>
      </c>
      <c r="J2242" s="70">
        <v>0</v>
      </c>
      <c r="K2242" s="72" t="s">
        <v>346</v>
      </c>
      <c r="L2242" s="73">
        <f t="shared" si="189"/>
        <v>0</v>
      </c>
      <c r="M2242" s="71">
        <f t="shared" si="189"/>
        <v>0</v>
      </c>
      <c r="N2242" s="73">
        <f>IF(AND(J2241=0,J2242=0),0,INT(CHOOSE(IF(C2242&gt;0,C2242,$F$5),#REF!,#REF!,#REF!,#REF!,#REF!,#REF!,#REF!)))</f>
        <v>0</v>
      </c>
      <c r="O2242" s="74">
        <f t="shared" si="190"/>
        <v>0</v>
      </c>
      <c r="P2242" s="73">
        <f>IF(AND(J2241=0,J2242=0),0,INT(CHOOSE(IF(C2242&gt;0,C2242,$F$5),#REF!,#REF!,#REF!,#REF!,#REF!,#REF!,#REF!)))</f>
        <v>0</v>
      </c>
      <c r="Q2242" s="74">
        <f t="shared" si="191"/>
        <v>0</v>
      </c>
      <c r="R2242" s="73">
        <f>IF(AND(J2241=0,J2242=0),0,INT(CHOOSE(IF(C2242&gt;0,C2242,$F$5),#REF!,#REF!,#REF!,#REF!,#REF!,#REF!,#REF!)))</f>
        <v>0</v>
      </c>
      <c r="S2242" s="74">
        <f t="shared" si="192"/>
        <v>0</v>
      </c>
      <c r="T2242" s="74"/>
    </row>
    <row r="2243" spans="4:20" ht="20.25" hidden="1" customHeight="1">
      <c r="E2243" t="str">
        <f t="shared" si="195"/>
        <v/>
      </c>
      <c r="F2243" s="62"/>
      <c r="G2243" s="63"/>
      <c r="H2243" s="64"/>
      <c r="I2243" s="64"/>
      <c r="J2243" s="63">
        <v>0</v>
      </c>
      <c r="K2243" s="65"/>
      <c r="L2243" s="66">
        <f t="shared" si="189"/>
        <v>0</v>
      </c>
      <c r="M2243" s="64">
        <f t="shared" si="189"/>
        <v>0</v>
      </c>
      <c r="N2243" s="66">
        <f>IF(J2243=0,0,N2244*$E$3)</f>
        <v>0</v>
      </c>
      <c r="O2243" s="67">
        <f t="shared" si="190"/>
        <v>0</v>
      </c>
      <c r="P2243" s="66">
        <f>IF(J2243=0,0,P2244*$E$3)</f>
        <v>0</v>
      </c>
      <c r="Q2243" s="67">
        <f t="shared" si="191"/>
        <v>0</v>
      </c>
      <c r="R2243" s="66">
        <f>IF(J2243=0,0,R2244*$E$3)</f>
        <v>0</v>
      </c>
      <c r="S2243" s="67">
        <f t="shared" si="192"/>
        <v>0</v>
      </c>
      <c r="T2243" s="67"/>
    </row>
    <row r="2244" spans="4:20" ht="20.25" hidden="1" customHeight="1">
      <c r="D2244" s="68">
        <f t="shared" si="193"/>
        <v>0</v>
      </c>
      <c r="E2244">
        <f t="shared" si="196"/>
        <v>0</v>
      </c>
      <c r="F2244" s="59"/>
      <c r="G2244" s="70" t="str">
        <f>G2242</f>
        <v>속소켓</v>
      </c>
      <c r="H2244" s="71"/>
      <c r="I2244" s="71">
        <f t="shared" si="194"/>
        <v>0</v>
      </c>
      <c r="J2244" s="70">
        <v>0</v>
      </c>
      <c r="K2244" s="72" t="s">
        <v>346</v>
      </c>
      <c r="L2244" s="73">
        <f t="shared" si="189"/>
        <v>0</v>
      </c>
      <c r="M2244" s="71">
        <f t="shared" si="189"/>
        <v>0</v>
      </c>
      <c r="N2244" s="73">
        <f>IF(AND(J2243=0,J2244=0),0,INT(CHOOSE(IF(C2244&gt;0,C2244,$F$5),#REF!,#REF!,#REF!,#REF!,#REF!,#REF!,#REF!)))</f>
        <v>0</v>
      </c>
      <c r="O2244" s="74">
        <f t="shared" si="190"/>
        <v>0</v>
      </c>
      <c r="P2244" s="73">
        <f>IF(AND(J2243=0,J2244=0),0,INT(CHOOSE(IF(C2244&gt;0,C2244,$F$5),#REF!,#REF!,#REF!,#REF!,#REF!,#REF!,#REF!)))</f>
        <v>0</v>
      </c>
      <c r="Q2244" s="74">
        <f t="shared" si="191"/>
        <v>0</v>
      </c>
      <c r="R2244" s="73">
        <f>IF(AND(J2243=0,J2244=0),0,INT(CHOOSE(IF(C2244&gt;0,C2244,$F$5),#REF!,#REF!,#REF!,#REF!,#REF!,#REF!,#REF!)))</f>
        <v>0</v>
      </c>
      <c r="S2244" s="74">
        <f t="shared" si="192"/>
        <v>0</v>
      </c>
      <c r="T2244" s="74"/>
    </row>
    <row r="2245" spans="4:20" ht="20.25" hidden="1" customHeight="1">
      <c r="E2245" t="str">
        <f t="shared" si="195"/>
        <v/>
      </c>
      <c r="F2245" s="62"/>
      <c r="G2245" s="63"/>
      <c r="H2245" s="64"/>
      <c r="I2245" s="64"/>
      <c r="J2245" s="63">
        <v>0</v>
      </c>
      <c r="K2245" s="65"/>
      <c r="L2245" s="66">
        <f t="shared" si="189"/>
        <v>0</v>
      </c>
      <c r="M2245" s="64">
        <f t="shared" si="189"/>
        <v>0</v>
      </c>
      <c r="N2245" s="66">
        <f>IF(J2245=0,0,N2246*$E$3)</f>
        <v>0</v>
      </c>
      <c r="O2245" s="67">
        <f t="shared" si="190"/>
        <v>0</v>
      </c>
      <c r="P2245" s="66">
        <f>IF(J2245=0,0,P2246*$E$3)</f>
        <v>0</v>
      </c>
      <c r="Q2245" s="67">
        <f t="shared" si="191"/>
        <v>0</v>
      </c>
      <c r="R2245" s="66">
        <f>IF(J2245=0,0,R2246*$E$3)</f>
        <v>0</v>
      </c>
      <c r="S2245" s="67">
        <f t="shared" si="192"/>
        <v>0</v>
      </c>
      <c r="T2245" s="67"/>
    </row>
    <row r="2246" spans="4:20" ht="20.25" hidden="1" customHeight="1">
      <c r="D2246" s="68">
        <f t="shared" si="193"/>
        <v>0</v>
      </c>
      <c r="E2246">
        <f t="shared" si="196"/>
        <v>0</v>
      </c>
      <c r="F2246" s="59"/>
      <c r="G2246" s="70" t="str">
        <f>G2244</f>
        <v>속소켓</v>
      </c>
      <c r="H2246" s="71"/>
      <c r="I2246" s="71">
        <f t="shared" si="194"/>
        <v>0</v>
      </c>
      <c r="J2246" s="70">
        <v>0</v>
      </c>
      <c r="K2246" s="72" t="s">
        <v>346</v>
      </c>
      <c r="L2246" s="73">
        <f t="shared" si="189"/>
        <v>0</v>
      </c>
      <c r="M2246" s="71">
        <f t="shared" si="189"/>
        <v>0</v>
      </c>
      <c r="N2246" s="73">
        <f>IF(AND(J2245=0,J2246=0),0,INT(CHOOSE(IF(C2246&gt;0,C2246,$F$5),#REF!,#REF!,#REF!,#REF!,#REF!,#REF!,#REF!)))</f>
        <v>0</v>
      </c>
      <c r="O2246" s="74">
        <f t="shared" si="190"/>
        <v>0</v>
      </c>
      <c r="P2246" s="73">
        <f>IF(AND(J2245=0,J2246=0),0,INT(CHOOSE(IF(C2246&gt;0,C2246,$F$5),#REF!,#REF!,#REF!,#REF!,#REF!,#REF!,#REF!)))</f>
        <v>0</v>
      </c>
      <c r="Q2246" s="74">
        <f t="shared" si="191"/>
        <v>0</v>
      </c>
      <c r="R2246" s="73">
        <f>IF(AND(J2245=0,J2246=0),0,INT(CHOOSE(IF(C2246&gt;0,C2246,$F$5),#REF!,#REF!,#REF!,#REF!,#REF!,#REF!,#REF!)))</f>
        <v>0</v>
      </c>
      <c r="S2246" s="74">
        <f t="shared" si="192"/>
        <v>0</v>
      </c>
      <c r="T2246" s="74"/>
    </row>
    <row r="2247" spans="4:20" ht="20.25" hidden="1" customHeight="1">
      <c r="E2247" t="str">
        <f t="shared" si="195"/>
        <v/>
      </c>
      <c r="F2247" s="62"/>
      <c r="G2247" s="63"/>
      <c r="H2247" s="64"/>
      <c r="I2247" s="64"/>
      <c r="J2247" s="63">
        <v>0</v>
      </c>
      <c r="K2247" s="65"/>
      <c r="L2247" s="66">
        <f t="shared" si="189"/>
        <v>0</v>
      </c>
      <c r="M2247" s="64">
        <f t="shared" si="189"/>
        <v>0</v>
      </c>
      <c r="N2247" s="66">
        <f>IF(J2247=0,0,N2248*$E$3)</f>
        <v>0</v>
      </c>
      <c r="O2247" s="67">
        <f t="shared" si="190"/>
        <v>0</v>
      </c>
      <c r="P2247" s="66">
        <f>IF(J2247=0,0,P2248*$E$3)</f>
        <v>0</v>
      </c>
      <c r="Q2247" s="67">
        <f t="shared" si="191"/>
        <v>0</v>
      </c>
      <c r="R2247" s="66">
        <f>IF(J2247=0,0,R2248*$E$3)</f>
        <v>0</v>
      </c>
      <c r="S2247" s="67">
        <f t="shared" si="192"/>
        <v>0</v>
      </c>
      <c r="T2247" s="67"/>
    </row>
    <row r="2248" spans="4:20" ht="20.25" hidden="1" customHeight="1">
      <c r="D2248" s="68">
        <f t="shared" si="193"/>
        <v>0</v>
      </c>
      <c r="E2248">
        <f t="shared" si="196"/>
        <v>0</v>
      </c>
      <c r="F2248" s="59"/>
      <c r="G2248" s="70" t="s">
        <v>578</v>
      </c>
      <c r="H2248" s="71" t="s">
        <v>569</v>
      </c>
      <c r="I2248" s="71">
        <f t="shared" si="194"/>
        <v>0</v>
      </c>
      <c r="J2248" s="70">
        <v>0</v>
      </c>
      <c r="K2248" s="72" t="s">
        <v>346</v>
      </c>
      <c r="L2248" s="73">
        <f t="shared" si="189"/>
        <v>0</v>
      </c>
      <c r="M2248" s="71">
        <f t="shared" si="189"/>
        <v>0</v>
      </c>
      <c r="N2248" s="73">
        <f>IF(AND(J2247=0,J2248=0),0,INT(CHOOSE(IF(C2248&gt;0,C2248,$F$5),#REF!,#REF!,#REF!,#REF!,#REF!,#REF!,#REF!)))</f>
        <v>0</v>
      </c>
      <c r="O2248" s="74">
        <f t="shared" si="190"/>
        <v>0</v>
      </c>
      <c r="P2248" s="73">
        <f>IF(AND(J2247=0,J2248=0),0,INT(CHOOSE(IF(C2248&gt;0,C2248,$F$5),#REF!,#REF!,#REF!,#REF!,#REF!,#REF!,#REF!)))</f>
        <v>0</v>
      </c>
      <c r="Q2248" s="74">
        <f t="shared" si="191"/>
        <v>0</v>
      </c>
      <c r="R2248" s="73">
        <f>IF(AND(J2247=0,J2248=0),0,INT(CHOOSE(IF(C2248&gt;0,C2248,$F$5),#REF!,#REF!,#REF!,#REF!,#REF!,#REF!,#REF!)))</f>
        <v>0</v>
      </c>
      <c r="S2248" s="74">
        <f t="shared" si="192"/>
        <v>0</v>
      </c>
      <c r="T2248" s="74"/>
    </row>
    <row r="2249" spans="4:20" ht="20.25" hidden="1" customHeight="1">
      <c r="E2249" t="str">
        <f t="shared" si="195"/>
        <v/>
      </c>
      <c r="F2249" s="62"/>
      <c r="G2249" s="63"/>
      <c r="H2249" s="64"/>
      <c r="I2249" s="64"/>
      <c r="J2249" s="63">
        <v>0</v>
      </c>
      <c r="K2249" s="65"/>
      <c r="L2249" s="66">
        <f t="shared" si="189"/>
        <v>0</v>
      </c>
      <c r="M2249" s="64">
        <f t="shared" si="189"/>
        <v>0</v>
      </c>
      <c r="N2249" s="66">
        <f>IF(J2249=0,0,N2250*$E$3)</f>
        <v>0</v>
      </c>
      <c r="O2249" s="67">
        <f t="shared" si="190"/>
        <v>0</v>
      </c>
      <c r="P2249" s="66">
        <f>IF(J2249=0,0,P2250*$E$3)</f>
        <v>0</v>
      </c>
      <c r="Q2249" s="67">
        <f t="shared" si="191"/>
        <v>0</v>
      </c>
      <c r="R2249" s="66">
        <f>IF(J2249=0,0,R2250*$E$3)</f>
        <v>0</v>
      </c>
      <c r="S2249" s="67">
        <f t="shared" si="192"/>
        <v>0</v>
      </c>
      <c r="T2249" s="67"/>
    </row>
    <row r="2250" spans="4:20" ht="20.25" hidden="1" customHeight="1">
      <c r="D2250" s="68">
        <f t="shared" si="193"/>
        <v>0</v>
      </c>
      <c r="E2250">
        <f t="shared" si="196"/>
        <v>0</v>
      </c>
      <c r="F2250" s="59"/>
      <c r="G2250" s="70" t="str">
        <f>G2248</f>
        <v>양엘보</v>
      </c>
      <c r="H2250" s="71" t="s">
        <v>571</v>
      </c>
      <c r="I2250" s="71">
        <f t="shared" si="194"/>
        <v>0</v>
      </c>
      <c r="J2250" s="70">
        <v>0</v>
      </c>
      <c r="K2250" s="72" t="s">
        <v>347</v>
      </c>
      <c r="L2250" s="73">
        <f t="shared" si="189"/>
        <v>0</v>
      </c>
      <c r="M2250" s="71">
        <f t="shared" si="189"/>
        <v>0</v>
      </c>
      <c r="N2250" s="73">
        <f>IF(AND(J2249=0,J2250=0),0,INT(CHOOSE(IF(C2250&gt;0,C2250,$F$5),#REF!,#REF!,#REF!,#REF!,#REF!,#REF!,#REF!)))</f>
        <v>0</v>
      </c>
      <c r="O2250" s="74">
        <f t="shared" si="190"/>
        <v>0</v>
      </c>
      <c r="P2250" s="73">
        <f>IF(AND(J2249=0,J2250=0),0,INT(CHOOSE(IF(C2250&gt;0,C2250,$F$5),#REF!,#REF!,#REF!,#REF!,#REF!,#REF!,#REF!)))</f>
        <v>0</v>
      </c>
      <c r="Q2250" s="74">
        <f t="shared" si="191"/>
        <v>0</v>
      </c>
      <c r="R2250" s="73">
        <f>IF(AND(J2249=0,J2250=0),0,INT(CHOOSE(IF(C2250&gt;0,C2250,$F$5),#REF!,#REF!,#REF!,#REF!,#REF!,#REF!,#REF!)))</f>
        <v>0</v>
      </c>
      <c r="S2250" s="74">
        <f t="shared" si="192"/>
        <v>0</v>
      </c>
      <c r="T2250" s="74"/>
    </row>
    <row r="2251" spans="4:20" ht="20.25" hidden="1" customHeight="1">
      <c r="E2251" t="str">
        <f t="shared" si="195"/>
        <v/>
      </c>
      <c r="F2251" s="62"/>
      <c r="G2251" s="63"/>
      <c r="H2251" s="64"/>
      <c r="I2251" s="64"/>
      <c r="J2251" s="63">
        <v>0</v>
      </c>
      <c r="K2251" s="65"/>
      <c r="L2251" s="66">
        <f t="shared" si="189"/>
        <v>0</v>
      </c>
      <c r="M2251" s="64">
        <f t="shared" si="189"/>
        <v>0</v>
      </c>
      <c r="N2251" s="66">
        <f>IF(J2251=0,0,N2252*$E$3)</f>
        <v>0</v>
      </c>
      <c r="O2251" s="67">
        <f t="shared" si="190"/>
        <v>0</v>
      </c>
      <c r="P2251" s="66">
        <f>IF(J2251=0,0,P2252*$E$3)</f>
        <v>0</v>
      </c>
      <c r="Q2251" s="67">
        <f t="shared" si="191"/>
        <v>0</v>
      </c>
      <c r="R2251" s="66">
        <f>IF(J2251=0,0,R2252*$E$3)</f>
        <v>0</v>
      </c>
      <c r="S2251" s="67">
        <f t="shared" si="192"/>
        <v>0</v>
      </c>
      <c r="T2251" s="67"/>
    </row>
    <row r="2252" spans="4:20" ht="20.25" hidden="1" customHeight="1">
      <c r="D2252" s="68">
        <f t="shared" si="193"/>
        <v>0</v>
      </c>
      <c r="E2252">
        <f t="shared" si="196"/>
        <v>0</v>
      </c>
      <c r="F2252" s="59"/>
      <c r="G2252" s="70" t="str">
        <f>G2250</f>
        <v>양엘보</v>
      </c>
      <c r="H2252" s="71" t="s">
        <v>572</v>
      </c>
      <c r="I2252" s="71">
        <f t="shared" si="194"/>
        <v>0</v>
      </c>
      <c r="J2252" s="70">
        <v>0</v>
      </c>
      <c r="K2252" s="72" t="s">
        <v>562</v>
      </c>
      <c r="L2252" s="73">
        <f t="shared" si="189"/>
        <v>0</v>
      </c>
      <c r="M2252" s="71">
        <f t="shared" si="189"/>
        <v>0</v>
      </c>
      <c r="N2252" s="73">
        <f>IF(AND(J2251=0,J2252=0),0,INT(CHOOSE(IF(C2252&gt;0,C2252,$F$5),#REF!,#REF!,#REF!,#REF!,#REF!,#REF!,#REF!)))</f>
        <v>0</v>
      </c>
      <c r="O2252" s="74">
        <f t="shared" si="190"/>
        <v>0</v>
      </c>
      <c r="P2252" s="73">
        <f>IF(AND(J2251=0,J2252=0),0,INT(CHOOSE(IF(C2252&gt;0,C2252,$F$5),#REF!,#REF!,#REF!,#REF!,#REF!,#REF!,#REF!)))</f>
        <v>0</v>
      </c>
      <c r="Q2252" s="74">
        <f t="shared" si="191"/>
        <v>0</v>
      </c>
      <c r="R2252" s="73">
        <f>IF(AND(J2251=0,J2252=0),0,INT(CHOOSE(IF(C2252&gt;0,C2252,$F$5),#REF!,#REF!,#REF!,#REF!,#REF!,#REF!,#REF!)))</f>
        <v>0</v>
      </c>
      <c r="S2252" s="74">
        <f t="shared" si="192"/>
        <v>0</v>
      </c>
      <c r="T2252" s="74"/>
    </row>
    <row r="2253" spans="4:20" ht="20.25" hidden="1" customHeight="1">
      <c r="E2253" t="str">
        <f t="shared" si="195"/>
        <v/>
      </c>
      <c r="F2253" s="62"/>
      <c r="G2253" s="63"/>
      <c r="H2253" s="64"/>
      <c r="I2253" s="64"/>
      <c r="J2253" s="63">
        <v>0</v>
      </c>
      <c r="K2253" s="65"/>
      <c r="L2253" s="66">
        <f t="shared" si="189"/>
        <v>0</v>
      </c>
      <c r="M2253" s="64">
        <f t="shared" si="189"/>
        <v>0</v>
      </c>
      <c r="N2253" s="66">
        <f>IF(J2253=0,0,N2254*$E$3)</f>
        <v>0</v>
      </c>
      <c r="O2253" s="67">
        <f t="shared" si="190"/>
        <v>0</v>
      </c>
      <c r="P2253" s="66">
        <f>IF(J2253=0,0,P2254*$E$3)</f>
        <v>0</v>
      </c>
      <c r="Q2253" s="67">
        <f t="shared" si="191"/>
        <v>0</v>
      </c>
      <c r="R2253" s="66">
        <f>IF(J2253=0,0,R2254*$E$3)</f>
        <v>0</v>
      </c>
      <c r="S2253" s="67">
        <f t="shared" si="192"/>
        <v>0</v>
      </c>
      <c r="T2253" s="67"/>
    </row>
    <row r="2254" spans="4:20" ht="20.25" hidden="1" customHeight="1">
      <c r="D2254" s="68">
        <f t="shared" si="193"/>
        <v>0</v>
      </c>
      <c r="E2254">
        <f t="shared" si="196"/>
        <v>0</v>
      </c>
      <c r="F2254" s="59"/>
      <c r="G2254" s="70" t="str">
        <f>G2252</f>
        <v>양엘보</v>
      </c>
      <c r="H2254" s="71" t="s">
        <v>566</v>
      </c>
      <c r="I2254" s="71">
        <f t="shared" si="194"/>
        <v>0</v>
      </c>
      <c r="J2254" s="70">
        <v>0</v>
      </c>
      <c r="K2254" s="72" t="s">
        <v>562</v>
      </c>
      <c r="L2254" s="73">
        <f t="shared" si="189"/>
        <v>0</v>
      </c>
      <c r="M2254" s="71">
        <f t="shared" si="189"/>
        <v>0</v>
      </c>
      <c r="N2254" s="73">
        <f>IF(AND(J2253=0,J2254=0),0,INT(CHOOSE(IF(C2254&gt;0,C2254,$F$5),#REF!,#REF!,#REF!,#REF!,#REF!,#REF!,#REF!)))</f>
        <v>0</v>
      </c>
      <c r="O2254" s="74">
        <f t="shared" si="190"/>
        <v>0</v>
      </c>
      <c r="P2254" s="73">
        <f>IF(AND(J2253=0,J2254=0),0,INT(CHOOSE(IF(C2254&gt;0,C2254,$F$5),#REF!,#REF!,#REF!,#REF!,#REF!,#REF!,#REF!)))</f>
        <v>0</v>
      </c>
      <c r="Q2254" s="74">
        <f t="shared" si="191"/>
        <v>0</v>
      </c>
      <c r="R2254" s="73">
        <f>IF(AND(J2253=0,J2254=0),0,INT(CHOOSE(IF(C2254&gt;0,C2254,$F$5),#REF!,#REF!,#REF!,#REF!,#REF!,#REF!,#REF!)))</f>
        <v>0</v>
      </c>
      <c r="S2254" s="74">
        <f t="shared" si="192"/>
        <v>0</v>
      </c>
      <c r="T2254" s="74"/>
    </row>
    <row r="2255" spans="4:20" ht="20.25" hidden="1" customHeight="1">
      <c r="E2255" t="str">
        <f t="shared" si="195"/>
        <v/>
      </c>
      <c r="F2255" s="62"/>
      <c r="G2255" s="63"/>
      <c r="H2255" s="64"/>
      <c r="I2255" s="64"/>
      <c r="J2255" s="63">
        <v>0</v>
      </c>
      <c r="K2255" s="65"/>
      <c r="L2255" s="66">
        <f t="shared" si="189"/>
        <v>0</v>
      </c>
      <c r="M2255" s="64">
        <f t="shared" si="189"/>
        <v>0</v>
      </c>
      <c r="N2255" s="66">
        <f>IF(J2255=0,0,N2256*$E$3)</f>
        <v>0</v>
      </c>
      <c r="O2255" s="67">
        <f t="shared" si="190"/>
        <v>0</v>
      </c>
      <c r="P2255" s="66">
        <f>IF(J2255=0,0,P2256*$E$3)</f>
        <v>0</v>
      </c>
      <c r="Q2255" s="67">
        <f t="shared" si="191"/>
        <v>0</v>
      </c>
      <c r="R2255" s="66">
        <f>IF(J2255=0,0,R2256*$E$3)</f>
        <v>0</v>
      </c>
      <c r="S2255" s="67">
        <f t="shared" si="192"/>
        <v>0</v>
      </c>
      <c r="T2255" s="67"/>
    </row>
    <row r="2256" spans="4:20" ht="20.25" hidden="1" customHeight="1">
      <c r="D2256" s="68">
        <f t="shared" si="193"/>
        <v>0</v>
      </c>
      <c r="E2256">
        <f t="shared" si="196"/>
        <v>0</v>
      </c>
      <c r="F2256" s="59"/>
      <c r="G2256" s="70" t="str">
        <f>G2254</f>
        <v>양엘보</v>
      </c>
      <c r="H2256" s="71" t="s">
        <v>567</v>
      </c>
      <c r="I2256" s="71">
        <f t="shared" si="194"/>
        <v>0</v>
      </c>
      <c r="J2256" s="70">
        <v>0</v>
      </c>
      <c r="K2256" s="72" t="s">
        <v>562</v>
      </c>
      <c r="L2256" s="73">
        <f t="shared" si="189"/>
        <v>0</v>
      </c>
      <c r="M2256" s="71">
        <f t="shared" si="189"/>
        <v>0</v>
      </c>
      <c r="N2256" s="73">
        <f>IF(AND(J2255=0,J2256=0),0,INT(CHOOSE(IF(C2256&gt;0,C2256,$F$5),#REF!,#REF!,#REF!,#REF!,#REF!,#REF!,#REF!)))</f>
        <v>0</v>
      </c>
      <c r="O2256" s="74">
        <f t="shared" si="190"/>
        <v>0</v>
      </c>
      <c r="P2256" s="73">
        <f>IF(AND(J2255=0,J2256=0),0,INT(CHOOSE(IF(C2256&gt;0,C2256,$F$5),#REF!,#REF!,#REF!,#REF!,#REF!,#REF!,#REF!)))</f>
        <v>0</v>
      </c>
      <c r="Q2256" s="74">
        <f t="shared" si="191"/>
        <v>0</v>
      </c>
      <c r="R2256" s="73">
        <f>IF(AND(J2255=0,J2256=0),0,INT(CHOOSE(IF(C2256&gt;0,C2256,$F$5),#REF!,#REF!,#REF!,#REF!,#REF!,#REF!,#REF!)))</f>
        <v>0</v>
      </c>
      <c r="S2256" s="74">
        <f t="shared" si="192"/>
        <v>0</v>
      </c>
      <c r="T2256" s="74"/>
    </row>
    <row r="2257" spans="4:20" ht="20.25" hidden="1" customHeight="1">
      <c r="E2257" t="str">
        <f t="shared" si="195"/>
        <v/>
      </c>
      <c r="F2257" s="62"/>
      <c r="G2257" s="63"/>
      <c r="H2257" s="64"/>
      <c r="I2257" s="64"/>
      <c r="J2257" s="63">
        <v>0</v>
      </c>
      <c r="K2257" s="65"/>
      <c r="L2257" s="66">
        <f t="shared" si="189"/>
        <v>0</v>
      </c>
      <c r="M2257" s="64">
        <f t="shared" si="189"/>
        <v>0</v>
      </c>
      <c r="N2257" s="66">
        <f>IF(J2257=0,0,N2258*$E$3)</f>
        <v>0</v>
      </c>
      <c r="O2257" s="67">
        <f t="shared" si="190"/>
        <v>0</v>
      </c>
      <c r="P2257" s="66">
        <f>IF(J2257=0,0,P2258*$E$3)</f>
        <v>0</v>
      </c>
      <c r="Q2257" s="67">
        <f t="shared" si="191"/>
        <v>0</v>
      </c>
      <c r="R2257" s="66">
        <f>IF(J2257=0,0,R2258*$E$3)</f>
        <v>0</v>
      </c>
      <c r="S2257" s="67">
        <f t="shared" si="192"/>
        <v>0</v>
      </c>
      <c r="T2257" s="67"/>
    </row>
    <row r="2258" spans="4:20" ht="20.25" hidden="1" customHeight="1">
      <c r="D2258" s="68">
        <f t="shared" si="193"/>
        <v>0</v>
      </c>
      <c r="E2258">
        <f t="shared" si="196"/>
        <v>0</v>
      </c>
      <c r="F2258" s="59"/>
      <c r="G2258" s="70" t="str">
        <f>G2256</f>
        <v>양엘보</v>
      </c>
      <c r="H2258" s="71"/>
      <c r="I2258" s="71">
        <f t="shared" si="194"/>
        <v>0</v>
      </c>
      <c r="J2258" s="70">
        <v>0</v>
      </c>
      <c r="K2258" s="72" t="s">
        <v>562</v>
      </c>
      <c r="L2258" s="73">
        <f t="shared" si="189"/>
        <v>0</v>
      </c>
      <c r="M2258" s="71">
        <f t="shared" si="189"/>
        <v>0</v>
      </c>
      <c r="N2258" s="73">
        <f>IF(AND(J2257=0,J2258=0),0,INT(CHOOSE(IF(C2258&gt;0,C2258,$F$5),#REF!,#REF!,#REF!,#REF!,#REF!,#REF!,#REF!)))</f>
        <v>0</v>
      </c>
      <c r="O2258" s="74">
        <f t="shared" si="190"/>
        <v>0</v>
      </c>
      <c r="P2258" s="73">
        <f>IF(AND(J2257=0,J2258=0),0,INT(CHOOSE(IF(C2258&gt;0,C2258,$F$5),#REF!,#REF!,#REF!,#REF!,#REF!,#REF!,#REF!)))</f>
        <v>0</v>
      </c>
      <c r="Q2258" s="74">
        <f t="shared" si="191"/>
        <v>0</v>
      </c>
      <c r="R2258" s="73">
        <f>IF(AND(J2257=0,J2258=0),0,INT(CHOOSE(IF(C2258&gt;0,C2258,$F$5),#REF!,#REF!,#REF!,#REF!,#REF!,#REF!,#REF!)))</f>
        <v>0</v>
      </c>
      <c r="S2258" s="74">
        <f t="shared" si="192"/>
        <v>0</v>
      </c>
      <c r="T2258" s="74"/>
    </row>
    <row r="2259" spans="4:20" ht="20.25" hidden="1" customHeight="1">
      <c r="E2259" t="str">
        <f t="shared" si="195"/>
        <v/>
      </c>
      <c r="F2259" s="62"/>
      <c r="G2259" s="63"/>
      <c r="H2259" s="64"/>
      <c r="I2259" s="64"/>
      <c r="J2259" s="63">
        <v>0</v>
      </c>
      <c r="K2259" s="65"/>
      <c r="L2259" s="66">
        <f t="shared" si="189"/>
        <v>0</v>
      </c>
      <c r="M2259" s="64">
        <f t="shared" si="189"/>
        <v>0</v>
      </c>
      <c r="N2259" s="66">
        <f>IF(J2259=0,0,N2260*$E$3)</f>
        <v>0</v>
      </c>
      <c r="O2259" s="67">
        <f t="shared" si="190"/>
        <v>0</v>
      </c>
      <c r="P2259" s="66">
        <f>IF(J2259=0,0,P2260*$E$3)</f>
        <v>0</v>
      </c>
      <c r="Q2259" s="67">
        <f t="shared" si="191"/>
        <v>0</v>
      </c>
      <c r="R2259" s="66">
        <f>IF(J2259=0,0,R2260*$E$3)</f>
        <v>0</v>
      </c>
      <c r="S2259" s="67">
        <f t="shared" si="192"/>
        <v>0</v>
      </c>
      <c r="T2259" s="67"/>
    </row>
    <row r="2260" spans="4:20" ht="20.25" hidden="1" customHeight="1">
      <c r="D2260" s="68">
        <f t="shared" si="193"/>
        <v>0</v>
      </c>
      <c r="E2260">
        <f t="shared" si="196"/>
        <v>0</v>
      </c>
      <c r="F2260" s="59"/>
      <c r="G2260" s="70" t="str">
        <f>G2258</f>
        <v>양엘보</v>
      </c>
      <c r="H2260" s="71"/>
      <c r="I2260" s="71">
        <f t="shared" si="194"/>
        <v>0</v>
      </c>
      <c r="J2260" s="70">
        <v>0</v>
      </c>
      <c r="K2260" s="72" t="s">
        <v>562</v>
      </c>
      <c r="L2260" s="73">
        <f t="shared" si="189"/>
        <v>0</v>
      </c>
      <c r="M2260" s="71">
        <f t="shared" si="189"/>
        <v>0</v>
      </c>
      <c r="N2260" s="73">
        <f>IF(AND(J2259=0,J2260=0),0,INT(CHOOSE(IF(C2260&gt;0,C2260,$F$5),#REF!,#REF!,#REF!,#REF!,#REF!,#REF!,#REF!)))</f>
        <v>0</v>
      </c>
      <c r="O2260" s="74">
        <f t="shared" si="190"/>
        <v>0</v>
      </c>
      <c r="P2260" s="73">
        <f>IF(AND(J2259=0,J2260=0),0,INT(CHOOSE(IF(C2260&gt;0,C2260,$F$5),#REF!,#REF!,#REF!,#REF!,#REF!,#REF!,#REF!)))</f>
        <v>0</v>
      </c>
      <c r="Q2260" s="74">
        <f t="shared" si="191"/>
        <v>0</v>
      </c>
      <c r="R2260" s="73">
        <f>IF(AND(J2259=0,J2260=0),0,INT(CHOOSE(IF(C2260&gt;0,C2260,$F$5),#REF!,#REF!,#REF!,#REF!,#REF!,#REF!,#REF!)))</f>
        <v>0</v>
      </c>
      <c r="S2260" s="74">
        <f t="shared" si="192"/>
        <v>0</v>
      </c>
      <c r="T2260" s="74"/>
    </row>
    <row r="2261" spans="4:20" ht="20.25" hidden="1" customHeight="1">
      <c r="E2261" t="str">
        <f t="shared" si="195"/>
        <v/>
      </c>
      <c r="F2261" s="62"/>
      <c r="G2261" s="63"/>
      <c r="H2261" s="64"/>
      <c r="I2261" s="64"/>
      <c r="J2261" s="63">
        <v>0</v>
      </c>
      <c r="K2261" s="65"/>
      <c r="L2261" s="66">
        <f t="shared" si="189"/>
        <v>0</v>
      </c>
      <c r="M2261" s="64">
        <f t="shared" si="189"/>
        <v>0</v>
      </c>
      <c r="N2261" s="66">
        <f>IF(J2261=0,0,N2262*$E$3)</f>
        <v>0</v>
      </c>
      <c r="O2261" s="67">
        <f t="shared" si="190"/>
        <v>0</v>
      </c>
      <c r="P2261" s="66">
        <f>IF(J2261=0,0,P2262*$E$3)</f>
        <v>0</v>
      </c>
      <c r="Q2261" s="67">
        <f t="shared" si="191"/>
        <v>0</v>
      </c>
      <c r="R2261" s="66">
        <f>IF(J2261=0,0,R2262*$E$3)</f>
        <v>0</v>
      </c>
      <c r="S2261" s="67">
        <f t="shared" si="192"/>
        <v>0</v>
      </c>
      <c r="T2261" s="67"/>
    </row>
    <row r="2262" spans="4:20" ht="20.25" hidden="1" customHeight="1">
      <c r="D2262" s="68">
        <f t="shared" si="193"/>
        <v>0</v>
      </c>
      <c r="E2262">
        <f t="shared" si="196"/>
        <v>0</v>
      </c>
      <c r="F2262" s="59"/>
      <c r="G2262" s="70" t="s">
        <v>579</v>
      </c>
      <c r="H2262" s="71" t="s">
        <v>569</v>
      </c>
      <c r="I2262" s="71">
        <f t="shared" si="194"/>
        <v>0</v>
      </c>
      <c r="J2262" s="70">
        <v>0</v>
      </c>
      <c r="K2262" s="72" t="s">
        <v>562</v>
      </c>
      <c r="L2262" s="73">
        <f t="shared" si="189"/>
        <v>0</v>
      </c>
      <c r="M2262" s="71">
        <f t="shared" si="189"/>
        <v>0</v>
      </c>
      <c r="N2262" s="73">
        <f>IF(AND(J2261=0,J2262=0),0,INT(CHOOSE(IF(C2262&gt;0,C2262,$F$5),#REF!,#REF!,#REF!,#REF!,#REF!,#REF!,#REF!)))</f>
        <v>0</v>
      </c>
      <c r="O2262" s="74">
        <f t="shared" si="190"/>
        <v>0</v>
      </c>
      <c r="P2262" s="73">
        <f>IF(AND(J2261=0,J2262=0),0,INT(CHOOSE(IF(C2262&gt;0,C2262,$F$5),#REF!,#REF!,#REF!,#REF!,#REF!,#REF!,#REF!)))</f>
        <v>0</v>
      </c>
      <c r="Q2262" s="74">
        <f t="shared" si="191"/>
        <v>0</v>
      </c>
      <c r="R2262" s="73">
        <f>IF(AND(J2261=0,J2262=0),0,INT(CHOOSE(IF(C2262&gt;0,C2262,$F$5),#REF!,#REF!,#REF!,#REF!,#REF!,#REF!,#REF!)))</f>
        <v>0</v>
      </c>
      <c r="S2262" s="74">
        <f t="shared" si="192"/>
        <v>0</v>
      </c>
      <c r="T2262" s="74"/>
    </row>
    <row r="2263" spans="4:20" ht="20.25" hidden="1" customHeight="1">
      <c r="E2263" t="str">
        <f t="shared" si="195"/>
        <v/>
      </c>
      <c r="F2263" s="62"/>
      <c r="G2263" s="63"/>
      <c r="H2263" s="64"/>
      <c r="I2263" s="64"/>
      <c r="J2263" s="63">
        <v>0</v>
      </c>
      <c r="K2263" s="65"/>
      <c r="L2263" s="66">
        <f t="shared" si="189"/>
        <v>0</v>
      </c>
      <c r="M2263" s="64">
        <f t="shared" si="189"/>
        <v>0</v>
      </c>
      <c r="N2263" s="66">
        <f>IF(J2263=0,0,N2264*$E$3)</f>
        <v>0</v>
      </c>
      <c r="O2263" s="67">
        <f t="shared" si="190"/>
        <v>0</v>
      </c>
      <c r="P2263" s="66">
        <f>IF(J2263=0,0,P2264*$E$3)</f>
        <v>0</v>
      </c>
      <c r="Q2263" s="67">
        <f t="shared" si="191"/>
        <v>0</v>
      </c>
      <c r="R2263" s="66">
        <f>IF(J2263=0,0,R2264*$E$3)</f>
        <v>0</v>
      </c>
      <c r="S2263" s="67">
        <f t="shared" si="192"/>
        <v>0</v>
      </c>
      <c r="T2263" s="67"/>
    </row>
    <row r="2264" spans="4:20" ht="20.25" hidden="1" customHeight="1">
      <c r="D2264" s="68">
        <f t="shared" si="193"/>
        <v>0</v>
      </c>
      <c r="E2264">
        <f t="shared" si="196"/>
        <v>0</v>
      </c>
      <c r="F2264" s="59"/>
      <c r="G2264" s="70" t="str">
        <f>G2262</f>
        <v>T형</v>
      </c>
      <c r="H2264" s="71" t="s">
        <v>571</v>
      </c>
      <c r="I2264" s="71">
        <f t="shared" si="194"/>
        <v>0</v>
      </c>
      <c r="J2264" s="70">
        <v>0</v>
      </c>
      <c r="K2264" s="72" t="s">
        <v>346</v>
      </c>
      <c r="L2264" s="73">
        <f t="shared" si="189"/>
        <v>0</v>
      </c>
      <c r="M2264" s="71">
        <f t="shared" si="189"/>
        <v>0</v>
      </c>
      <c r="N2264" s="73">
        <f>IF(AND(J2263=0,J2264=0),0,INT(CHOOSE(IF(C2264&gt;0,C2264,$F$5),#REF!,#REF!,#REF!,#REF!,#REF!,#REF!,#REF!)))</f>
        <v>0</v>
      </c>
      <c r="O2264" s="74">
        <f t="shared" si="190"/>
        <v>0</v>
      </c>
      <c r="P2264" s="73">
        <f>IF(AND(J2263=0,J2264=0),0,INT(CHOOSE(IF(C2264&gt;0,C2264,$F$5),#REF!,#REF!,#REF!,#REF!,#REF!,#REF!,#REF!)))</f>
        <v>0</v>
      </c>
      <c r="Q2264" s="74">
        <f t="shared" si="191"/>
        <v>0</v>
      </c>
      <c r="R2264" s="73">
        <f>IF(AND(J2263=0,J2264=0),0,INT(CHOOSE(IF(C2264&gt;0,C2264,$F$5),#REF!,#REF!,#REF!,#REF!,#REF!,#REF!,#REF!)))</f>
        <v>0</v>
      </c>
      <c r="S2264" s="74">
        <f t="shared" si="192"/>
        <v>0</v>
      </c>
      <c r="T2264" s="74"/>
    </row>
    <row r="2265" spans="4:20" ht="20.25" hidden="1" customHeight="1">
      <c r="E2265" t="str">
        <f t="shared" si="195"/>
        <v/>
      </c>
      <c r="F2265" s="62"/>
      <c r="G2265" s="63"/>
      <c r="H2265" s="64"/>
      <c r="I2265" s="64"/>
      <c r="J2265" s="63">
        <v>0</v>
      </c>
      <c r="K2265" s="65"/>
      <c r="L2265" s="66">
        <f t="shared" si="189"/>
        <v>0</v>
      </c>
      <c r="M2265" s="64">
        <f t="shared" si="189"/>
        <v>0</v>
      </c>
      <c r="N2265" s="66">
        <f>IF(J2265=0,0,N2266*$E$3)</f>
        <v>0</v>
      </c>
      <c r="O2265" s="67">
        <f t="shared" si="190"/>
        <v>0</v>
      </c>
      <c r="P2265" s="66">
        <f>IF(J2265=0,0,P2266*$E$3)</f>
        <v>0</v>
      </c>
      <c r="Q2265" s="67">
        <f t="shared" si="191"/>
        <v>0</v>
      </c>
      <c r="R2265" s="66">
        <f>IF(J2265=0,0,R2266*$E$3)</f>
        <v>0</v>
      </c>
      <c r="S2265" s="67">
        <f t="shared" si="192"/>
        <v>0</v>
      </c>
      <c r="T2265" s="67"/>
    </row>
    <row r="2266" spans="4:20" ht="20.25" hidden="1" customHeight="1">
      <c r="D2266" s="68">
        <f t="shared" si="193"/>
        <v>0</v>
      </c>
      <c r="E2266">
        <f t="shared" si="196"/>
        <v>0</v>
      </c>
      <c r="F2266" s="59"/>
      <c r="G2266" s="70" t="str">
        <f>G2264</f>
        <v>T형</v>
      </c>
      <c r="H2266" s="71" t="s">
        <v>572</v>
      </c>
      <c r="I2266" s="71">
        <f t="shared" si="194"/>
        <v>0</v>
      </c>
      <c r="J2266" s="70">
        <v>0</v>
      </c>
      <c r="K2266" s="72" t="s">
        <v>346</v>
      </c>
      <c r="L2266" s="73">
        <f t="shared" si="189"/>
        <v>0</v>
      </c>
      <c r="M2266" s="71">
        <f t="shared" si="189"/>
        <v>0</v>
      </c>
      <c r="N2266" s="73">
        <f>IF(AND(J2265=0,J2266=0),0,INT(CHOOSE(IF(C2266&gt;0,C2266,$F$5),#REF!,#REF!,#REF!,#REF!,#REF!,#REF!,#REF!)))</f>
        <v>0</v>
      </c>
      <c r="O2266" s="74">
        <f t="shared" si="190"/>
        <v>0</v>
      </c>
      <c r="P2266" s="73">
        <f>IF(AND(J2265=0,J2266=0),0,INT(CHOOSE(IF(C2266&gt;0,C2266,$F$5),#REF!,#REF!,#REF!,#REF!,#REF!,#REF!,#REF!)))</f>
        <v>0</v>
      </c>
      <c r="Q2266" s="74">
        <f t="shared" si="191"/>
        <v>0</v>
      </c>
      <c r="R2266" s="73">
        <f>IF(AND(J2265=0,J2266=0),0,INT(CHOOSE(IF(C2266&gt;0,C2266,$F$5),#REF!,#REF!,#REF!,#REF!,#REF!,#REF!,#REF!)))</f>
        <v>0</v>
      </c>
      <c r="S2266" s="74">
        <f t="shared" si="192"/>
        <v>0</v>
      </c>
      <c r="T2266" s="74"/>
    </row>
    <row r="2267" spans="4:20" ht="20.25" hidden="1" customHeight="1">
      <c r="E2267" t="str">
        <f t="shared" si="195"/>
        <v/>
      </c>
      <c r="F2267" s="62"/>
      <c r="G2267" s="63"/>
      <c r="H2267" s="64"/>
      <c r="I2267" s="64"/>
      <c r="J2267" s="63">
        <v>0</v>
      </c>
      <c r="K2267" s="65"/>
      <c r="L2267" s="66">
        <f t="shared" si="189"/>
        <v>0</v>
      </c>
      <c r="M2267" s="64">
        <f t="shared" si="189"/>
        <v>0</v>
      </c>
      <c r="N2267" s="66">
        <f>IF(J2267=0,0,N2268*$E$3)</f>
        <v>0</v>
      </c>
      <c r="O2267" s="67">
        <f t="shared" si="190"/>
        <v>0</v>
      </c>
      <c r="P2267" s="66">
        <f>IF(J2267=0,0,P2268*$E$3)</f>
        <v>0</v>
      </c>
      <c r="Q2267" s="67">
        <f t="shared" si="191"/>
        <v>0</v>
      </c>
      <c r="R2267" s="66">
        <f>IF(J2267=0,0,R2268*$E$3)</f>
        <v>0</v>
      </c>
      <c r="S2267" s="67">
        <f t="shared" si="192"/>
        <v>0</v>
      </c>
      <c r="T2267" s="67"/>
    </row>
    <row r="2268" spans="4:20" ht="20.25" hidden="1" customHeight="1">
      <c r="D2268" s="68">
        <f t="shared" si="193"/>
        <v>0</v>
      </c>
      <c r="E2268">
        <f t="shared" si="196"/>
        <v>0</v>
      </c>
      <c r="F2268" s="59"/>
      <c r="G2268" s="70" t="str">
        <f>G2266</f>
        <v>T형</v>
      </c>
      <c r="H2268" s="71" t="s">
        <v>566</v>
      </c>
      <c r="I2268" s="71">
        <f t="shared" si="194"/>
        <v>0</v>
      </c>
      <c r="J2268" s="70">
        <v>0</v>
      </c>
      <c r="K2268" s="72" t="s">
        <v>439</v>
      </c>
      <c r="L2268" s="73">
        <f t="shared" si="189"/>
        <v>0</v>
      </c>
      <c r="M2268" s="71">
        <f t="shared" si="189"/>
        <v>0</v>
      </c>
      <c r="N2268" s="73">
        <f>IF(AND(J2267=0,J2268=0),0,INT(CHOOSE(IF(C2268&gt;0,C2268,$F$5),#REF!,#REF!,#REF!,#REF!,#REF!,#REF!,#REF!)))</f>
        <v>0</v>
      </c>
      <c r="O2268" s="74">
        <f t="shared" si="190"/>
        <v>0</v>
      </c>
      <c r="P2268" s="73">
        <f>IF(AND(J2267=0,J2268=0),0,INT(CHOOSE(IF(C2268&gt;0,C2268,$F$5),#REF!,#REF!,#REF!,#REF!,#REF!,#REF!,#REF!)))</f>
        <v>0</v>
      </c>
      <c r="Q2268" s="74">
        <f t="shared" si="191"/>
        <v>0</v>
      </c>
      <c r="R2268" s="73">
        <f>IF(AND(J2267=0,J2268=0),0,INT(CHOOSE(IF(C2268&gt;0,C2268,$F$5),#REF!,#REF!,#REF!,#REF!,#REF!,#REF!,#REF!)))</f>
        <v>0</v>
      </c>
      <c r="S2268" s="74">
        <f t="shared" si="192"/>
        <v>0</v>
      </c>
      <c r="T2268" s="74"/>
    </row>
    <row r="2269" spans="4:20" ht="20.25" hidden="1" customHeight="1">
      <c r="E2269" t="str">
        <f t="shared" si="195"/>
        <v/>
      </c>
      <c r="F2269" s="62"/>
      <c r="G2269" s="63"/>
      <c r="H2269" s="64"/>
      <c r="I2269" s="64"/>
      <c r="J2269" s="63">
        <v>0</v>
      </c>
      <c r="K2269" s="65"/>
      <c r="L2269" s="66">
        <f t="shared" si="189"/>
        <v>0</v>
      </c>
      <c r="M2269" s="64">
        <f t="shared" si="189"/>
        <v>0</v>
      </c>
      <c r="N2269" s="66">
        <f>IF(J2269=0,0,N2270*$E$3)</f>
        <v>0</v>
      </c>
      <c r="O2269" s="67">
        <f t="shared" si="190"/>
        <v>0</v>
      </c>
      <c r="P2269" s="66">
        <f>IF(J2269=0,0,P2270*$E$3)</f>
        <v>0</v>
      </c>
      <c r="Q2269" s="67">
        <f t="shared" si="191"/>
        <v>0</v>
      </c>
      <c r="R2269" s="66">
        <f>IF(J2269=0,0,R2270*$E$3)</f>
        <v>0</v>
      </c>
      <c r="S2269" s="67">
        <f t="shared" si="192"/>
        <v>0</v>
      </c>
      <c r="T2269" s="67"/>
    </row>
    <row r="2270" spans="4:20" ht="20.25" hidden="1" customHeight="1">
      <c r="D2270" s="68">
        <f t="shared" si="193"/>
        <v>0</v>
      </c>
      <c r="E2270">
        <f t="shared" si="196"/>
        <v>0</v>
      </c>
      <c r="F2270" s="59"/>
      <c r="G2270" s="70" t="str">
        <f>G2268</f>
        <v>T형</v>
      </c>
      <c r="H2270" s="71" t="s">
        <v>567</v>
      </c>
      <c r="I2270" s="71">
        <f t="shared" si="194"/>
        <v>0</v>
      </c>
      <c r="J2270" s="70">
        <v>0</v>
      </c>
      <c r="K2270" s="72" t="s">
        <v>346</v>
      </c>
      <c r="L2270" s="73">
        <f t="shared" si="189"/>
        <v>0</v>
      </c>
      <c r="M2270" s="71">
        <f t="shared" si="189"/>
        <v>0</v>
      </c>
      <c r="N2270" s="73">
        <f>IF(AND(J2269=0,J2270=0),0,INT(CHOOSE(IF(C2270&gt;0,C2270,$F$5),#REF!,#REF!,#REF!,#REF!,#REF!,#REF!,#REF!)))</f>
        <v>0</v>
      </c>
      <c r="O2270" s="74">
        <f t="shared" si="190"/>
        <v>0</v>
      </c>
      <c r="P2270" s="73">
        <f>IF(AND(J2269=0,J2270=0),0,INT(CHOOSE(IF(C2270&gt;0,C2270,$F$5),#REF!,#REF!,#REF!,#REF!,#REF!,#REF!,#REF!)))</f>
        <v>0</v>
      </c>
      <c r="Q2270" s="74">
        <f t="shared" si="191"/>
        <v>0</v>
      </c>
      <c r="R2270" s="73">
        <f>IF(AND(J2269=0,J2270=0),0,INT(CHOOSE(IF(C2270&gt;0,C2270,$F$5),#REF!,#REF!,#REF!,#REF!,#REF!,#REF!,#REF!)))</f>
        <v>0</v>
      </c>
      <c r="S2270" s="74">
        <f t="shared" si="192"/>
        <v>0</v>
      </c>
      <c r="T2270" s="74"/>
    </row>
    <row r="2271" spans="4:20" ht="20.25" hidden="1" customHeight="1">
      <c r="E2271" t="str">
        <f t="shared" si="195"/>
        <v/>
      </c>
      <c r="F2271" s="62"/>
      <c r="G2271" s="63"/>
      <c r="H2271" s="64"/>
      <c r="I2271" s="64"/>
      <c r="J2271" s="63">
        <v>0</v>
      </c>
      <c r="K2271" s="65"/>
      <c r="L2271" s="66">
        <f t="shared" si="189"/>
        <v>0</v>
      </c>
      <c r="M2271" s="64">
        <f t="shared" si="189"/>
        <v>0</v>
      </c>
      <c r="N2271" s="66">
        <f>IF(J2271=0,0,N2272*$E$3)</f>
        <v>0</v>
      </c>
      <c r="O2271" s="67">
        <f t="shared" si="190"/>
        <v>0</v>
      </c>
      <c r="P2271" s="66">
        <f>IF(J2271=0,0,P2272*$E$3)</f>
        <v>0</v>
      </c>
      <c r="Q2271" s="67">
        <f t="shared" si="191"/>
        <v>0</v>
      </c>
      <c r="R2271" s="66">
        <f>IF(J2271=0,0,R2272*$E$3)</f>
        <v>0</v>
      </c>
      <c r="S2271" s="67">
        <f t="shared" si="192"/>
        <v>0</v>
      </c>
      <c r="T2271" s="67"/>
    </row>
    <row r="2272" spans="4:20" ht="20.25" hidden="1" customHeight="1">
      <c r="D2272" s="68">
        <f t="shared" si="193"/>
        <v>0</v>
      </c>
      <c r="E2272">
        <f t="shared" si="196"/>
        <v>0</v>
      </c>
      <c r="F2272" s="59"/>
      <c r="G2272" s="70" t="str">
        <f>G2270</f>
        <v>T형</v>
      </c>
      <c r="H2272" s="71"/>
      <c r="I2272" s="71">
        <f t="shared" si="194"/>
        <v>0</v>
      </c>
      <c r="J2272" s="70">
        <v>0</v>
      </c>
      <c r="K2272" s="72" t="s">
        <v>346</v>
      </c>
      <c r="L2272" s="73">
        <f t="shared" si="189"/>
        <v>0</v>
      </c>
      <c r="M2272" s="71">
        <f t="shared" si="189"/>
        <v>0</v>
      </c>
      <c r="N2272" s="73">
        <f>IF(AND(J2271=0,J2272=0),0,INT(CHOOSE(IF(C2272&gt;0,C2272,$F$5),#REF!,#REF!,#REF!,#REF!,#REF!,#REF!,#REF!)))</f>
        <v>0</v>
      </c>
      <c r="O2272" s="74">
        <f t="shared" si="190"/>
        <v>0</v>
      </c>
      <c r="P2272" s="73">
        <f>IF(AND(J2271=0,J2272=0),0,INT(CHOOSE(IF(C2272&gt;0,C2272,$F$5),#REF!,#REF!,#REF!,#REF!,#REF!,#REF!,#REF!)))</f>
        <v>0</v>
      </c>
      <c r="Q2272" s="74">
        <f t="shared" si="191"/>
        <v>0</v>
      </c>
      <c r="R2272" s="73">
        <f>IF(AND(J2271=0,J2272=0),0,INT(CHOOSE(IF(C2272&gt;0,C2272,$F$5),#REF!,#REF!,#REF!,#REF!,#REF!,#REF!,#REF!)))</f>
        <v>0</v>
      </c>
      <c r="S2272" s="74">
        <f t="shared" si="192"/>
        <v>0</v>
      </c>
      <c r="T2272" s="74"/>
    </row>
    <row r="2273" spans="4:20" ht="20.25" hidden="1" customHeight="1">
      <c r="E2273" t="str">
        <f t="shared" si="195"/>
        <v/>
      </c>
      <c r="F2273" s="62"/>
      <c r="G2273" s="63"/>
      <c r="H2273" s="64"/>
      <c r="I2273" s="64"/>
      <c r="J2273" s="63">
        <v>0</v>
      </c>
      <c r="K2273" s="65"/>
      <c r="L2273" s="66">
        <f t="shared" si="189"/>
        <v>0</v>
      </c>
      <c r="M2273" s="64">
        <f t="shared" si="189"/>
        <v>0</v>
      </c>
      <c r="N2273" s="66">
        <f>IF(J2273=0,0,N2274*$E$3)</f>
        <v>0</v>
      </c>
      <c r="O2273" s="67">
        <f t="shared" si="190"/>
        <v>0</v>
      </c>
      <c r="P2273" s="66">
        <f>IF(J2273=0,0,P2274*$E$3)</f>
        <v>0</v>
      </c>
      <c r="Q2273" s="67">
        <f t="shared" si="191"/>
        <v>0</v>
      </c>
      <c r="R2273" s="66">
        <f>IF(J2273=0,0,R2274*$E$3)</f>
        <v>0</v>
      </c>
      <c r="S2273" s="67">
        <f t="shared" si="192"/>
        <v>0</v>
      </c>
      <c r="T2273" s="67"/>
    </row>
    <row r="2274" spans="4:20" ht="20.25" hidden="1" customHeight="1">
      <c r="D2274" s="68">
        <f t="shared" si="193"/>
        <v>0</v>
      </c>
      <c r="E2274">
        <f t="shared" si="196"/>
        <v>0</v>
      </c>
      <c r="F2274" s="59"/>
      <c r="G2274" s="70" t="str">
        <f>G2272</f>
        <v>T형</v>
      </c>
      <c r="H2274" s="71"/>
      <c r="I2274" s="71">
        <f t="shared" si="194"/>
        <v>0</v>
      </c>
      <c r="J2274" s="70">
        <v>0</v>
      </c>
      <c r="K2274" s="72" t="s">
        <v>346</v>
      </c>
      <c r="L2274" s="73">
        <f t="shared" si="189"/>
        <v>0</v>
      </c>
      <c r="M2274" s="71">
        <f t="shared" si="189"/>
        <v>0</v>
      </c>
      <c r="N2274" s="73">
        <f>IF(AND(J2273=0,J2274=0),0,INT(CHOOSE(IF(C2274&gt;0,C2274,$F$5),#REF!,#REF!,#REF!,#REF!,#REF!,#REF!,#REF!)))</f>
        <v>0</v>
      </c>
      <c r="O2274" s="74">
        <f t="shared" si="190"/>
        <v>0</v>
      </c>
      <c r="P2274" s="73">
        <f>IF(AND(J2273=0,J2274=0),0,INT(CHOOSE(IF(C2274&gt;0,C2274,$F$5),#REF!,#REF!,#REF!,#REF!,#REF!,#REF!,#REF!)))</f>
        <v>0</v>
      </c>
      <c r="Q2274" s="74">
        <f t="shared" si="191"/>
        <v>0</v>
      </c>
      <c r="R2274" s="73">
        <f>IF(AND(J2273=0,J2274=0),0,INT(CHOOSE(IF(C2274&gt;0,C2274,$F$5),#REF!,#REF!,#REF!,#REF!,#REF!,#REF!,#REF!)))</f>
        <v>0</v>
      </c>
      <c r="S2274" s="74">
        <f t="shared" si="192"/>
        <v>0</v>
      </c>
      <c r="T2274" s="74"/>
    </row>
    <row r="2275" spans="4:20" ht="20.25" hidden="1" customHeight="1">
      <c r="E2275" t="str">
        <f t="shared" si="195"/>
        <v/>
      </c>
      <c r="F2275" s="62"/>
      <c r="G2275" s="63"/>
      <c r="H2275" s="64"/>
      <c r="I2275" s="64"/>
      <c r="J2275" s="63">
        <v>0</v>
      </c>
      <c r="K2275" s="65"/>
      <c r="L2275" s="66">
        <f t="shared" si="189"/>
        <v>0</v>
      </c>
      <c r="M2275" s="64">
        <f t="shared" si="189"/>
        <v>0</v>
      </c>
      <c r="N2275" s="66">
        <f>IF(J2275=0,0,N2276*$E$3)</f>
        <v>0</v>
      </c>
      <c r="O2275" s="67">
        <f t="shared" si="190"/>
        <v>0</v>
      </c>
      <c r="P2275" s="66">
        <f>IF(J2275=0,0,P2276*$E$3)</f>
        <v>0</v>
      </c>
      <c r="Q2275" s="67">
        <f t="shared" si="191"/>
        <v>0</v>
      </c>
      <c r="R2275" s="66">
        <f>IF(J2275=0,0,R2276*$E$3)</f>
        <v>0</v>
      </c>
      <c r="S2275" s="67">
        <f t="shared" si="192"/>
        <v>0</v>
      </c>
      <c r="T2275" s="67"/>
    </row>
    <row r="2276" spans="4:20" ht="20.25" hidden="1" customHeight="1">
      <c r="D2276" s="68">
        <f t="shared" si="193"/>
        <v>0</v>
      </c>
      <c r="E2276">
        <f t="shared" si="196"/>
        <v>0</v>
      </c>
      <c r="F2276" s="59"/>
      <c r="G2276" s="70" t="s">
        <v>580</v>
      </c>
      <c r="H2276" s="71" t="s">
        <v>566</v>
      </c>
      <c r="I2276" s="71">
        <f t="shared" si="194"/>
        <v>0</v>
      </c>
      <c r="J2276" s="70">
        <v>0</v>
      </c>
      <c r="K2276" s="72" t="s">
        <v>74</v>
      </c>
      <c r="L2276" s="73">
        <f t="shared" si="189"/>
        <v>0</v>
      </c>
      <c r="M2276" s="71">
        <f t="shared" si="189"/>
        <v>0</v>
      </c>
      <c r="N2276" s="73">
        <f>IF(AND(J2275=0,J2276=0),0,INT(CHOOSE(IF(C2276&gt;0,C2276,$F$5),#REF!,#REF!,#REF!,#REF!,#REF!,#REF!,#REF!)))</f>
        <v>0</v>
      </c>
      <c r="O2276" s="74">
        <f t="shared" si="190"/>
        <v>0</v>
      </c>
      <c r="P2276" s="73">
        <f>IF(AND(J2275=0,J2276=0),0,INT(CHOOSE(IF(C2276&gt;0,C2276,$F$5),#REF!,#REF!,#REF!,#REF!,#REF!,#REF!,#REF!)))</f>
        <v>0</v>
      </c>
      <c r="Q2276" s="74">
        <f t="shared" si="191"/>
        <v>0</v>
      </c>
      <c r="R2276" s="73">
        <f>IF(AND(J2275=0,J2276=0),0,INT(CHOOSE(IF(C2276&gt;0,C2276,$F$5),#REF!,#REF!,#REF!,#REF!,#REF!,#REF!,#REF!)))</f>
        <v>0</v>
      </c>
      <c r="S2276" s="74">
        <f t="shared" si="192"/>
        <v>0</v>
      </c>
      <c r="T2276" s="74" t="s">
        <v>581</v>
      </c>
    </row>
    <row r="2277" spans="4:20" ht="20.25" hidden="1" customHeight="1">
      <c r="E2277" t="str">
        <f t="shared" si="195"/>
        <v/>
      </c>
      <c r="F2277" s="62"/>
      <c r="G2277" s="63"/>
      <c r="H2277" s="64"/>
      <c r="I2277" s="64"/>
      <c r="J2277" s="63">
        <v>0</v>
      </c>
      <c r="K2277" s="65"/>
      <c r="L2277" s="66">
        <f t="shared" si="189"/>
        <v>0</v>
      </c>
      <c r="M2277" s="64">
        <f t="shared" si="189"/>
        <v>0</v>
      </c>
      <c r="N2277" s="66">
        <f>IF(J2277=0,0,N2278*$E$3)</f>
        <v>0</v>
      </c>
      <c r="O2277" s="67">
        <f t="shared" si="190"/>
        <v>0</v>
      </c>
      <c r="P2277" s="66">
        <f>IF(J2277=0,0,P2278*$E$3)</f>
        <v>0</v>
      </c>
      <c r="Q2277" s="67">
        <f t="shared" si="191"/>
        <v>0</v>
      </c>
      <c r="R2277" s="66">
        <f>IF(J2277=0,0,R2278*$E$3)</f>
        <v>0</v>
      </c>
      <c r="S2277" s="67">
        <f t="shared" si="192"/>
        <v>0</v>
      </c>
      <c r="T2277" s="67"/>
    </row>
    <row r="2278" spans="4:20" ht="20.25" hidden="1" customHeight="1">
      <c r="D2278" s="68">
        <f t="shared" si="193"/>
        <v>0</v>
      </c>
      <c r="E2278">
        <f t="shared" si="196"/>
        <v>0</v>
      </c>
      <c r="F2278" s="59"/>
      <c r="G2278" s="70" t="str">
        <f>G2276</f>
        <v>PVC</v>
      </c>
      <c r="H2278" s="71" t="s">
        <v>567</v>
      </c>
      <c r="I2278" s="71">
        <f t="shared" si="194"/>
        <v>0</v>
      </c>
      <c r="J2278" s="70">
        <v>0</v>
      </c>
      <c r="K2278" s="72" t="s">
        <v>74</v>
      </c>
      <c r="L2278" s="73">
        <f t="shared" si="189"/>
        <v>0</v>
      </c>
      <c r="M2278" s="71">
        <f t="shared" si="189"/>
        <v>0</v>
      </c>
      <c r="N2278" s="73">
        <f>IF(AND(J2277=0,J2278=0),0,INT(CHOOSE(IF(C2278&gt;0,C2278,$F$5),#REF!,#REF!,#REF!,#REF!,#REF!,#REF!,#REF!)))</f>
        <v>0</v>
      </c>
      <c r="O2278" s="74">
        <f t="shared" si="190"/>
        <v>0</v>
      </c>
      <c r="P2278" s="73">
        <f>IF(AND(J2277=0,J2278=0),0,INT(CHOOSE(IF(C2278&gt;0,C2278,$F$5),#REF!,#REF!,#REF!,#REF!,#REF!,#REF!,#REF!)))</f>
        <v>0</v>
      </c>
      <c r="Q2278" s="74">
        <f t="shared" si="191"/>
        <v>0</v>
      </c>
      <c r="R2278" s="73">
        <f>IF(AND(J2277=0,J2278=0),0,INT(CHOOSE(IF(C2278&gt;0,C2278,$F$5),#REF!,#REF!,#REF!,#REF!,#REF!,#REF!,#REF!)))</f>
        <v>0</v>
      </c>
      <c r="S2278" s="74">
        <f t="shared" si="192"/>
        <v>0</v>
      </c>
      <c r="T2278" s="74" t="s">
        <v>581</v>
      </c>
    </row>
    <row r="2279" spans="4:20" ht="20.25" hidden="1" customHeight="1">
      <c r="E2279" t="str">
        <f t="shared" si="195"/>
        <v/>
      </c>
      <c r="F2279" s="62"/>
      <c r="G2279" s="63"/>
      <c r="H2279" s="64"/>
      <c r="I2279" s="64"/>
      <c r="J2279" s="63">
        <v>0</v>
      </c>
      <c r="K2279" s="65"/>
      <c r="L2279" s="66">
        <f t="shared" si="189"/>
        <v>0</v>
      </c>
      <c r="M2279" s="64">
        <f t="shared" si="189"/>
        <v>0</v>
      </c>
      <c r="N2279" s="66">
        <f>IF(J2279=0,0,N2280*$E$3)</f>
        <v>0</v>
      </c>
      <c r="O2279" s="67">
        <f t="shared" si="190"/>
        <v>0</v>
      </c>
      <c r="P2279" s="66">
        <f>IF(J2279=0,0,P2280*$E$3)</f>
        <v>0</v>
      </c>
      <c r="Q2279" s="67">
        <f t="shared" si="191"/>
        <v>0</v>
      </c>
      <c r="R2279" s="66">
        <f>IF(J2279=0,0,R2280*$E$3)</f>
        <v>0</v>
      </c>
      <c r="S2279" s="67">
        <f t="shared" si="192"/>
        <v>0</v>
      </c>
      <c r="T2279" s="67"/>
    </row>
    <row r="2280" spans="4:20" ht="20.25" hidden="1" customHeight="1">
      <c r="D2280" s="68">
        <f t="shared" si="193"/>
        <v>0</v>
      </c>
      <c r="E2280">
        <f t="shared" si="196"/>
        <v>0</v>
      </c>
      <c r="F2280" s="59"/>
      <c r="G2280" s="70" t="str">
        <f>G2278</f>
        <v>PVC</v>
      </c>
      <c r="H2280" s="71" t="s">
        <v>582</v>
      </c>
      <c r="I2280" s="71">
        <f t="shared" si="194"/>
        <v>0</v>
      </c>
      <c r="J2280" s="70">
        <v>0</v>
      </c>
      <c r="K2280" s="72" t="s">
        <v>74</v>
      </c>
      <c r="L2280" s="73">
        <f t="shared" si="189"/>
        <v>0</v>
      </c>
      <c r="M2280" s="71">
        <f t="shared" si="189"/>
        <v>0</v>
      </c>
      <c r="N2280" s="73">
        <f>IF(AND(J2279=0,J2280=0),0,INT(CHOOSE(IF(C2280&gt;0,C2280,$F$5),#REF!,#REF!,#REF!,#REF!,#REF!,#REF!,#REF!)))</f>
        <v>0</v>
      </c>
      <c r="O2280" s="74">
        <f t="shared" si="190"/>
        <v>0</v>
      </c>
      <c r="P2280" s="73">
        <f>IF(AND(J2279=0,J2280=0),0,INT(CHOOSE(IF(C2280&gt;0,C2280,$F$5),#REF!,#REF!,#REF!,#REF!,#REF!,#REF!,#REF!)))</f>
        <v>0</v>
      </c>
      <c r="Q2280" s="74">
        <f t="shared" si="191"/>
        <v>0</v>
      </c>
      <c r="R2280" s="73">
        <f>IF(AND(J2279=0,J2280=0),0,INT(CHOOSE(IF(C2280&gt;0,C2280,$F$5),#REF!,#REF!,#REF!,#REF!,#REF!,#REF!,#REF!)))</f>
        <v>0</v>
      </c>
      <c r="S2280" s="74">
        <f t="shared" si="192"/>
        <v>0</v>
      </c>
      <c r="T2280" s="74" t="s">
        <v>581</v>
      </c>
    </row>
    <row r="2281" spans="4:20" ht="20.25" hidden="1" customHeight="1">
      <c r="E2281" t="str">
        <f t="shared" si="195"/>
        <v/>
      </c>
      <c r="F2281" s="62"/>
      <c r="G2281" s="63"/>
      <c r="H2281" s="64"/>
      <c r="I2281" s="64"/>
      <c r="J2281" s="63">
        <v>0</v>
      </c>
      <c r="K2281" s="65"/>
      <c r="L2281" s="66">
        <f t="shared" si="189"/>
        <v>0</v>
      </c>
      <c r="M2281" s="64">
        <f t="shared" si="189"/>
        <v>0</v>
      </c>
      <c r="N2281" s="66">
        <f>IF(J2281=0,0,N2282*$E$3)</f>
        <v>0</v>
      </c>
      <c r="O2281" s="67">
        <f t="shared" si="190"/>
        <v>0</v>
      </c>
      <c r="P2281" s="66">
        <f>IF(J2281=0,0,P2282*$E$3)</f>
        <v>0</v>
      </c>
      <c r="Q2281" s="67">
        <f t="shared" si="191"/>
        <v>0</v>
      </c>
      <c r="R2281" s="66">
        <f>IF(J2281=0,0,R2282*$E$3)</f>
        <v>0</v>
      </c>
      <c r="S2281" s="67">
        <f t="shared" si="192"/>
        <v>0</v>
      </c>
      <c r="T2281" s="67"/>
    </row>
    <row r="2282" spans="4:20" ht="20.25" hidden="1" customHeight="1">
      <c r="D2282" s="68">
        <f t="shared" si="193"/>
        <v>0</v>
      </c>
      <c r="E2282">
        <f t="shared" si="196"/>
        <v>0</v>
      </c>
      <c r="F2282" s="59"/>
      <c r="G2282" s="70" t="s">
        <v>580</v>
      </c>
      <c r="H2282" s="71" t="s">
        <v>583</v>
      </c>
      <c r="I2282" s="71">
        <f t="shared" si="194"/>
        <v>0</v>
      </c>
      <c r="J2282" s="70">
        <v>0</v>
      </c>
      <c r="K2282" s="72" t="s">
        <v>74</v>
      </c>
      <c r="L2282" s="73">
        <f t="shared" si="189"/>
        <v>0</v>
      </c>
      <c r="M2282" s="71">
        <f t="shared" si="189"/>
        <v>0</v>
      </c>
      <c r="N2282" s="73">
        <f>IF(AND(J2281=0,J2282=0),0,INT(CHOOSE(IF(C2282&gt;0,C2282,$F$5),#REF!,#REF!,#REF!,#REF!,#REF!,#REF!,#REF!)))</f>
        <v>0</v>
      </c>
      <c r="O2282" s="74">
        <f t="shared" si="190"/>
        <v>0</v>
      </c>
      <c r="P2282" s="73">
        <f>IF(AND(J2281=0,J2282=0),0,INT(CHOOSE(IF(C2282&gt;0,C2282,$F$5),#REF!,#REF!,#REF!,#REF!,#REF!,#REF!,#REF!)))</f>
        <v>0</v>
      </c>
      <c r="Q2282" s="74">
        <f t="shared" si="191"/>
        <v>0</v>
      </c>
      <c r="R2282" s="73">
        <f>IF(AND(J2281=0,J2282=0),0,INT(CHOOSE(IF(C2282&gt;0,C2282,$F$5),#REF!,#REF!,#REF!,#REF!,#REF!,#REF!,#REF!)))</f>
        <v>0</v>
      </c>
      <c r="S2282" s="74">
        <f t="shared" si="192"/>
        <v>0</v>
      </c>
      <c r="T2282" s="74" t="s">
        <v>581</v>
      </c>
    </row>
    <row r="2283" spans="4:20" ht="20.25" hidden="1" customHeight="1">
      <c r="E2283" t="str">
        <f t="shared" si="195"/>
        <v/>
      </c>
      <c r="F2283" s="62"/>
      <c r="G2283" s="63"/>
      <c r="H2283" s="64"/>
      <c r="I2283" s="64"/>
      <c r="J2283" s="63">
        <v>0</v>
      </c>
      <c r="K2283" s="65"/>
      <c r="L2283" s="66">
        <f t="shared" si="189"/>
        <v>0</v>
      </c>
      <c r="M2283" s="64">
        <f t="shared" si="189"/>
        <v>0</v>
      </c>
      <c r="N2283" s="66">
        <f>IF(J2283=0,0,N2284*$E$3)</f>
        <v>0</v>
      </c>
      <c r="O2283" s="67">
        <f t="shared" si="190"/>
        <v>0</v>
      </c>
      <c r="P2283" s="66">
        <f>IF(J2283=0,0,P2284*$E$3)</f>
        <v>0</v>
      </c>
      <c r="Q2283" s="67">
        <f t="shared" si="191"/>
        <v>0</v>
      </c>
      <c r="R2283" s="66">
        <f>IF(J2283=0,0,R2284*$E$3)</f>
        <v>0</v>
      </c>
      <c r="S2283" s="67">
        <f t="shared" si="192"/>
        <v>0</v>
      </c>
      <c r="T2283" s="67"/>
    </row>
    <row r="2284" spans="4:20" ht="20.25" hidden="1" customHeight="1">
      <c r="D2284" s="68">
        <f t="shared" si="193"/>
        <v>0</v>
      </c>
      <c r="E2284">
        <f t="shared" si="196"/>
        <v>0</v>
      </c>
      <c r="F2284" s="59"/>
      <c r="G2284" s="70" t="str">
        <f>G2282</f>
        <v>PVC</v>
      </c>
      <c r="H2284" s="71" t="s">
        <v>584</v>
      </c>
      <c r="I2284" s="71">
        <f t="shared" si="194"/>
        <v>0</v>
      </c>
      <c r="J2284" s="70">
        <v>0</v>
      </c>
      <c r="K2284" s="72" t="s">
        <v>406</v>
      </c>
      <c r="L2284" s="73">
        <f t="shared" si="189"/>
        <v>0</v>
      </c>
      <c r="M2284" s="71">
        <f t="shared" si="189"/>
        <v>0</v>
      </c>
      <c r="N2284" s="73">
        <f>IF(AND(J2283=0,J2284=0),0,INT(CHOOSE(IF(C2284&gt;0,C2284,$F$5),#REF!,#REF!,#REF!,#REF!,#REF!,#REF!,#REF!)))</f>
        <v>0</v>
      </c>
      <c r="O2284" s="74">
        <f t="shared" si="190"/>
        <v>0</v>
      </c>
      <c r="P2284" s="73">
        <f>IF(AND(J2283=0,J2284=0),0,INT(CHOOSE(IF(C2284&gt;0,C2284,$F$5),#REF!,#REF!,#REF!,#REF!,#REF!,#REF!,#REF!)))</f>
        <v>0</v>
      </c>
      <c r="Q2284" s="74">
        <f t="shared" si="191"/>
        <v>0</v>
      </c>
      <c r="R2284" s="73">
        <f>IF(AND(J2283=0,J2284=0),0,INT(CHOOSE(IF(C2284&gt;0,C2284,$F$5),#REF!,#REF!,#REF!,#REF!,#REF!,#REF!,#REF!)))</f>
        <v>0</v>
      </c>
      <c r="S2284" s="74">
        <f t="shared" si="192"/>
        <v>0</v>
      </c>
      <c r="T2284" s="74" t="s">
        <v>585</v>
      </c>
    </row>
    <row r="2285" spans="4:20" ht="20.25" hidden="1" customHeight="1">
      <c r="E2285" t="str">
        <f t="shared" si="195"/>
        <v/>
      </c>
      <c r="F2285" s="62"/>
      <c r="G2285" s="63"/>
      <c r="H2285" s="64"/>
      <c r="I2285" s="64"/>
      <c r="J2285" s="63">
        <v>0</v>
      </c>
      <c r="K2285" s="65"/>
      <c r="L2285" s="66">
        <f t="shared" si="189"/>
        <v>0</v>
      </c>
      <c r="M2285" s="64">
        <f t="shared" si="189"/>
        <v>0</v>
      </c>
      <c r="N2285" s="66">
        <f>IF(J2285=0,0,N2286*$E$3)</f>
        <v>0</v>
      </c>
      <c r="O2285" s="67">
        <f t="shared" si="190"/>
        <v>0</v>
      </c>
      <c r="P2285" s="66">
        <f>IF(J2285=0,0,P2286*$E$3)</f>
        <v>0</v>
      </c>
      <c r="Q2285" s="67">
        <f t="shared" si="191"/>
        <v>0</v>
      </c>
      <c r="R2285" s="66">
        <f>IF(J2285=0,0,R2286*$E$3)</f>
        <v>0</v>
      </c>
      <c r="S2285" s="67">
        <f t="shared" si="192"/>
        <v>0</v>
      </c>
      <c r="T2285" s="67"/>
    </row>
    <row r="2286" spans="4:20" ht="20.25" hidden="1" customHeight="1">
      <c r="D2286" s="68">
        <f t="shared" si="193"/>
        <v>0</v>
      </c>
      <c r="E2286">
        <f t="shared" si="196"/>
        <v>0</v>
      </c>
      <c r="F2286" s="59"/>
      <c r="G2286" s="70" t="s">
        <v>580</v>
      </c>
      <c r="H2286" s="71" t="s">
        <v>586</v>
      </c>
      <c r="I2286" s="71">
        <f t="shared" si="194"/>
        <v>0</v>
      </c>
      <c r="J2286" s="70">
        <v>0</v>
      </c>
      <c r="K2286" s="72" t="s">
        <v>513</v>
      </c>
      <c r="L2286" s="73">
        <f t="shared" si="189"/>
        <v>0</v>
      </c>
      <c r="M2286" s="71">
        <f t="shared" si="189"/>
        <v>0</v>
      </c>
      <c r="N2286" s="73">
        <f>IF(AND(J2285=0,J2286=0),0,INT(CHOOSE(IF(C2286&gt;0,C2286,$F$5),#REF!,#REF!,#REF!,#REF!,#REF!,#REF!,#REF!)))</f>
        <v>0</v>
      </c>
      <c r="O2286" s="74">
        <f t="shared" si="190"/>
        <v>0</v>
      </c>
      <c r="P2286" s="73">
        <f>IF(AND(J2285=0,J2286=0),0,INT(CHOOSE(IF(C2286&gt;0,C2286,$F$5),#REF!,#REF!,#REF!,#REF!,#REF!,#REF!,#REF!)))</f>
        <v>0</v>
      </c>
      <c r="Q2286" s="74">
        <f t="shared" si="191"/>
        <v>0</v>
      </c>
      <c r="R2286" s="73">
        <f>IF(AND(J2285=0,J2286=0),0,INT(CHOOSE(IF(C2286&gt;0,C2286,$F$5),#REF!,#REF!,#REF!,#REF!,#REF!,#REF!,#REF!)))</f>
        <v>0</v>
      </c>
      <c r="S2286" s="74">
        <f t="shared" si="192"/>
        <v>0</v>
      </c>
      <c r="T2286" s="74"/>
    </row>
    <row r="2287" spans="4:20" ht="20.25" hidden="1" customHeight="1">
      <c r="E2287" t="str">
        <f t="shared" si="195"/>
        <v/>
      </c>
      <c r="F2287" s="62"/>
      <c r="G2287" s="63"/>
      <c r="H2287" s="64"/>
      <c r="I2287" s="64"/>
      <c r="J2287" s="63">
        <v>0</v>
      </c>
      <c r="K2287" s="65"/>
      <c r="L2287" s="66">
        <f t="shared" si="189"/>
        <v>0</v>
      </c>
      <c r="M2287" s="64">
        <f t="shared" si="189"/>
        <v>0</v>
      </c>
      <c r="N2287" s="66">
        <f>IF(J2287=0,0,N2288*$E$3)</f>
        <v>0</v>
      </c>
      <c r="O2287" s="67">
        <f t="shared" si="190"/>
        <v>0</v>
      </c>
      <c r="P2287" s="66">
        <f>IF(J2287=0,0,P2288*$E$3)</f>
        <v>0</v>
      </c>
      <c r="Q2287" s="67">
        <f t="shared" si="191"/>
        <v>0</v>
      </c>
      <c r="R2287" s="66">
        <f>IF(J2287=0,0,R2288*$E$3)</f>
        <v>0</v>
      </c>
      <c r="S2287" s="67">
        <f t="shared" si="192"/>
        <v>0</v>
      </c>
      <c r="T2287" s="67"/>
    </row>
    <row r="2288" spans="4:20" ht="20.25" hidden="1" customHeight="1">
      <c r="D2288" s="68">
        <f t="shared" si="193"/>
        <v>0</v>
      </c>
      <c r="E2288">
        <f t="shared" si="196"/>
        <v>0</v>
      </c>
      <c r="F2288" s="59"/>
      <c r="G2288" s="70" t="str">
        <f>G2286</f>
        <v>PVC</v>
      </c>
      <c r="H2288" s="71" t="s">
        <v>587</v>
      </c>
      <c r="I2288" s="71">
        <f t="shared" si="194"/>
        <v>0</v>
      </c>
      <c r="J2288" s="70">
        <v>0</v>
      </c>
      <c r="K2288" s="72" t="s">
        <v>513</v>
      </c>
      <c r="L2288" s="73">
        <f t="shared" si="189"/>
        <v>0</v>
      </c>
      <c r="M2288" s="71">
        <f t="shared" si="189"/>
        <v>0</v>
      </c>
      <c r="N2288" s="73">
        <f>IF(AND(J2287=0,J2288=0),0,INT(CHOOSE(IF(C2288&gt;0,C2288,$F$5),#REF!,#REF!,#REF!,#REF!,#REF!,#REF!,#REF!)))</f>
        <v>0</v>
      </c>
      <c r="O2288" s="74">
        <f t="shared" si="190"/>
        <v>0</v>
      </c>
      <c r="P2288" s="73">
        <f>IF(AND(J2287=0,J2288=0),0,INT(CHOOSE(IF(C2288&gt;0,C2288,$F$5),#REF!,#REF!,#REF!,#REF!,#REF!,#REF!,#REF!)))</f>
        <v>0</v>
      </c>
      <c r="Q2288" s="74">
        <f t="shared" si="191"/>
        <v>0</v>
      </c>
      <c r="R2288" s="73">
        <f>IF(AND(J2287=0,J2288=0),0,INT(CHOOSE(IF(C2288&gt;0,C2288,$F$5),#REF!,#REF!,#REF!,#REF!,#REF!,#REF!,#REF!)))</f>
        <v>0</v>
      </c>
      <c r="S2288" s="74">
        <f t="shared" si="192"/>
        <v>0</v>
      </c>
      <c r="T2288" s="74"/>
    </row>
    <row r="2289" spans="1:20" ht="20.25" hidden="1" customHeight="1">
      <c r="E2289" t="str">
        <f t="shared" si="195"/>
        <v/>
      </c>
      <c r="F2289" s="62"/>
      <c r="G2289" s="63"/>
      <c r="H2289" s="64"/>
      <c r="I2289" s="64"/>
      <c r="J2289" s="63">
        <v>0</v>
      </c>
      <c r="K2289" s="65"/>
      <c r="L2289" s="66">
        <f t="shared" si="189"/>
        <v>0</v>
      </c>
      <c r="M2289" s="64">
        <f t="shared" si="189"/>
        <v>0</v>
      </c>
      <c r="N2289" s="66">
        <f>IF(J2289=0,0,N2290*$E$3)</f>
        <v>0</v>
      </c>
      <c r="O2289" s="67">
        <f t="shared" si="190"/>
        <v>0</v>
      </c>
      <c r="P2289" s="66">
        <f>IF(J2289=0,0,P2290*$E$3)</f>
        <v>0</v>
      </c>
      <c r="Q2289" s="67">
        <f t="shared" si="191"/>
        <v>0</v>
      </c>
      <c r="R2289" s="66">
        <f>IF(J2289=0,0,R2290*$E$3)</f>
        <v>0</v>
      </c>
      <c r="S2289" s="67">
        <f t="shared" si="192"/>
        <v>0</v>
      </c>
      <c r="T2289" s="67"/>
    </row>
    <row r="2290" spans="1:20" ht="20.25" hidden="1" customHeight="1">
      <c r="D2290" s="68">
        <f t="shared" si="193"/>
        <v>0</v>
      </c>
      <c r="E2290">
        <f t="shared" si="196"/>
        <v>0</v>
      </c>
      <c r="F2290" s="59"/>
      <c r="G2290" s="70" t="str">
        <f>G2288</f>
        <v>PVC</v>
      </c>
      <c r="H2290" s="71" t="s">
        <v>588</v>
      </c>
      <c r="I2290" s="71">
        <f t="shared" si="194"/>
        <v>0</v>
      </c>
      <c r="J2290" s="70">
        <v>0</v>
      </c>
      <c r="K2290" s="72" t="s">
        <v>513</v>
      </c>
      <c r="L2290" s="73">
        <f t="shared" si="189"/>
        <v>0</v>
      </c>
      <c r="M2290" s="71">
        <f t="shared" si="189"/>
        <v>0</v>
      </c>
      <c r="N2290" s="73">
        <f>IF(AND(J2289=0,J2290=0),0,INT(CHOOSE(IF(C2290&gt;0,C2290,$F$5),#REF!,#REF!,#REF!,#REF!,#REF!,#REF!,#REF!)))</f>
        <v>0</v>
      </c>
      <c r="O2290" s="74">
        <f t="shared" si="190"/>
        <v>0</v>
      </c>
      <c r="P2290" s="73">
        <f>IF(AND(J2289=0,J2290=0),0,INT(CHOOSE(IF(C2290&gt;0,C2290,$F$5),#REF!,#REF!,#REF!,#REF!,#REF!,#REF!,#REF!)))</f>
        <v>0</v>
      </c>
      <c r="Q2290" s="74">
        <f t="shared" si="191"/>
        <v>0</v>
      </c>
      <c r="R2290" s="73">
        <f>IF(AND(J2289=0,J2290=0),0,INT(CHOOSE(IF(C2290&gt;0,C2290,$F$5),#REF!,#REF!,#REF!,#REF!,#REF!,#REF!,#REF!)))</f>
        <v>0</v>
      </c>
      <c r="S2290" s="74">
        <f t="shared" si="192"/>
        <v>0</v>
      </c>
      <c r="T2290" s="74"/>
    </row>
    <row r="2291" spans="1:20" ht="20.25" hidden="1" customHeight="1">
      <c r="E2291" t="str">
        <f t="shared" si="195"/>
        <v/>
      </c>
      <c r="F2291" s="62"/>
      <c r="G2291" s="63"/>
      <c r="H2291" s="64"/>
      <c r="I2291" s="64"/>
      <c r="J2291" s="63">
        <v>0</v>
      </c>
      <c r="K2291" s="65"/>
      <c r="L2291" s="66">
        <f t="shared" si="189"/>
        <v>0</v>
      </c>
      <c r="M2291" s="64">
        <f t="shared" si="189"/>
        <v>0</v>
      </c>
      <c r="N2291" s="66">
        <f>IF(J2291=0,0,N2292*$E$3)</f>
        <v>0</v>
      </c>
      <c r="O2291" s="67">
        <f t="shared" si="190"/>
        <v>0</v>
      </c>
      <c r="P2291" s="66">
        <f>IF(J2291=0,0,P2292*$E$3)</f>
        <v>0</v>
      </c>
      <c r="Q2291" s="67">
        <f t="shared" si="191"/>
        <v>0</v>
      </c>
      <c r="R2291" s="66">
        <f>IF(J2291=0,0,R2292*$E$3)</f>
        <v>0</v>
      </c>
      <c r="S2291" s="67">
        <f t="shared" si="192"/>
        <v>0</v>
      </c>
      <c r="T2291" s="67"/>
    </row>
    <row r="2292" spans="1:20" ht="20.25" hidden="1" customHeight="1">
      <c r="D2292" s="68">
        <f t="shared" si="193"/>
        <v>0</v>
      </c>
      <c r="E2292">
        <f t="shared" si="196"/>
        <v>0</v>
      </c>
      <c r="F2292" s="59"/>
      <c r="G2292" s="70" t="s">
        <v>580</v>
      </c>
      <c r="H2292" s="71" t="s">
        <v>589</v>
      </c>
      <c r="I2292" s="71">
        <f t="shared" si="194"/>
        <v>0</v>
      </c>
      <c r="J2292" s="70">
        <v>0</v>
      </c>
      <c r="K2292" s="72" t="s">
        <v>513</v>
      </c>
      <c r="L2292" s="73">
        <f t="shared" si="189"/>
        <v>0</v>
      </c>
      <c r="M2292" s="71">
        <f t="shared" si="189"/>
        <v>0</v>
      </c>
      <c r="N2292" s="73">
        <f>IF(AND(J2291=0,J2292=0),0,INT(CHOOSE(IF(C2292&gt;0,C2292,$F$5),#REF!,#REF!,#REF!,#REF!,#REF!,#REF!,#REF!)))</f>
        <v>0</v>
      </c>
      <c r="O2292" s="74">
        <f t="shared" si="190"/>
        <v>0</v>
      </c>
      <c r="P2292" s="73">
        <f>IF(AND(J2291=0,J2292=0),0,INT(CHOOSE(IF(C2292&gt;0,C2292,$F$5),#REF!,#REF!,#REF!,#REF!,#REF!,#REF!,#REF!)))</f>
        <v>0</v>
      </c>
      <c r="Q2292" s="74">
        <f t="shared" si="191"/>
        <v>0</v>
      </c>
      <c r="R2292" s="73">
        <f>IF(AND(J2291=0,J2292=0),0,INT(CHOOSE(IF(C2292&gt;0,C2292,$F$5),#REF!,#REF!,#REF!,#REF!,#REF!,#REF!,#REF!)))</f>
        <v>0</v>
      </c>
      <c r="S2292" s="74">
        <f t="shared" si="192"/>
        <v>0</v>
      </c>
      <c r="T2292" s="74"/>
    </row>
    <row r="2293" spans="1:20" ht="20.25" hidden="1" customHeight="1">
      <c r="E2293" t="str">
        <f t="shared" si="195"/>
        <v/>
      </c>
      <c r="F2293" s="62"/>
      <c r="G2293" s="63"/>
      <c r="H2293" s="64"/>
      <c r="I2293" s="64"/>
      <c r="J2293" s="63">
        <v>0</v>
      </c>
      <c r="K2293" s="65"/>
      <c r="L2293" s="66">
        <f t="shared" si="189"/>
        <v>0</v>
      </c>
      <c r="M2293" s="64">
        <f t="shared" si="189"/>
        <v>0</v>
      </c>
      <c r="N2293" s="66">
        <f>IF(J2293=0,0,N2294*$E$3)</f>
        <v>0</v>
      </c>
      <c r="O2293" s="67">
        <f t="shared" si="190"/>
        <v>0</v>
      </c>
      <c r="P2293" s="66">
        <f>IF(J2293=0,0,P2294*$E$3)</f>
        <v>0</v>
      </c>
      <c r="Q2293" s="67">
        <f t="shared" si="191"/>
        <v>0</v>
      </c>
      <c r="R2293" s="66">
        <f>IF(J2293=0,0,R2294*$E$3)</f>
        <v>0</v>
      </c>
      <c r="S2293" s="67">
        <f t="shared" si="192"/>
        <v>0</v>
      </c>
      <c r="T2293" s="67"/>
    </row>
    <row r="2294" spans="1:20" ht="20.25" hidden="1" customHeight="1">
      <c r="D2294" s="68">
        <f t="shared" si="193"/>
        <v>0</v>
      </c>
      <c r="E2294">
        <f t="shared" si="196"/>
        <v>0</v>
      </c>
      <c r="F2294" s="59"/>
      <c r="G2294" s="70" t="str">
        <f>G2292</f>
        <v>PVC</v>
      </c>
      <c r="H2294" s="71" t="s">
        <v>590</v>
      </c>
      <c r="I2294" s="71">
        <f t="shared" si="194"/>
        <v>0</v>
      </c>
      <c r="J2294" s="70">
        <v>0</v>
      </c>
      <c r="K2294" s="72" t="s">
        <v>513</v>
      </c>
      <c r="L2294" s="73">
        <f t="shared" si="189"/>
        <v>0</v>
      </c>
      <c r="M2294" s="71">
        <f t="shared" si="189"/>
        <v>0</v>
      </c>
      <c r="N2294" s="73">
        <f>IF(AND(J2293=0,J2294=0),0,INT(CHOOSE(IF(C2294&gt;0,C2294,$F$5),#REF!,#REF!,#REF!,#REF!,#REF!,#REF!,#REF!)))</f>
        <v>0</v>
      </c>
      <c r="O2294" s="74">
        <f t="shared" si="190"/>
        <v>0</v>
      </c>
      <c r="P2294" s="73">
        <f>IF(AND(J2293=0,J2294=0),0,INT(CHOOSE(IF(C2294&gt;0,C2294,$F$5),#REF!,#REF!,#REF!,#REF!,#REF!,#REF!,#REF!)))</f>
        <v>0</v>
      </c>
      <c r="Q2294" s="74">
        <f t="shared" si="191"/>
        <v>0</v>
      </c>
      <c r="R2294" s="73">
        <f>IF(AND(J2293=0,J2294=0),0,INT(CHOOSE(IF(C2294&gt;0,C2294,$F$5),#REF!,#REF!,#REF!,#REF!,#REF!,#REF!,#REF!)))</f>
        <v>0</v>
      </c>
      <c r="S2294" s="74">
        <f t="shared" si="192"/>
        <v>0</v>
      </c>
      <c r="T2294" s="74"/>
    </row>
    <row r="2295" spans="1:20" ht="20.25" hidden="1" customHeight="1">
      <c r="E2295" t="str">
        <f>E2297</f>
        <v/>
      </c>
      <c r="F2295" s="62"/>
      <c r="G2295" s="63"/>
      <c r="H2295" s="64"/>
      <c r="I2295" s="64"/>
      <c r="J2295" s="63"/>
      <c r="K2295" s="65"/>
      <c r="L2295" s="66"/>
      <c r="M2295" s="64"/>
      <c r="N2295" s="66"/>
      <c r="O2295" s="67"/>
      <c r="P2295" s="66"/>
      <c r="Q2295" s="67"/>
      <c r="R2295" s="66"/>
      <c r="S2295" s="67"/>
      <c r="T2295" s="67"/>
    </row>
    <row r="2296" spans="1:20" ht="20.25" hidden="1" customHeight="1">
      <c r="D2296" s="68">
        <f t="shared" ref="D2296:D2306" si="197">CHOOSE(IF(C2296&gt;0,C2296,$F$5),0,"(야)","(지세별)","(지+소)","(누.불)","(야+소)","(원내역)")</f>
        <v>0</v>
      </c>
      <c r="E2296">
        <f>E2298</f>
        <v>0</v>
      </c>
      <c r="F2296" s="59"/>
      <c r="G2296" s="70" t="s">
        <v>57</v>
      </c>
      <c r="H2296" s="71"/>
      <c r="I2296" s="71"/>
      <c r="J2296" s="70"/>
      <c r="K2296" s="72"/>
      <c r="L2296" s="73"/>
      <c r="M2296" s="71"/>
      <c r="N2296" s="73"/>
      <c r="O2296" s="74"/>
      <c r="P2296" s="73"/>
      <c r="Q2296" s="74"/>
      <c r="R2296" s="73"/>
      <c r="S2296" s="74"/>
      <c r="T2296" s="74"/>
    </row>
    <row r="2297" spans="1:20" ht="20.25" hidden="1" customHeight="1">
      <c r="E2297" t="str">
        <f>IF(M2298&gt;0,2,"")</f>
        <v/>
      </c>
      <c r="F2297" s="62"/>
      <c r="G2297" s="63"/>
      <c r="H2297" s="64"/>
      <c r="I2297" s="64"/>
      <c r="J2297" s="63"/>
      <c r="K2297" s="65"/>
      <c r="L2297" s="66"/>
      <c r="M2297" s="67">
        <f>SUM(M2299,M2301,M2303,M2305)</f>
        <v>0</v>
      </c>
      <c r="N2297" s="66"/>
      <c r="O2297" s="67">
        <f>SUM(O2299,O2301,O2303,O2305)</f>
        <v>0</v>
      </c>
      <c r="P2297" s="66"/>
      <c r="Q2297" s="67">
        <f>SUM(Q2299,Q2301,Q2303,Q2305)</f>
        <v>0</v>
      </c>
      <c r="R2297" s="66"/>
      <c r="S2297" s="67">
        <f>SUM(S2299,S2301,S2303,S2305)</f>
        <v>0</v>
      </c>
      <c r="T2297" s="67"/>
    </row>
    <row r="2298" spans="1:20" ht="20.25" hidden="1" customHeight="1">
      <c r="A2298" t="s">
        <v>591</v>
      </c>
      <c r="B2298">
        <f>IF(M2298&gt;0,1,0)</f>
        <v>0</v>
      </c>
      <c r="D2298" s="68">
        <f t="shared" si="197"/>
        <v>0</v>
      </c>
      <c r="E2298">
        <f>IF(M2298&gt;0,1,0)</f>
        <v>0</v>
      </c>
      <c r="F2298" s="59">
        <f>SUM(B8:B2298)</f>
        <v>0</v>
      </c>
      <c r="G2298" s="70" t="s">
        <v>592</v>
      </c>
      <c r="H2298" s="71"/>
      <c r="I2298" s="71"/>
      <c r="J2298" s="70"/>
      <c r="K2298" s="72"/>
      <c r="L2298" s="73"/>
      <c r="M2298" s="74">
        <f>SUM(M2300,M2302,M2304,M2306)</f>
        <v>0</v>
      </c>
      <c r="N2298" s="73"/>
      <c r="O2298" s="74">
        <f>SUM(O2300,O2302,O2304,O2306)</f>
        <v>0</v>
      </c>
      <c r="P2298" s="73"/>
      <c r="Q2298" s="74">
        <f>SUM(Q2300,Q2302,Q2304,Q2306)</f>
        <v>0</v>
      </c>
      <c r="R2298" s="73"/>
      <c r="S2298" s="74">
        <f>SUM(S2300,S2302,S2304,S2306)</f>
        <v>0</v>
      </c>
      <c r="T2298" s="74"/>
    </row>
    <row r="2299" spans="1:20" ht="20.25" hidden="1" customHeight="1">
      <c r="E2299" t="str">
        <f>IF(OR(M2299&gt;0,M2300&gt;0),2,"")</f>
        <v/>
      </c>
      <c r="F2299" s="62"/>
      <c r="G2299" s="63"/>
      <c r="H2299" s="64"/>
      <c r="I2299" s="64"/>
      <c r="J2299" s="75">
        <v>0</v>
      </c>
      <c r="K2299" s="65"/>
      <c r="L2299" s="66">
        <f t="shared" ref="L2299:M2306" si="198">SUM(N2299,P2299,R2299)</f>
        <v>0</v>
      </c>
      <c r="M2299" s="67">
        <f>INT($J2299*L2299)</f>
        <v>0</v>
      </c>
      <c r="N2299" s="66">
        <f>IF(J2299=0,0,N2300*$E$3)</f>
        <v>0</v>
      </c>
      <c r="O2299" s="67">
        <f t="shared" ref="O2299:O2306" si="199">INT($J2299*N2299)</f>
        <v>0</v>
      </c>
      <c r="P2299" s="66">
        <f>IF(J2299=0,0,P2300*$E$3)</f>
        <v>0</v>
      </c>
      <c r="Q2299" s="67">
        <f t="shared" ref="Q2299:Q2306" si="200">INT($J2299*P2299)</f>
        <v>0</v>
      </c>
      <c r="R2299" s="66">
        <f>IF(J2299=0,0,R2300*$E$3)</f>
        <v>0</v>
      </c>
      <c r="S2299" s="67">
        <f t="shared" ref="S2299:S2306" si="201">INT($J2299*R2299)</f>
        <v>0</v>
      </c>
      <c r="T2299" s="67"/>
    </row>
    <row r="2300" spans="1:20" ht="20.25" hidden="1" customHeight="1">
      <c r="C2300">
        <v>1</v>
      </c>
      <c r="D2300" s="68">
        <f t="shared" si="197"/>
        <v>0</v>
      </c>
      <c r="E2300">
        <f>IF(OR(M2299&gt;0,M2300&gt;0),1,0)</f>
        <v>0</v>
      </c>
      <c r="F2300" s="59"/>
      <c r="G2300" s="70" t="s">
        <v>593</v>
      </c>
      <c r="H2300" s="71" t="s">
        <v>57</v>
      </c>
      <c r="I2300" s="71">
        <f>CHOOSE(IF(C2300&gt;0,C2300,$F$5),0,"(야간)","(지세별)","(지+소)","(누.불)","(야+소)","")</f>
        <v>0</v>
      </c>
      <c r="J2300" s="77">
        <v>0</v>
      </c>
      <c r="K2300" s="72" t="s">
        <v>78</v>
      </c>
      <c r="L2300" s="73">
        <f t="shared" si="198"/>
        <v>0</v>
      </c>
      <c r="M2300" s="74">
        <f>INT($J2300*L2300)</f>
        <v>0</v>
      </c>
      <c r="N2300" s="73">
        <f>IF(AND(J2299=0,J2300=0),0,INT(CHOOSE(IF(C2300&gt;0,C2300,$F$5),#REF!,#REF!,#REF!,#REF!,#REF!,#REF!,#REF!)))</f>
        <v>0</v>
      </c>
      <c r="O2300" s="74">
        <f t="shared" si="199"/>
        <v>0</v>
      </c>
      <c r="P2300" s="73">
        <f>IF(AND(J2299=0,J2300=0),0,INT(CHOOSE(IF(C2300&gt;0,C2300,$F$5),#REF!,#REF!,#REF!,#REF!,#REF!,#REF!,#REF!)))</f>
        <v>0</v>
      </c>
      <c r="Q2300" s="74">
        <f t="shared" si="200"/>
        <v>0</v>
      </c>
      <c r="R2300" s="73">
        <f>IF(AND(J2299=0,J2300=0),0,INT(CHOOSE(IF(C2300&gt;0,C2300,$F$5),#REF!,#REF!,#REF!,#REF!,#REF!,#REF!,#REF!)))</f>
        <v>0</v>
      </c>
      <c r="S2300" s="74">
        <f t="shared" si="201"/>
        <v>0</v>
      </c>
      <c r="T2300" s="112" t="s">
        <v>594</v>
      </c>
    </row>
    <row r="2301" spans="1:20" ht="20.25" hidden="1" customHeight="1">
      <c r="E2301" t="str">
        <f>IF(OR(M2301&gt;0,M2302&gt;0),2,"")</f>
        <v/>
      </c>
      <c r="F2301" s="62"/>
      <c r="G2301" s="63"/>
      <c r="H2301" s="64"/>
      <c r="I2301" s="64"/>
      <c r="J2301" s="75">
        <v>0</v>
      </c>
      <c r="K2301" s="65"/>
      <c r="L2301" s="66">
        <f t="shared" si="198"/>
        <v>0</v>
      </c>
      <c r="M2301" s="64">
        <f t="shared" si="198"/>
        <v>0</v>
      </c>
      <c r="N2301" s="66">
        <f>IF(J2301=0,0,N2302*$E$3)</f>
        <v>0</v>
      </c>
      <c r="O2301" s="67">
        <f t="shared" si="199"/>
        <v>0</v>
      </c>
      <c r="P2301" s="66">
        <f>IF(J2301=0,0,P2302*$E$3)</f>
        <v>0</v>
      </c>
      <c r="Q2301" s="67">
        <f t="shared" si="200"/>
        <v>0</v>
      </c>
      <c r="R2301" s="66">
        <f>IF(J2301=0,0,R2302*$E$3)</f>
        <v>0</v>
      </c>
      <c r="S2301" s="67">
        <f t="shared" si="201"/>
        <v>0</v>
      </c>
      <c r="T2301" s="67"/>
    </row>
    <row r="2302" spans="1:20" ht="20.25" hidden="1" customHeight="1">
      <c r="C2302">
        <v>2</v>
      </c>
      <c r="D2302" s="68" t="str">
        <f t="shared" si="197"/>
        <v>(야)</v>
      </c>
      <c r="E2302">
        <f>IF(OR(M2301&gt;0,M2302&gt;0),1,0)</f>
        <v>0</v>
      </c>
      <c r="F2302" s="59"/>
      <c r="G2302" s="70" t="s">
        <v>593</v>
      </c>
      <c r="H2302" s="71" t="s">
        <v>57</v>
      </c>
      <c r="I2302" s="71" t="str">
        <f>CHOOSE(IF(C2302&gt;0,C2302,$F$5),0,"(야간)","(도심지)","(도+소)","(누.불)","(야+소)","")</f>
        <v>(야간)</v>
      </c>
      <c r="J2302" s="77"/>
      <c r="K2302" s="72" t="s">
        <v>78</v>
      </c>
      <c r="L2302" s="73">
        <f t="shared" si="198"/>
        <v>0</v>
      </c>
      <c r="M2302" s="71">
        <f t="shared" si="198"/>
        <v>0</v>
      </c>
      <c r="N2302" s="73">
        <f>IF(AND(J2301=0,J2302=0),0,INT(CHOOSE(IF(C2302&gt;0,C2302,$F$5),#REF!,#REF!,#REF!,#REF!,#REF!,#REF!,#REF!)))</f>
        <v>0</v>
      </c>
      <c r="O2302" s="74">
        <f t="shared" si="199"/>
        <v>0</v>
      </c>
      <c r="P2302" s="73">
        <f>IF(AND(J2301=0,J2302=0),0,INT(CHOOSE(IF(C2302&gt;0,C2302,$F$5),#REF!,#REF!,#REF!,#REF!,#REF!,#REF!,#REF!)))</f>
        <v>0</v>
      </c>
      <c r="Q2302" s="74">
        <f t="shared" si="200"/>
        <v>0</v>
      </c>
      <c r="R2302" s="73">
        <f>IF(AND(J2301=0,J2302=0),0,INT(CHOOSE(IF(C2302&gt;0,C2302,$F$5),#REF!,#REF!,#REF!,#REF!,#REF!,#REF!,#REF!)))</f>
        <v>0</v>
      </c>
      <c r="S2302" s="74">
        <f t="shared" si="201"/>
        <v>0</v>
      </c>
      <c r="T2302" s="74"/>
    </row>
    <row r="2303" spans="1:20" ht="20.25" hidden="1" customHeight="1">
      <c r="E2303" t="str">
        <f>IF(OR(M2303&gt;0,M2304&gt;0),2,"")</f>
        <v/>
      </c>
      <c r="F2303" s="62"/>
      <c r="G2303" s="63"/>
      <c r="H2303" s="64"/>
      <c r="I2303" s="64"/>
      <c r="J2303" s="75">
        <v>0</v>
      </c>
      <c r="K2303" s="65"/>
      <c r="L2303" s="66">
        <f t="shared" si="198"/>
        <v>0</v>
      </c>
      <c r="M2303" s="64">
        <f t="shared" si="198"/>
        <v>0</v>
      </c>
      <c r="N2303" s="66">
        <f>IF(J2303=0,0,N2304*$E$3)</f>
        <v>0</v>
      </c>
      <c r="O2303" s="67">
        <f t="shared" si="199"/>
        <v>0</v>
      </c>
      <c r="P2303" s="66">
        <f>IF(J2303=0,0,P2304*$E$3)</f>
        <v>0</v>
      </c>
      <c r="Q2303" s="67">
        <f t="shared" si="200"/>
        <v>0</v>
      </c>
      <c r="R2303" s="66">
        <f>IF(J2303=0,0,R2304*$E$3)</f>
        <v>0</v>
      </c>
      <c r="S2303" s="67">
        <f t="shared" si="201"/>
        <v>0</v>
      </c>
      <c r="T2303" s="67"/>
    </row>
    <row r="2304" spans="1:20" ht="20.25" hidden="1" customHeight="1">
      <c r="D2304" s="68">
        <f t="shared" si="197"/>
        <v>0</v>
      </c>
      <c r="E2304">
        <f>IF(OR(M2303&gt;0,M2304&gt;0),1,0)</f>
        <v>0</v>
      </c>
      <c r="F2304" s="59"/>
      <c r="G2304" s="70" t="s">
        <v>595</v>
      </c>
      <c r="H2304" s="71" t="s">
        <v>57</v>
      </c>
      <c r="I2304" s="71"/>
      <c r="J2304" s="77"/>
      <c r="K2304" s="72" t="s">
        <v>596</v>
      </c>
      <c r="L2304" s="73">
        <f t="shared" si="198"/>
        <v>0</v>
      </c>
      <c r="M2304" s="71">
        <f t="shared" si="198"/>
        <v>0</v>
      </c>
      <c r="N2304" s="73">
        <f>IF(AND(J2303=0,J2304=0),0,INT(CHOOSE(IF(C2304&gt;0,C2304,$F$5),#REF!,#REF!,#REF!,#REF!,#REF!,#REF!,#REF!)))</f>
        <v>0</v>
      </c>
      <c r="O2304" s="74">
        <f t="shared" si="199"/>
        <v>0</v>
      </c>
      <c r="P2304" s="73">
        <f>IF(AND(J2303=0,J2304=0),0,INT(CHOOSE(IF(C2304&gt;0,C2304,$F$5),#REF!,#REF!,#REF!,#REF!,#REF!,#REF!,#REF!)))</f>
        <v>0</v>
      </c>
      <c r="Q2304" s="74">
        <f t="shared" si="200"/>
        <v>0</v>
      </c>
      <c r="R2304" s="73">
        <f>IF(AND(J2303=0,J2304=0),0,INT(CHOOSE(IF(C2304&gt;0,C2304,$F$5),#REF!,#REF!,#REF!,#REF!,#REF!,#REF!,#REF!)))</f>
        <v>0</v>
      </c>
      <c r="S2304" s="74">
        <f t="shared" si="201"/>
        <v>0</v>
      </c>
      <c r="T2304" s="104" t="s">
        <v>597</v>
      </c>
    </row>
    <row r="2305" spans="1:20" ht="20.25" hidden="1" customHeight="1">
      <c r="E2305" t="str">
        <f>IF(OR(M2305&gt;0,M2306&gt;0),2,"")</f>
        <v/>
      </c>
      <c r="F2305" s="62"/>
      <c r="G2305" s="63"/>
      <c r="H2305" s="64"/>
      <c r="I2305" s="64"/>
      <c r="J2305" s="75">
        <v>0</v>
      </c>
      <c r="K2305" s="65"/>
      <c r="L2305" s="66">
        <f t="shared" si="198"/>
        <v>0</v>
      </c>
      <c r="M2305" s="64">
        <f t="shared" si="198"/>
        <v>0</v>
      </c>
      <c r="N2305" s="66">
        <f>IF(J2305=0,0,N2306*$E$3)</f>
        <v>0</v>
      </c>
      <c r="O2305" s="67">
        <f t="shared" si="199"/>
        <v>0</v>
      </c>
      <c r="P2305" s="66">
        <f>IF(J2305=0,0,P2306*$E$3)</f>
        <v>0</v>
      </c>
      <c r="Q2305" s="67">
        <f t="shared" si="200"/>
        <v>0</v>
      </c>
      <c r="R2305" s="66">
        <f>IF(J2305=0,0,R2306*$E$3)</f>
        <v>0</v>
      </c>
      <c r="S2305" s="67">
        <f t="shared" si="201"/>
        <v>0</v>
      </c>
      <c r="T2305" s="67"/>
    </row>
    <row r="2306" spans="1:20" ht="20.25" hidden="1" customHeight="1">
      <c r="C2306">
        <v>2</v>
      </c>
      <c r="D2306" s="68" t="str">
        <f t="shared" si="197"/>
        <v>(야)</v>
      </c>
      <c r="E2306">
        <f>IF(OR(M2305&gt;0,M2306&gt;0),1,0)</f>
        <v>0</v>
      </c>
      <c r="F2306" s="59"/>
      <c r="G2306" s="70" t="s">
        <v>598</v>
      </c>
      <c r="H2306" s="71" t="s">
        <v>57</v>
      </c>
      <c r="I2306" s="71" t="str">
        <f>CHOOSE(IF(C2306&gt;0,C2306,$F$5),0,"(야간)","(도심지)","(도+소)","(누.불)","(야+소)","")</f>
        <v>(야간)</v>
      </c>
      <c r="J2306" s="77"/>
      <c r="K2306" s="72" t="s">
        <v>78</v>
      </c>
      <c r="L2306" s="73">
        <f t="shared" si="198"/>
        <v>0</v>
      </c>
      <c r="M2306" s="71">
        <f t="shared" si="198"/>
        <v>0</v>
      </c>
      <c r="N2306" s="73">
        <f>IF(AND(J2305=0,J2306=0),0,INT(CHOOSE(IF(C2306&gt;0,C2306,$F$5),#REF!,#REF!,#REF!,#REF!,#REF!,#REF!,#REF!)))</f>
        <v>0</v>
      </c>
      <c r="O2306" s="74">
        <f t="shared" si="199"/>
        <v>0</v>
      </c>
      <c r="P2306" s="73">
        <f>IF(AND(J2305=0,J2306=0),0,INT(CHOOSE(IF(C2306&gt;0,C2306,$F$5),#REF!,#REF!,#REF!,#REF!,#REF!,#REF!,#REF!)))</f>
        <v>0</v>
      </c>
      <c r="Q2306" s="74">
        <f t="shared" si="200"/>
        <v>0</v>
      </c>
      <c r="R2306" s="73">
        <f>IF(AND(J2305=0,J2306=0),0,INT(CHOOSE(IF(C2306&gt;0,C2306,$F$5),#REF!,#REF!,#REF!,#REF!,#REF!,#REF!,#REF!)))</f>
        <v>0</v>
      </c>
      <c r="S2306" s="74">
        <f t="shared" si="201"/>
        <v>0</v>
      </c>
      <c r="T2306" s="74"/>
    </row>
    <row r="2307" spans="1:20" ht="20.25" hidden="1" customHeight="1">
      <c r="E2307" t="str">
        <f>E2309</f>
        <v/>
      </c>
      <c r="F2307" s="62"/>
      <c r="G2307" s="63"/>
      <c r="H2307" s="64"/>
      <c r="I2307" s="64"/>
      <c r="J2307" s="63"/>
      <c r="K2307" s="65"/>
      <c r="L2307" s="66"/>
      <c r="M2307" s="64"/>
      <c r="N2307" s="66"/>
      <c r="O2307" s="67"/>
      <c r="P2307" s="66"/>
      <c r="Q2307" s="67"/>
      <c r="R2307" s="66"/>
      <c r="S2307" s="67"/>
      <c r="T2307" s="67"/>
    </row>
    <row r="2308" spans="1:20" ht="20.25" customHeight="1">
      <c r="D2308" s="68"/>
      <c r="E2308">
        <f>E2310</f>
        <v>0</v>
      </c>
      <c r="F2308" s="59"/>
      <c r="G2308" s="70"/>
      <c r="H2308" s="71"/>
      <c r="I2308" s="71"/>
      <c r="J2308" s="70"/>
      <c r="K2308" s="72"/>
      <c r="L2308" s="73"/>
      <c r="M2308" s="71"/>
      <c r="N2308" s="73"/>
      <c r="O2308" s="74"/>
      <c r="P2308" s="73"/>
      <c r="Q2308" s="74"/>
      <c r="R2308" s="73"/>
      <c r="S2308" s="74"/>
      <c r="T2308" s="74"/>
    </row>
    <row r="2309" spans="1:20" ht="20.25" hidden="1" customHeight="1">
      <c r="E2309" t="str">
        <f>IF(OR(M2310&gt;0,M2310&lt;0),2,"")</f>
        <v/>
      </c>
      <c r="F2309" s="62"/>
      <c r="G2309" s="63"/>
      <c r="H2309" s="64"/>
      <c r="I2309" s="64"/>
      <c r="J2309" s="63"/>
      <c r="K2309" s="65"/>
      <c r="L2309" s="66"/>
      <c r="M2309" s="64">
        <f>O2309</f>
        <v>0</v>
      </c>
      <c r="N2309" s="66"/>
      <c r="O2309" s="67">
        <f t="array" ref="O2309">SUM(IF(MOD(ROW($O2311:$O2350),2)=1,$O2311:$O2350,0))</f>
        <v>0</v>
      </c>
      <c r="P2309" s="66"/>
      <c r="Q2309" s="67"/>
      <c r="R2309" s="66"/>
      <c r="S2309" s="67"/>
      <c r="T2309" s="67"/>
    </row>
    <row r="2310" spans="1:20" ht="20.25" customHeight="1">
      <c r="A2310" t="s">
        <v>599</v>
      </c>
      <c r="B2310">
        <f>IF(M2310&gt;0,1,0)</f>
        <v>0</v>
      </c>
      <c r="D2310" s="68"/>
      <c r="E2310">
        <f>IF(OR(M2310&gt;0,M2310&lt;0),1,0)</f>
        <v>0</v>
      </c>
      <c r="F2310" s="59">
        <f>SUM(B8:B2310)</f>
        <v>0</v>
      </c>
      <c r="G2310" s="70" t="s">
        <v>600</v>
      </c>
      <c r="H2310" s="71"/>
      <c r="I2310" s="71"/>
      <c r="J2310" s="70"/>
      <c r="K2310" s="72"/>
      <c r="L2310" s="73"/>
      <c r="M2310" s="71"/>
      <c r="N2310" s="73"/>
      <c r="O2310" s="74"/>
      <c r="P2310" s="73"/>
      <c r="Q2310" s="74"/>
      <c r="R2310" s="73"/>
      <c r="S2310" s="74"/>
      <c r="T2310" s="74"/>
    </row>
    <row r="2311" spans="1:20" ht="20.25" hidden="1" customHeight="1">
      <c r="E2311" t="str">
        <f>IF(OR(M2311&gt;0,M2311&lt;0,M2312&gt;0,M2312&lt;0),2,"")</f>
        <v/>
      </c>
      <c r="F2311" s="62"/>
      <c r="G2311" s="63"/>
      <c r="H2311" s="64"/>
      <c r="I2311" s="64"/>
      <c r="J2311" s="75"/>
      <c r="K2311" s="65"/>
      <c r="L2311" s="66">
        <f t="shared" ref="L2311:M2350" si="202">SUM(N2311,P2311,R2311)</f>
        <v>0</v>
      </c>
      <c r="M2311" s="64">
        <f t="shared" si="202"/>
        <v>0</v>
      </c>
      <c r="N2311" s="66">
        <f>IF(J2311=0,0,N2312*$E$3)</f>
        <v>0</v>
      </c>
      <c r="O2311" s="67">
        <f t="shared" ref="O2311:O2350" si="203">INT($J2311*N2311)</f>
        <v>0</v>
      </c>
      <c r="P2311" s="66">
        <f>IF(J2311=0,0,P2312*$E$3)</f>
        <v>0</v>
      </c>
      <c r="Q2311" s="67">
        <f t="shared" ref="Q2311:Q2350" si="204">INT($J2311*P2311)</f>
        <v>0</v>
      </c>
      <c r="R2311" s="66">
        <f>IF(J2311=0,0,R2312*$E$3)</f>
        <v>0</v>
      </c>
      <c r="S2311" s="67">
        <f t="shared" ref="S2311:S2350" si="205">INT($J2311*R2311)</f>
        <v>0</v>
      </c>
      <c r="T2311" s="67"/>
    </row>
    <row r="2312" spans="1:20" ht="20.25" customHeight="1">
      <c r="D2312" s="68">
        <f>CHOOSE(IF(C2312&gt;0,C2312,$F$5),0,"(야)","(지세별)","(지+소)","(누.불)","(야+소)","(원내역)")</f>
        <v>0</v>
      </c>
      <c r="E2312">
        <f>IF(OR(M2311&gt;0,M2311&lt;0,M2312&gt;0,M2312&lt;0),1,0)</f>
        <v>0</v>
      </c>
      <c r="F2312" s="59"/>
      <c r="G2312" s="70" t="s">
        <v>601</v>
      </c>
      <c r="H2312" s="71"/>
      <c r="I2312" s="71">
        <f t="shared" ref="I2312:I2334" si="206">CHOOSE(IF(C2312&gt;0,C2312,$F$5),0,"(야간)","(지세별)","(지+소)","(누.불)","(야+소)","")</f>
        <v>0</v>
      </c>
      <c r="J2312" s="77">
        <v>100</v>
      </c>
      <c r="K2312" s="72" t="s">
        <v>602</v>
      </c>
      <c r="L2312" s="73"/>
      <c r="M2312" s="71"/>
      <c r="N2312" s="73"/>
      <c r="O2312" s="74"/>
      <c r="P2312" s="73"/>
      <c r="Q2312" s="74"/>
      <c r="R2312" s="73"/>
      <c r="S2312" s="74"/>
      <c r="T2312" s="74"/>
    </row>
    <row r="2313" spans="1:20" ht="20.25" hidden="1" customHeight="1">
      <c r="E2313" t="str">
        <f>IF(OR(M2313&gt;0,M2314&gt;0),2,"")</f>
        <v/>
      </c>
      <c r="F2313" s="62"/>
      <c r="G2313" s="63"/>
      <c r="H2313" s="64"/>
      <c r="I2313" s="64"/>
      <c r="J2313" s="63">
        <v>0</v>
      </c>
      <c r="K2313" s="65"/>
      <c r="L2313" s="66">
        <f>SUM(N2313,P2313,R2313)</f>
        <v>0</v>
      </c>
      <c r="M2313" s="64">
        <f>SUM(O2313,Q2313,S2313)</f>
        <v>0</v>
      </c>
      <c r="N2313" s="66">
        <f>IF(J2313=0,0,N2314*$E$3)</f>
        <v>0</v>
      </c>
      <c r="O2313" s="67">
        <f>INT($J2313*N2313)</f>
        <v>0</v>
      </c>
      <c r="P2313" s="66">
        <f>IF(J2313=0,0,P2314*$E$3)</f>
        <v>0</v>
      </c>
      <c r="Q2313" s="67">
        <f>INT($J2313*P2313)</f>
        <v>0</v>
      </c>
      <c r="R2313" s="66">
        <f>IF(J2313=0,0,R2314*$E$3)</f>
        <v>0</v>
      </c>
      <c r="S2313" s="67">
        <f>INT($J2313*R2313)</f>
        <v>0</v>
      </c>
      <c r="T2313" s="67"/>
    </row>
    <row r="2314" spans="1:20" ht="20.25" hidden="1" customHeight="1">
      <c r="C2314">
        <v>2</v>
      </c>
      <c r="D2314" s="68" t="str">
        <f>CHOOSE(IF(C2314&gt;0,C2314,$F$5),0,"(야)","(지세별)","(지+소)","(누.불)","(야+소)","(원내역)")</f>
        <v>(야)</v>
      </c>
      <c r="E2314">
        <f>IF(OR(M2313&gt;0,M2314&gt;0),1,0)</f>
        <v>0</v>
      </c>
      <c r="F2314" s="59"/>
      <c r="G2314" s="70" t="s">
        <v>603</v>
      </c>
      <c r="H2314" s="71" t="s">
        <v>604</v>
      </c>
      <c r="I2314" s="71" t="str">
        <f t="shared" si="206"/>
        <v>(야간)</v>
      </c>
      <c r="J2314" s="77"/>
      <c r="K2314" s="72" t="s">
        <v>605</v>
      </c>
      <c r="L2314" s="73">
        <f>SUM(N2314,P2314,R2314)</f>
        <v>0</v>
      </c>
      <c r="M2314" s="71">
        <f>SUM(O2314,Q2314,S2314)</f>
        <v>0</v>
      </c>
      <c r="N2314" s="73">
        <f>IF(AND(J2313=0,J2314=0),0,INT(CHOOSE(IF(C2314&gt;0,C2314,$F$5),#REF!,#REF!,#REF!,#REF!,#REF!,#REF!,#REF!)))</f>
        <v>0</v>
      </c>
      <c r="O2314" s="74">
        <f>INT($J2314*N2314)</f>
        <v>0</v>
      </c>
      <c r="P2314" s="73">
        <f>IF(AND(J2313=0,J2314=0),0,INT(CHOOSE(IF(C2314&gt;0,C2314,$F$5),#REF!,#REF!,#REF!,#REF!,#REF!,#REF!,#REF!)))</f>
        <v>0</v>
      </c>
      <c r="Q2314" s="74">
        <f>INT($J2314*P2314)</f>
        <v>0</v>
      </c>
      <c r="R2314" s="73">
        <f>IF(AND(J2313=0,J2314=0),0,INT(CHOOSE(IF(C2314&gt;0,C2314,$F$5),#REF!,#REF!,#REF!,#REF!,#REF!,#REF!,#REF!)))</f>
        <v>0</v>
      </c>
      <c r="S2314" s="74">
        <f>INT($J2314*R2314)</f>
        <v>0</v>
      </c>
      <c r="T2314" s="74"/>
    </row>
    <row r="2315" spans="1:20" ht="20.25" hidden="1" customHeight="1">
      <c r="E2315" t="str">
        <f>IF(OR(M2315&gt;0,M2316&gt;0),2,"")</f>
        <v/>
      </c>
      <c r="F2315" s="62"/>
      <c r="G2315" s="63"/>
      <c r="H2315" s="64"/>
      <c r="I2315" s="64"/>
      <c r="J2315" s="63">
        <v>0</v>
      </c>
      <c r="K2315" s="65"/>
      <c r="L2315" s="66">
        <f t="shared" si="202"/>
        <v>0</v>
      </c>
      <c r="M2315" s="64">
        <f t="shared" si="202"/>
        <v>0</v>
      </c>
      <c r="N2315" s="66">
        <f>IF(J2315=0,0,N2316*$E$3)</f>
        <v>0</v>
      </c>
      <c r="O2315" s="67">
        <f t="shared" si="203"/>
        <v>0</v>
      </c>
      <c r="P2315" s="66">
        <f>IF(J2315=0,0,P2316*$E$3)</f>
        <v>0</v>
      </c>
      <c r="Q2315" s="67">
        <f t="shared" si="204"/>
        <v>0</v>
      </c>
      <c r="R2315" s="66">
        <f>IF(J2315=0,0,R2316*$E$3)</f>
        <v>0</v>
      </c>
      <c r="S2315" s="67">
        <f t="shared" si="205"/>
        <v>0</v>
      </c>
      <c r="T2315" s="67"/>
    </row>
    <row r="2316" spans="1:20" ht="20.25" hidden="1" customHeight="1">
      <c r="D2316" s="68">
        <f>CHOOSE(IF(C2316&gt;0,C2316,$F$5),0,"(야)","(지세별)","(지+소)","(누.불)","(야+소)","(원내역)")</f>
        <v>0</v>
      </c>
      <c r="E2316">
        <f>IF(OR(M2315&gt;0,M2316&gt;0),1,0)</f>
        <v>0</v>
      </c>
      <c r="F2316" s="59"/>
      <c r="G2316" s="70" t="s">
        <v>603</v>
      </c>
      <c r="H2316" s="71" t="s">
        <v>604</v>
      </c>
      <c r="I2316" s="71">
        <f t="shared" si="206"/>
        <v>0</v>
      </c>
      <c r="J2316" s="70">
        <v>0</v>
      </c>
      <c r="K2316" s="72" t="s">
        <v>605</v>
      </c>
      <c r="L2316" s="73">
        <f t="shared" si="202"/>
        <v>0</v>
      </c>
      <c r="M2316" s="71">
        <f t="shared" si="202"/>
        <v>0</v>
      </c>
      <c r="N2316" s="73">
        <f>IF(AND(J2315=0,J2316=0),0,INT(CHOOSE(IF(C2316&gt;0,C2316,$F$5),#REF!,#REF!,#REF!,#REF!,#REF!,#REF!,#REF!)))</f>
        <v>0</v>
      </c>
      <c r="O2316" s="74">
        <f t="shared" si="203"/>
        <v>0</v>
      </c>
      <c r="P2316" s="73">
        <f>IF(AND(J2315=0,J2316=0),0,INT(CHOOSE(IF(C2316&gt;0,C2316,$F$5),#REF!,#REF!,#REF!,#REF!,#REF!,#REF!,#REF!)))</f>
        <v>0</v>
      </c>
      <c r="Q2316" s="74">
        <f t="shared" si="204"/>
        <v>0</v>
      </c>
      <c r="R2316" s="73">
        <f>IF(AND(J2315=0,J2316=0),0,INT(CHOOSE(IF(C2316&gt;0,C2316,$F$5),#REF!,#REF!,#REF!,#REF!,#REF!,#REF!,#REF!)))</f>
        <v>0</v>
      </c>
      <c r="S2316" s="74">
        <f t="shared" si="205"/>
        <v>0</v>
      </c>
      <c r="T2316" s="74"/>
    </row>
    <row r="2317" spans="1:20" ht="20.25" hidden="1" customHeight="1">
      <c r="E2317" t="str">
        <f>IF(OR(M2317&gt;0,M2318&gt;0),2,"")</f>
        <v/>
      </c>
      <c r="F2317" s="62"/>
      <c r="G2317" s="63"/>
      <c r="H2317" s="64"/>
      <c r="I2317" s="64"/>
      <c r="J2317" s="63">
        <v>0</v>
      </c>
      <c r="K2317" s="65"/>
      <c r="L2317" s="66">
        <f t="shared" si="202"/>
        <v>0</v>
      </c>
      <c r="M2317" s="64">
        <f t="shared" si="202"/>
        <v>0</v>
      </c>
      <c r="N2317" s="66">
        <f>IF(J2317=0,0,N2318*$E$3)</f>
        <v>0</v>
      </c>
      <c r="O2317" s="67">
        <f>INT($J2317*N2317)</f>
        <v>0</v>
      </c>
      <c r="P2317" s="66">
        <f>IF(J2317=0,0,P2318*$E$3)</f>
        <v>0</v>
      </c>
      <c r="Q2317" s="67">
        <f>INT($J2317*P2317)</f>
        <v>0</v>
      </c>
      <c r="R2317" s="66">
        <f>IF(J2317=0,0,R2318*$E$3)</f>
        <v>0</v>
      </c>
      <c r="S2317" s="67">
        <f>INT($J2317*R2317)</f>
        <v>0</v>
      </c>
      <c r="T2317" s="67"/>
    </row>
    <row r="2318" spans="1:20" ht="20.25" hidden="1" customHeight="1">
      <c r="C2318">
        <v>2</v>
      </c>
      <c r="D2318" s="68" t="str">
        <f>CHOOSE(IF(C2318&gt;0,C2318,$F$5),0,"(야)","(지세별)","(지+소)","(누.불)","(야+소)","(원내역)")</f>
        <v>(야)</v>
      </c>
      <c r="E2318">
        <f>IF(OR(M2317&gt;0,M2318&gt;0),1,0)</f>
        <v>0</v>
      </c>
      <c r="F2318" s="59"/>
      <c r="G2318" s="70" t="s">
        <v>603</v>
      </c>
      <c r="H2318" s="71" t="s">
        <v>604</v>
      </c>
      <c r="I2318" s="71" t="str">
        <f t="shared" si="206"/>
        <v>(야간)</v>
      </c>
      <c r="J2318" s="70"/>
      <c r="K2318" s="72" t="s">
        <v>605</v>
      </c>
      <c r="L2318" s="73">
        <f t="shared" si="202"/>
        <v>0</v>
      </c>
      <c r="M2318" s="71">
        <f t="shared" si="202"/>
        <v>0</v>
      </c>
      <c r="N2318" s="73">
        <f>IF(AND(J2317=0,J2318=0),0,INT(CHOOSE(IF(C2318&gt;0,C2318,$F$5),#REF!,#REF!,#REF!,#REF!,#REF!,#REF!,#REF!)))</f>
        <v>0</v>
      </c>
      <c r="O2318" s="74">
        <f>INT($J2318*N2318)</f>
        <v>0</v>
      </c>
      <c r="P2318" s="73">
        <f>IF(AND(J2317=0,J2318=0),0,INT(CHOOSE(IF(C2318&gt;0,C2318,$F$5),#REF!,#REF!,#REF!,#REF!,#REF!,#REF!,#REF!)))</f>
        <v>0</v>
      </c>
      <c r="Q2318" s="74">
        <f>INT($J2318*P2318)</f>
        <v>0</v>
      </c>
      <c r="R2318" s="73">
        <f>IF(AND(J2317=0,J2318=0),0,INT(CHOOSE(IF(C2318&gt;0,C2318,$F$5),#REF!,#REF!,#REF!,#REF!,#REF!,#REF!,#REF!)))</f>
        <v>0</v>
      </c>
      <c r="S2318" s="74">
        <f>INT($J2318*R2318)</f>
        <v>0</v>
      </c>
      <c r="T2318" s="74"/>
    </row>
    <row r="2319" spans="1:20" ht="20.25" hidden="1" customHeight="1">
      <c r="E2319" t="str">
        <f>IF(OR(M2319&gt;0,M2320&gt;0),2,"")</f>
        <v/>
      </c>
      <c r="F2319" s="62"/>
      <c r="G2319" s="63"/>
      <c r="H2319" s="64"/>
      <c r="I2319" s="64"/>
      <c r="J2319" s="63"/>
      <c r="K2319" s="65"/>
      <c r="L2319" s="66">
        <f t="shared" si="202"/>
        <v>0</v>
      </c>
      <c r="M2319" s="64">
        <f t="shared" si="202"/>
        <v>0</v>
      </c>
      <c r="N2319" s="66">
        <f>IF(J2319=0,0,N2320*$E$3)</f>
        <v>0</v>
      </c>
      <c r="O2319" s="67">
        <f>INT($J2319*N2319)</f>
        <v>0</v>
      </c>
      <c r="P2319" s="66">
        <f>IF(J2319=0,0,P2320*$E$3)</f>
        <v>0</v>
      </c>
      <c r="Q2319" s="67">
        <f>INT($J2319*P2319)</f>
        <v>0</v>
      </c>
      <c r="R2319" s="66">
        <f>IF(J2319=0,0,R2320*$E$3)</f>
        <v>0</v>
      </c>
      <c r="S2319" s="67">
        <f>INT($J2319*R2319)</f>
        <v>0</v>
      </c>
      <c r="T2319" s="67"/>
    </row>
    <row r="2320" spans="1:20" ht="20.25" hidden="1" customHeight="1">
      <c r="D2320" s="68">
        <f>CHOOSE(IF(C2320&gt;0,C2320,$F$5),0,"(야)","(지세별)","(지+소)","(누.불)","(야+소)","(원내역)")</f>
        <v>0</v>
      </c>
      <c r="E2320">
        <f>IF(OR(M2319&gt;0,M2320&gt;0),1,0)</f>
        <v>0</v>
      </c>
      <c r="F2320" s="59"/>
      <c r="G2320" s="70" t="s">
        <v>606</v>
      </c>
      <c r="H2320" s="71" t="s">
        <v>607</v>
      </c>
      <c r="I2320" s="71">
        <f t="shared" si="206"/>
        <v>0</v>
      </c>
      <c r="J2320" s="70"/>
      <c r="K2320" s="72" t="s">
        <v>608</v>
      </c>
      <c r="L2320" s="73">
        <f t="shared" si="202"/>
        <v>0</v>
      </c>
      <c r="M2320" s="71">
        <f t="shared" si="202"/>
        <v>0</v>
      </c>
      <c r="N2320" s="73">
        <f>IF(AND(J2319=0,J2320=0),0,INT(CHOOSE(IF(C2320&gt;0,C2320,$F$5),#REF!,#REF!,#REF!,#REF!,#REF!,#REF!,#REF!)))</f>
        <v>0</v>
      </c>
      <c r="O2320" s="74">
        <f>INT($J2320*N2320)</f>
        <v>0</v>
      </c>
      <c r="P2320" s="73">
        <f>IF(AND(J2319=0,J2320=0),0,INT(CHOOSE(IF(C2320&gt;0,C2320,$F$5),#REF!,#REF!,#REF!,#REF!,#REF!,#REF!,#REF!)))</f>
        <v>0</v>
      </c>
      <c r="Q2320" s="74">
        <f>INT($J2320*P2320)</f>
        <v>0</v>
      </c>
      <c r="R2320" s="73">
        <f>IF(AND(J2319=0,J2320=0),0,INT(CHOOSE(IF(C2320&gt;0,C2320,$F$5),#REF!,#REF!,#REF!,#REF!,#REF!,#REF!,#REF!)))</f>
        <v>0</v>
      </c>
      <c r="S2320" s="74">
        <f>INT($J2320*R2320)</f>
        <v>0</v>
      </c>
      <c r="T2320" s="74"/>
    </row>
    <row r="2321" spans="3:20" ht="20.25" hidden="1" customHeight="1">
      <c r="E2321" t="str">
        <f>IF(OR(M2321&gt;0,M2322&gt;0),2,"")</f>
        <v/>
      </c>
      <c r="F2321" s="62"/>
      <c r="G2321" s="63"/>
      <c r="H2321" s="64"/>
      <c r="I2321" s="64"/>
      <c r="J2321" s="63"/>
      <c r="K2321" s="65"/>
      <c r="L2321" s="66">
        <f t="shared" si="202"/>
        <v>0</v>
      </c>
      <c r="M2321" s="64">
        <f t="shared" si="202"/>
        <v>0</v>
      </c>
      <c r="N2321" s="66">
        <f>IF(J2321=0,0,N2322*$E$3)</f>
        <v>0</v>
      </c>
      <c r="O2321" s="67">
        <f t="shared" si="203"/>
        <v>0</v>
      </c>
      <c r="P2321" s="66">
        <f>IF(J2321=0,0,P2322*$E$3)</f>
        <v>0</v>
      </c>
      <c r="Q2321" s="67">
        <f t="shared" si="204"/>
        <v>0</v>
      </c>
      <c r="R2321" s="66">
        <f>IF(J2321=0,0,R2322*$E$3)</f>
        <v>0</v>
      </c>
      <c r="S2321" s="67">
        <f t="shared" si="205"/>
        <v>0</v>
      </c>
      <c r="T2321" s="67"/>
    </row>
    <row r="2322" spans="3:20" ht="20.25" hidden="1" customHeight="1">
      <c r="C2322">
        <v>2</v>
      </c>
      <c r="D2322" s="68" t="str">
        <f>CHOOSE(IF(C2322&gt;0,C2322,$F$5),0,"(야)","(도심지)","(도+소)","(누.불)","(야+소)","(원내역)")</f>
        <v>(야)</v>
      </c>
      <c r="E2322">
        <f>IF(OR(M2321&gt;0,M2322&gt;0),1,0)</f>
        <v>0</v>
      </c>
      <c r="F2322" s="59"/>
      <c r="G2322" s="70" t="s">
        <v>606</v>
      </c>
      <c r="H2322" s="71" t="s">
        <v>607</v>
      </c>
      <c r="I2322" s="71" t="str">
        <f t="shared" si="206"/>
        <v>(야간)</v>
      </c>
      <c r="J2322" s="70"/>
      <c r="K2322" s="72" t="s">
        <v>74</v>
      </c>
      <c r="L2322" s="73">
        <f t="shared" si="202"/>
        <v>0</v>
      </c>
      <c r="M2322" s="71">
        <f t="shared" si="202"/>
        <v>0</v>
      </c>
      <c r="N2322" s="73">
        <f>IF(AND(J2321=0,J2322=0),0,INT(CHOOSE(IF(C2322&gt;0,C2322,$F$5),#REF!,#REF!,#REF!,#REF!,#REF!,#REF!,#REF!)))</f>
        <v>0</v>
      </c>
      <c r="O2322" s="74">
        <f t="shared" si="203"/>
        <v>0</v>
      </c>
      <c r="P2322" s="73">
        <f>IF(AND(J2321=0,J2322=0),0,INT(CHOOSE(IF(C2322&gt;0,C2322,$F$5),#REF!,#REF!,#REF!,#REF!,#REF!,#REF!,#REF!)))</f>
        <v>0</v>
      </c>
      <c r="Q2322" s="74">
        <f t="shared" si="204"/>
        <v>0</v>
      </c>
      <c r="R2322" s="73">
        <f>IF(AND(J2321=0,J2322=0),0,INT(CHOOSE(IF(C2322&gt;0,C2322,$F$5),#REF!,#REF!,#REF!,#REF!,#REF!,#REF!,#REF!)))</f>
        <v>0</v>
      </c>
      <c r="S2322" s="74">
        <f t="shared" si="205"/>
        <v>0</v>
      </c>
      <c r="T2322" s="74"/>
    </row>
    <row r="2323" spans="3:20" ht="20.25" hidden="1" customHeight="1">
      <c r="E2323" t="str">
        <f>IF(OR(M2323&gt;0,M2324&gt;0),2,"")</f>
        <v/>
      </c>
      <c r="F2323" s="62"/>
      <c r="G2323" s="63"/>
      <c r="H2323" s="64"/>
      <c r="I2323" s="64"/>
      <c r="J2323" s="63"/>
      <c r="K2323" s="65"/>
      <c r="L2323" s="66">
        <f t="shared" si="202"/>
        <v>0</v>
      </c>
      <c r="M2323" s="64">
        <f t="shared" si="202"/>
        <v>0</v>
      </c>
      <c r="N2323" s="66">
        <f>IF(J2323=0,0,N2324*$E$3)</f>
        <v>0</v>
      </c>
      <c r="O2323" s="67">
        <f t="shared" si="203"/>
        <v>0</v>
      </c>
      <c r="P2323" s="66">
        <f>IF(J2323=0,0,P2324*$E$3)</f>
        <v>0</v>
      </c>
      <c r="Q2323" s="67">
        <f t="shared" si="204"/>
        <v>0</v>
      </c>
      <c r="R2323" s="66">
        <f>IF(J2323=0,0,R2324*$E$3)</f>
        <v>0</v>
      </c>
      <c r="S2323" s="67">
        <f t="shared" si="205"/>
        <v>0</v>
      </c>
      <c r="T2323" s="67"/>
    </row>
    <row r="2324" spans="3:20" ht="20.25" hidden="1" customHeight="1">
      <c r="D2324" s="68">
        <f>CHOOSE(IF(C2324&gt;0,C2324,$F$5),0,"(야)","(지세별)","(지+소)","(누.불)","(야+소)","(원내역)")</f>
        <v>0</v>
      </c>
      <c r="E2324">
        <f>IF(OR(M2323&gt;0,M2324&gt;0),1,0)</f>
        <v>0</v>
      </c>
      <c r="F2324" s="59"/>
      <c r="G2324" s="70" t="s">
        <v>609</v>
      </c>
      <c r="H2324" s="71" t="s">
        <v>610</v>
      </c>
      <c r="I2324" s="71">
        <f t="shared" si="206"/>
        <v>0</v>
      </c>
      <c r="J2324" s="70"/>
      <c r="K2324" s="72" t="s">
        <v>90</v>
      </c>
      <c r="L2324" s="73">
        <f t="shared" si="202"/>
        <v>0</v>
      </c>
      <c r="M2324" s="71">
        <f t="shared" si="202"/>
        <v>0</v>
      </c>
      <c r="N2324" s="73">
        <f>IF(AND(J2323=0,J2324=0),0,INT(CHOOSE(IF(C2324&gt;0,C2324,$F$5),#REF!,#REF!,#REF!,#REF!,#REF!,#REF!,#REF!)))</f>
        <v>0</v>
      </c>
      <c r="O2324" s="74">
        <f t="shared" si="203"/>
        <v>0</v>
      </c>
      <c r="P2324" s="73">
        <f>IF(AND(J2323=0,J2324=0),0,INT(CHOOSE(IF(C2324&gt;0,C2324,$F$5),#REF!,#REF!,#REF!,#REF!,#REF!,#REF!,#REF!)))</f>
        <v>0</v>
      </c>
      <c r="Q2324" s="74">
        <f t="shared" si="204"/>
        <v>0</v>
      </c>
      <c r="R2324" s="73">
        <f>IF(AND(J2323=0,J2324=0),0,INT(CHOOSE(IF(C2324&gt;0,C2324,$F$5),#REF!,#REF!,#REF!,#REF!,#REF!,#REF!,#REF!)))</f>
        <v>0</v>
      </c>
      <c r="S2324" s="74">
        <f t="shared" si="205"/>
        <v>0</v>
      </c>
      <c r="T2324" s="74"/>
    </row>
    <row r="2325" spans="3:20" ht="20.25" hidden="1" customHeight="1">
      <c r="E2325" t="str">
        <f>IF(OR(M2325&gt;0,M2326&gt;0),2,"")</f>
        <v/>
      </c>
      <c r="F2325" s="62"/>
      <c r="G2325" s="63"/>
      <c r="H2325" s="64"/>
      <c r="I2325" s="64"/>
      <c r="J2325" s="63"/>
      <c r="K2325" s="65"/>
      <c r="L2325" s="66">
        <f t="shared" si="202"/>
        <v>0</v>
      </c>
      <c r="M2325" s="64">
        <f t="shared" si="202"/>
        <v>0</v>
      </c>
      <c r="N2325" s="66">
        <f>IF(J2325=0,0,N2326*$E$3)</f>
        <v>0</v>
      </c>
      <c r="O2325" s="67">
        <f t="shared" si="203"/>
        <v>0</v>
      </c>
      <c r="P2325" s="66">
        <f>IF(J2325=0,0,P2326*$E$3)</f>
        <v>0</v>
      </c>
      <c r="Q2325" s="67">
        <f t="shared" si="204"/>
        <v>0</v>
      </c>
      <c r="R2325" s="66">
        <f>IF(J2325=0,0,R2326*$E$3)</f>
        <v>0</v>
      </c>
      <c r="S2325" s="67">
        <f t="shared" si="205"/>
        <v>0</v>
      </c>
      <c r="T2325" s="67"/>
    </row>
    <row r="2326" spans="3:20" ht="20.25" hidden="1" customHeight="1">
      <c r="C2326">
        <v>2</v>
      </c>
      <c r="D2326" s="68" t="str">
        <f>CHOOSE(IF(C2326&gt;0,C2326,$F$5),0,"(야)","(도심지)","(도+소)","(누.불)","(야+소)","(원내역)")</f>
        <v>(야)</v>
      </c>
      <c r="E2326">
        <f>IF(OR(M2325&gt;0,M2326&gt;0),1,0)</f>
        <v>0</v>
      </c>
      <c r="F2326" s="59"/>
      <c r="G2326" s="70" t="s">
        <v>609</v>
      </c>
      <c r="H2326" s="71" t="s">
        <v>610</v>
      </c>
      <c r="I2326" s="71" t="str">
        <f t="shared" si="206"/>
        <v>(야간)</v>
      </c>
      <c r="J2326" s="70"/>
      <c r="K2326" s="72" t="s">
        <v>90</v>
      </c>
      <c r="L2326" s="73">
        <f t="shared" si="202"/>
        <v>0</v>
      </c>
      <c r="M2326" s="71">
        <f t="shared" si="202"/>
        <v>0</v>
      </c>
      <c r="N2326" s="73">
        <f>IF(AND(J2325=0,J2326=0),0,INT(CHOOSE(IF(C2326&gt;0,C2326,$F$5),#REF!,#REF!,#REF!,#REF!,#REF!,#REF!,#REF!)))</f>
        <v>0</v>
      </c>
      <c r="O2326" s="74">
        <f t="shared" si="203"/>
        <v>0</v>
      </c>
      <c r="P2326" s="73">
        <f>IF(AND(J2325=0,J2326=0),0,INT(CHOOSE(IF(C2326&gt;0,C2326,$F$5),#REF!,#REF!,#REF!,#REF!,#REF!,#REF!,#REF!)))</f>
        <v>0</v>
      </c>
      <c r="Q2326" s="74">
        <f t="shared" si="204"/>
        <v>0</v>
      </c>
      <c r="R2326" s="73">
        <f>IF(AND(J2325=0,J2326=0),0,INT(CHOOSE(IF(C2326&gt;0,C2326,$F$5),#REF!,#REF!,#REF!,#REF!,#REF!,#REF!,#REF!)))</f>
        <v>0</v>
      </c>
      <c r="S2326" s="74">
        <f t="shared" si="205"/>
        <v>0</v>
      </c>
      <c r="T2326" s="74"/>
    </row>
    <row r="2327" spans="3:20" ht="20.25" hidden="1" customHeight="1">
      <c r="E2327" t="str">
        <f>IF(OR(M2327&gt;0,M2328&gt;0),2,"")</f>
        <v/>
      </c>
      <c r="F2327" s="62"/>
      <c r="G2327" s="63"/>
      <c r="H2327" s="64"/>
      <c r="I2327" s="64"/>
      <c r="J2327" s="63"/>
      <c r="K2327" s="65"/>
      <c r="L2327" s="66">
        <f t="shared" si="202"/>
        <v>0</v>
      </c>
      <c r="M2327" s="64">
        <f t="shared" si="202"/>
        <v>0</v>
      </c>
      <c r="N2327" s="66">
        <f>IF(J2327=0,0,N2328*$E$3)</f>
        <v>0</v>
      </c>
      <c r="O2327" s="67">
        <f t="shared" si="203"/>
        <v>0</v>
      </c>
      <c r="P2327" s="66">
        <f>IF(J2327=0,0,P2328*$E$3)</f>
        <v>0</v>
      </c>
      <c r="Q2327" s="67">
        <f t="shared" si="204"/>
        <v>0</v>
      </c>
      <c r="R2327" s="66">
        <f>IF(J2327=0,0,R2328*$E$3)</f>
        <v>0</v>
      </c>
      <c r="S2327" s="67">
        <f t="shared" si="205"/>
        <v>0</v>
      </c>
      <c r="T2327" s="67"/>
    </row>
    <row r="2328" spans="3:20" ht="20.25" hidden="1" customHeight="1">
      <c r="D2328" s="68">
        <f>CHOOSE(IF(C2328&gt;0,C2328,$F$5),0,"(야)","(도심지)","(도+소)","(누.불)","(야+소)","(원내역)")</f>
        <v>0</v>
      </c>
      <c r="E2328">
        <f>IF(OR(M2327&gt;0,M2328&gt;0),1,0)</f>
        <v>0</v>
      </c>
      <c r="F2328" s="59"/>
      <c r="G2328" s="70" t="s">
        <v>609</v>
      </c>
      <c r="H2328" s="71" t="s">
        <v>610</v>
      </c>
      <c r="I2328" s="71">
        <f t="shared" si="206"/>
        <v>0</v>
      </c>
      <c r="J2328" s="70"/>
      <c r="K2328" s="72" t="s">
        <v>90</v>
      </c>
      <c r="L2328" s="73">
        <f t="shared" si="202"/>
        <v>0</v>
      </c>
      <c r="M2328" s="71">
        <f t="shared" si="202"/>
        <v>0</v>
      </c>
      <c r="N2328" s="73">
        <f>IF(AND(J2327=0,J2328=0),0,INT(CHOOSE(IF(C2328&gt;0,C2328,$F$5),#REF!,#REF!,#REF!,#REF!,#REF!,#REF!,#REF!)))</f>
        <v>0</v>
      </c>
      <c r="O2328" s="74">
        <f t="shared" si="203"/>
        <v>0</v>
      </c>
      <c r="P2328" s="73">
        <f>IF(AND(J2327=0,J2328=0),0,INT(CHOOSE(IF(C2328&gt;0,C2328,$F$5),#REF!,#REF!,#REF!,#REF!,#REF!,#REF!,#REF!)))</f>
        <v>0</v>
      </c>
      <c r="Q2328" s="74">
        <f t="shared" si="204"/>
        <v>0</v>
      </c>
      <c r="R2328" s="73">
        <f>IF(AND(J2327=0,J2328=0),0,INT(CHOOSE(IF(C2328&gt;0,C2328,$F$5),#REF!,#REF!,#REF!,#REF!,#REF!,#REF!,#REF!)))</f>
        <v>0</v>
      </c>
      <c r="S2328" s="74">
        <f t="shared" si="205"/>
        <v>0</v>
      </c>
      <c r="T2328" s="74"/>
    </row>
    <row r="2329" spans="3:20" ht="20.25" hidden="1" customHeight="1">
      <c r="E2329" t="str">
        <f>IF(OR(M2329&gt;0,M2330&gt;0),2,"")</f>
        <v/>
      </c>
      <c r="F2329" s="62"/>
      <c r="G2329" s="63"/>
      <c r="H2329" s="64"/>
      <c r="I2329" s="64"/>
      <c r="J2329" s="63"/>
      <c r="K2329" s="65"/>
      <c r="L2329" s="66">
        <f t="shared" si="202"/>
        <v>0</v>
      </c>
      <c r="M2329" s="64">
        <f t="shared" si="202"/>
        <v>0</v>
      </c>
      <c r="N2329" s="66">
        <f>IF(J2329=0,0,N2330*$E$3)</f>
        <v>0</v>
      </c>
      <c r="O2329" s="67">
        <f t="shared" si="203"/>
        <v>0</v>
      </c>
      <c r="P2329" s="66">
        <f>IF(J2329=0,0,P2330*$E$3)</f>
        <v>0</v>
      </c>
      <c r="Q2329" s="67">
        <f t="shared" si="204"/>
        <v>0</v>
      </c>
      <c r="R2329" s="66">
        <f>IF(J2329=0,0,R2330*$E$3)</f>
        <v>0</v>
      </c>
      <c r="S2329" s="67">
        <f t="shared" si="205"/>
        <v>0</v>
      </c>
      <c r="T2329" s="67"/>
    </row>
    <row r="2330" spans="3:20" ht="20.25" hidden="1" customHeight="1">
      <c r="C2330">
        <v>2</v>
      </c>
      <c r="D2330" s="68" t="str">
        <f>CHOOSE(IF(C2330&gt;0,C2330,$F$5),0,"(야)","(도심지)","(도+소)","(누.불)","(야+소)","(원내역)")</f>
        <v>(야)</v>
      </c>
      <c r="E2330">
        <f>IF(OR(M2329&gt;0,M2330&gt;0),1,0)</f>
        <v>0</v>
      </c>
      <c r="F2330" s="59"/>
      <c r="G2330" s="70" t="s">
        <v>609</v>
      </c>
      <c r="H2330" s="71" t="s">
        <v>610</v>
      </c>
      <c r="I2330" s="71" t="str">
        <f t="shared" si="206"/>
        <v>(야간)</v>
      </c>
      <c r="J2330" s="70"/>
      <c r="K2330" s="72" t="s">
        <v>611</v>
      </c>
      <c r="L2330" s="73">
        <f t="shared" si="202"/>
        <v>0</v>
      </c>
      <c r="M2330" s="71">
        <f t="shared" si="202"/>
        <v>0</v>
      </c>
      <c r="N2330" s="73">
        <f>IF(AND(J2329=0,J2330=0),0,INT(CHOOSE(IF(C2330&gt;0,C2330,$F$5),#REF!,#REF!,#REF!,#REF!,#REF!,#REF!,#REF!)))</f>
        <v>0</v>
      </c>
      <c r="O2330" s="74">
        <f t="shared" si="203"/>
        <v>0</v>
      </c>
      <c r="P2330" s="73">
        <f>IF(AND(J2329=0,J2330=0),0,INT(CHOOSE(IF(C2330&gt;0,C2330,$F$5),#REF!,#REF!,#REF!,#REF!,#REF!,#REF!,#REF!)))</f>
        <v>0</v>
      </c>
      <c r="Q2330" s="74">
        <f t="shared" si="204"/>
        <v>0</v>
      </c>
      <c r="R2330" s="73">
        <f>IF(AND(J2329=0,J2330=0),0,INT(CHOOSE(IF(C2330&gt;0,C2330,$F$5),#REF!,#REF!,#REF!,#REF!,#REF!,#REF!,#REF!)))</f>
        <v>0</v>
      </c>
      <c r="S2330" s="74">
        <f t="shared" si="205"/>
        <v>0</v>
      </c>
      <c r="T2330" s="74"/>
    </row>
    <row r="2331" spans="3:20" ht="20.25" hidden="1" customHeight="1">
      <c r="E2331" t="str">
        <f>IF(OR(M2331&gt;0,M2332&gt;0),2,"")</f>
        <v/>
      </c>
      <c r="F2331" s="62"/>
      <c r="G2331" s="63"/>
      <c r="H2331" s="64"/>
      <c r="I2331" s="64"/>
      <c r="J2331" s="63"/>
      <c r="K2331" s="65"/>
      <c r="L2331" s="66">
        <f t="shared" si="202"/>
        <v>0</v>
      </c>
      <c r="M2331" s="64">
        <f t="shared" si="202"/>
        <v>0</v>
      </c>
      <c r="N2331" s="66">
        <f>IF(J2331=0,0,N2332*$E$3)</f>
        <v>0</v>
      </c>
      <c r="O2331" s="67">
        <f t="shared" si="203"/>
        <v>0</v>
      </c>
      <c r="P2331" s="66">
        <f>IF(J2331=0,0,P2332*$E$3)</f>
        <v>0</v>
      </c>
      <c r="Q2331" s="67">
        <f t="shared" si="204"/>
        <v>0</v>
      </c>
      <c r="R2331" s="66">
        <f>IF(J2331=0,0,R2332*$E$3)</f>
        <v>0</v>
      </c>
      <c r="S2331" s="67">
        <f t="shared" si="205"/>
        <v>0</v>
      </c>
      <c r="T2331" s="67"/>
    </row>
    <row r="2332" spans="3:20" ht="20.25" hidden="1" customHeight="1">
      <c r="D2332" s="68">
        <f>CHOOSE(IF(C2332&gt;0,C2332,$F$5),0,"(야)","(도심지)","(도+소)","(누.불)","(야+소)","(원내역)")</f>
        <v>0</v>
      </c>
      <c r="E2332">
        <f>IF(OR(M2331&gt;0,M2332&gt;0),1,0)</f>
        <v>0</v>
      </c>
      <c r="F2332" s="59"/>
      <c r="G2332" s="70" t="s">
        <v>609</v>
      </c>
      <c r="H2332" s="71" t="s">
        <v>610</v>
      </c>
      <c r="I2332" s="71">
        <f t="shared" si="206"/>
        <v>0</v>
      </c>
      <c r="J2332" s="70"/>
      <c r="K2332" s="72" t="s">
        <v>611</v>
      </c>
      <c r="L2332" s="73">
        <f t="shared" si="202"/>
        <v>0</v>
      </c>
      <c r="M2332" s="71">
        <f t="shared" si="202"/>
        <v>0</v>
      </c>
      <c r="N2332" s="73">
        <f>IF(AND(J2331=0,J2332=0),0,INT(CHOOSE(IF(C2332&gt;0,C2332,$F$5),#REF!,#REF!,#REF!,#REF!,#REF!,#REF!,#REF!)))</f>
        <v>0</v>
      </c>
      <c r="O2332" s="74">
        <f t="shared" si="203"/>
        <v>0</v>
      </c>
      <c r="P2332" s="73">
        <f>IF(AND(J2331=0,J2332=0),0,INT(CHOOSE(IF(C2332&gt;0,C2332,$F$5),#REF!,#REF!,#REF!,#REF!,#REF!,#REF!,#REF!)))</f>
        <v>0</v>
      </c>
      <c r="Q2332" s="74">
        <f t="shared" si="204"/>
        <v>0</v>
      </c>
      <c r="R2332" s="73">
        <f>IF(AND(J2331=0,J2332=0),0,INT(CHOOSE(IF(C2332&gt;0,C2332,$F$5),#REF!,#REF!,#REF!,#REF!,#REF!,#REF!,#REF!)))</f>
        <v>0</v>
      </c>
      <c r="S2332" s="74">
        <f t="shared" si="205"/>
        <v>0</v>
      </c>
      <c r="T2332" s="74"/>
    </row>
    <row r="2333" spans="3:20" ht="20.25" hidden="1" customHeight="1">
      <c r="E2333" t="str">
        <f>IF(OR(M2333&gt;0,M2334&gt;0),2,"")</f>
        <v/>
      </c>
      <c r="F2333" s="62"/>
      <c r="G2333" s="63"/>
      <c r="H2333" s="64"/>
      <c r="I2333" s="64"/>
      <c r="J2333" s="63"/>
      <c r="K2333" s="65"/>
      <c r="L2333" s="66">
        <f t="shared" si="202"/>
        <v>0</v>
      </c>
      <c r="M2333" s="64">
        <f t="shared" si="202"/>
        <v>0</v>
      </c>
      <c r="N2333" s="66">
        <f>IF(J2333=0,0,N2334*$E$3)</f>
        <v>0</v>
      </c>
      <c r="O2333" s="67">
        <f t="shared" si="203"/>
        <v>0</v>
      </c>
      <c r="P2333" s="66">
        <f>IF(J2333=0,0,P2334*$E$3)</f>
        <v>0</v>
      </c>
      <c r="Q2333" s="67">
        <f t="shared" si="204"/>
        <v>0</v>
      </c>
      <c r="R2333" s="66">
        <f>IF(J2333=0,0,R2334*$E$3)</f>
        <v>0</v>
      </c>
      <c r="S2333" s="67">
        <f t="shared" si="205"/>
        <v>0</v>
      </c>
      <c r="T2333" s="67"/>
    </row>
    <row r="2334" spans="3:20" ht="20.25" hidden="1" customHeight="1">
      <c r="C2334">
        <v>2</v>
      </c>
      <c r="D2334" s="68" t="str">
        <f>CHOOSE(IF(C2334&gt;0,C2334,$F$5),0,"(야)","(도심지)","(도+소)","(누.불)","(야+소)","(원내역)")</f>
        <v>(야)</v>
      </c>
      <c r="E2334">
        <f>IF(OR(M2333&gt;0,M2334&gt;0),1,0)</f>
        <v>0</v>
      </c>
      <c r="F2334" s="59"/>
      <c r="G2334" s="70" t="s">
        <v>609</v>
      </c>
      <c r="H2334" s="71" t="s">
        <v>610</v>
      </c>
      <c r="I2334" s="71" t="str">
        <f t="shared" si="206"/>
        <v>(야간)</v>
      </c>
      <c r="J2334" s="70"/>
      <c r="K2334" s="72" t="s">
        <v>90</v>
      </c>
      <c r="L2334" s="73">
        <f t="shared" si="202"/>
        <v>0</v>
      </c>
      <c r="M2334" s="71">
        <f t="shared" si="202"/>
        <v>0</v>
      </c>
      <c r="N2334" s="73">
        <f>IF(AND(J2333=0,J2334=0),0,INT(CHOOSE(IF(C2334&gt;0,C2334,$F$5),#REF!,#REF!,#REF!,#REF!,#REF!,#REF!,#REF!)))</f>
        <v>0</v>
      </c>
      <c r="O2334" s="74">
        <f t="shared" si="203"/>
        <v>0</v>
      </c>
      <c r="P2334" s="73">
        <f>IF(AND(J2333=0,J2334=0),0,INT(CHOOSE(IF(C2334&gt;0,C2334,$F$5),#REF!,#REF!,#REF!,#REF!,#REF!,#REF!,#REF!)))</f>
        <v>0</v>
      </c>
      <c r="Q2334" s="74">
        <f t="shared" si="204"/>
        <v>0</v>
      </c>
      <c r="R2334" s="73">
        <f>IF(AND(J2333=0,J2334=0),0,INT(CHOOSE(IF(C2334&gt;0,C2334,$F$5),#REF!,#REF!,#REF!,#REF!,#REF!,#REF!,#REF!)))</f>
        <v>0</v>
      </c>
      <c r="S2334" s="74">
        <f t="shared" si="205"/>
        <v>0</v>
      </c>
      <c r="T2334" s="74"/>
    </row>
    <row r="2335" spans="3:20" ht="20.25" hidden="1" customHeight="1">
      <c r="E2335" t="str">
        <f>IF(OR(M2335&gt;0,M2336&gt;0),2,"")</f>
        <v/>
      </c>
      <c r="F2335" s="62"/>
      <c r="G2335" s="63"/>
      <c r="H2335" s="64"/>
      <c r="I2335" s="64"/>
      <c r="J2335" s="63"/>
      <c r="K2335" s="65"/>
      <c r="L2335" s="66">
        <f t="shared" si="202"/>
        <v>0</v>
      </c>
      <c r="M2335" s="64">
        <f t="shared" si="202"/>
        <v>0</v>
      </c>
      <c r="N2335" s="66">
        <f>IF(J2335=0,0,N2336*$E$3)</f>
        <v>0</v>
      </c>
      <c r="O2335" s="67">
        <f t="shared" si="203"/>
        <v>0</v>
      </c>
      <c r="P2335" s="66">
        <f>IF(J2335=0,0,P2336*$E$3)</f>
        <v>0</v>
      </c>
      <c r="Q2335" s="67">
        <f t="shared" si="204"/>
        <v>0</v>
      </c>
      <c r="R2335" s="66">
        <f>IF(J2335=0,0,R2336*$E$3)</f>
        <v>0</v>
      </c>
      <c r="S2335" s="67">
        <f t="shared" si="205"/>
        <v>0</v>
      </c>
      <c r="T2335" s="67"/>
    </row>
    <row r="2336" spans="3:20" ht="20.25" hidden="1" customHeight="1">
      <c r="D2336" s="68">
        <f>CHOOSE(IF(C2336&gt;0,C2336,$F$5),0,"(야)","(도심지)","(도+소)","(누.불)","(야+소)","(원내역)")</f>
        <v>0</v>
      </c>
      <c r="E2336">
        <f>IF(OR(M2335&gt;0,M2336&gt;0),1,0)</f>
        <v>0</v>
      </c>
      <c r="F2336" s="59"/>
      <c r="G2336" s="70" t="s">
        <v>609</v>
      </c>
      <c r="H2336" s="71" t="s">
        <v>610</v>
      </c>
      <c r="I2336" s="71">
        <f>CHOOSE(IF(C2336&gt;0,C2336,$F$5),0,"(야간)","(지세별)","(지+소)","(누.불)","(야+소)","")</f>
        <v>0</v>
      </c>
      <c r="J2336" s="70"/>
      <c r="K2336" s="72" t="s">
        <v>90</v>
      </c>
      <c r="L2336" s="73">
        <f t="shared" si="202"/>
        <v>0</v>
      </c>
      <c r="M2336" s="71">
        <f t="shared" si="202"/>
        <v>0</v>
      </c>
      <c r="N2336" s="73">
        <f>IF(AND(J2335=0,J2336=0),0,INT(CHOOSE(IF(C2336&gt;0,C2336,$F$5),#REF!,#REF!,#REF!,#REF!,#REF!,#REF!,#REF!)))</f>
        <v>0</v>
      </c>
      <c r="O2336" s="74">
        <f t="shared" si="203"/>
        <v>0</v>
      </c>
      <c r="P2336" s="73">
        <f>IF(AND(J2335=0,J2336=0),0,INT(CHOOSE(IF(C2336&gt;0,C2336,$F$5),#REF!,#REF!,#REF!,#REF!,#REF!,#REF!,#REF!)))</f>
        <v>0</v>
      </c>
      <c r="Q2336" s="74">
        <f t="shared" si="204"/>
        <v>0</v>
      </c>
      <c r="R2336" s="73">
        <f>IF(AND(J2335=0,J2336=0),0,INT(CHOOSE(IF(C2336&gt;0,C2336,$F$5),#REF!,#REF!,#REF!,#REF!,#REF!,#REF!,#REF!)))</f>
        <v>0</v>
      </c>
      <c r="S2336" s="74">
        <f t="shared" si="205"/>
        <v>0</v>
      </c>
      <c r="T2336" s="74"/>
    </row>
    <row r="2337" spans="3:20" ht="20.25" hidden="1" customHeight="1">
      <c r="E2337" t="str">
        <f>IF(OR(M2337&gt;0,M2338&gt;0),2,"")</f>
        <v/>
      </c>
      <c r="F2337" s="62"/>
      <c r="G2337" s="63"/>
      <c r="H2337" s="64"/>
      <c r="I2337" s="64"/>
      <c r="J2337" s="63"/>
      <c r="K2337" s="65"/>
      <c r="L2337" s="66">
        <f t="shared" si="202"/>
        <v>0</v>
      </c>
      <c r="M2337" s="64">
        <f t="shared" si="202"/>
        <v>0</v>
      </c>
      <c r="N2337" s="66">
        <f>IF(J2337=0,0,N2338*$E$3)</f>
        <v>0</v>
      </c>
      <c r="O2337" s="67">
        <f t="shared" si="203"/>
        <v>0</v>
      </c>
      <c r="P2337" s="66">
        <f>IF(J2337=0,0,P2338*$E$3)</f>
        <v>0</v>
      </c>
      <c r="Q2337" s="67">
        <f t="shared" si="204"/>
        <v>0</v>
      </c>
      <c r="R2337" s="66">
        <f>IF(J2337=0,0,R2338*$E$3)</f>
        <v>0</v>
      </c>
      <c r="S2337" s="67">
        <f t="shared" si="205"/>
        <v>0</v>
      </c>
      <c r="T2337" s="67"/>
    </row>
    <row r="2338" spans="3:20" ht="20.25" hidden="1" customHeight="1">
      <c r="C2338">
        <v>2</v>
      </c>
      <c r="D2338" s="68" t="str">
        <f>CHOOSE(IF(C2338&gt;0,C2338,$F$5),0,"(야)","(도심지)","(도+소)","(누.불)","(야+소)","(원내역)")</f>
        <v>(야)</v>
      </c>
      <c r="E2338">
        <f>IF(OR(M2337&gt;0,M2338&gt;0),1,0)</f>
        <v>0</v>
      </c>
      <c r="F2338" s="59"/>
      <c r="G2338" s="70" t="s">
        <v>609</v>
      </c>
      <c r="H2338" s="71" t="s">
        <v>610</v>
      </c>
      <c r="I2338" s="71" t="str">
        <f>CHOOSE(IF(C2338&gt;0,C2338,$F$5),0,"(야간)","(지세별)","(지+소)","(누.불)","(야+소)","")</f>
        <v>(야간)</v>
      </c>
      <c r="J2338" s="70"/>
      <c r="K2338" s="72" t="s">
        <v>90</v>
      </c>
      <c r="L2338" s="73">
        <f t="shared" si="202"/>
        <v>0</v>
      </c>
      <c r="M2338" s="71">
        <f t="shared" si="202"/>
        <v>0</v>
      </c>
      <c r="N2338" s="73">
        <f>IF(AND(J2337=0,J2338=0),0,INT(CHOOSE(IF(C2338&gt;0,C2338,$F$5),#REF!,#REF!,#REF!,#REF!,#REF!,#REF!,#REF!)))</f>
        <v>0</v>
      </c>
      <c r="O2338" s="74">
        <f t="shared" si="203"/>
        <v>0</v>
      </c>
      <c r="P2338" s="73">
        <f>IF(AND(J2337=0,J2338=0),0,INT(CHOOSE(IF(C2338&gt;0,C2338,$F$5),#REF!,#REF!,#REF!,#REF!,#REF!,#REF!,#REF!)))</f>
        <v>0</v>
      </c>
      <c r="Q2338" s="74">
        <f t="shared" si="204"/>
        <v>0</v>
      </c>
      <c r="R2338" s="73">
        <f>IF(AND(J2337=0,J2338=0),0,INT(CHOOSE(IF(C2338&gt;0,C2338,$F$5),#REF!,#REF!,#REF!,#REF!,#REF!,#REF!,#REF!)))</f>
        <v>0</v>
      </c>
      <c r="S2338" s="74">
        <f t="shared" si="205"/>
        <v>0</v>
      </c>
      <c r="T2338" s="74"/>
    </row>
    <row r="2339" spans="3:20" ht="20.25" hidden="1" customHeight="1">
      <c r="E2339" t="str">
        <f>IF(OR(M2339&gt;0,M2340&gt;0),2,"")</f>
        <v/>
      </c>
      <c r="F2339" s="62"/>
      <c r="G2339" s="63"/>
      <c r="H2339" s="64"/>
      <c r="I2339" s="64"/>
      <c r="J2339" s="63"/>
      <c r="K2339" s="65"/>
      <c r="L2339" s="66">
        <f t="shared" si="202"/>
        <v>0</v>
      </c>
      <c r="M2339" s="64">
        <f t="shared" si="202"/>
        <v>0</v>
      </c>
      <c r="N2339" s="66">
        <f>IF(J2339=0,0,N2340*$E$3)</f>
        <v>0</v>
      </c>
      <c r="O2339" s="67">
        <f t="shared" si="203"/>
        <v>0</v>
      </c>
      <c r="P2339" s="66">
        <f>IF(J2339=0,0,P2340*$E$3)</f>
        <v>0</v>
      </c>
      <c r="Q2339" s="67">
        <f t="shared" si="204"/>
        <v>0</v>
      </c>
      <c r="R2339" s="66">
        <f>IF(J2339=0,0,R2340*$E$3)</f>
        <v>0</v>
      </c>
      <c r="S2339" s="67">
        <f t="shared" si="205"/>
        <v>0</v>
      </c>
      <c r="T2339" s="67"/>
    </row>
    <row r="2340" spans="3:20" ht="20.25" hidden="1" customHeight="1">
      <c r="D2340" s="68">
        <f>CHOOSE(IF(C2340&gt;0,C2340,$F$5),0,"(야)","(도심지)","(도+소)","(누.불)","(야+소)","(원내역)")</f>
        <v>0</v>
      </c>
      <c r="E2340">
        <f>IF(OR(M2339&gt;0,M2340&gt;0),1,0)</f>
        <v>0</v>
      </c>
      <c r="F2340" s="59"/>
      <c r="G2340" s="70" t="s">
        <v>609</v>
      </c>
      <c r="H2340" s="71" t="s">
        <v>610</v>
      </c>
      <c r="I2340" s="71">
        <f>CHOOSE(IF(C2340&gt;0,C2340,$F$5),0,"(야간)","(지세별)","(지+소)","(누.불)","(야+소)","")</f>
        <v>0</v>
      </c>
      <c r="J2340" s="70"/>
      <c r="K2340" s="72" t="s">
        <v>90</v>
      </c>
      <c r="L2340" s="73">
        <f t="shared" si="202"/>
        <v>0</v>
      </c>
      <c r="M2340" s="71">
        <f t="shared" si="202"/>
        <v>0</v>
      </c>
      <c r="N2340" s="73">
        <f>IF(AND(J2339=0,J2340=0),0,INT(CHOOSE(IF(C2340&gt;0,C2340,$F$5),#REF!,#REF!,#REF!,#REF!,#REF!,#REF!,#REF!)))</f>
        <v>0</v>
      </c>
      <c r="O2340" s="74">
        <f t="shared" si="203"/>
        <v>0</v>
      </c>
      <c r="P2340" s="73">
        <f>IF(AND(J2339=0,J2340=0),0,INT(CHOOSE(IF(C2340&gt;0,C2340,$F$5),#REF!,#REF!,#REF!,#REF!,#REF!,#REF!,#REF!)))</f>
        <v>0</v>
      </c>
      <c r="Q2340" s="74">
        <f t="shared" si="204"/>
        <v>0</v>
      </c>
      <c r="R2340" s="73">
        <f>IF(AND(J2339=0,J2340=0),0,INT(CHOOSE(IF(C2340&gt;0,C2340,$F$5),#REF!,#REF!,#REF!,#REF!,#REF!,#REF!,#REF!)))</f>
        <v>0</v>
      </c>
      <c r="S2340" s="74">
        <f t="shared" si="205"/>
        <v>0</v>
      </c>
      <c r="T2340" s="74"/>
    </row>
    <row r="2341" spans="3:20" ht="20.25" hidden="1" customHeight="1">
      <c r="E2341" t="str">
        <f>IF(OR(M2341&gt;0,M2342&gt;0),2,"")</f>
        <v/>
      </c>
      <c r="F2341" s="62"/>
      <c r="G2341" s="63"/>
      <c r="H2341" s="64"/>
      <c r="I2341" s="64"/>
      <c r="J2341" s="63"/>
      <c r="K2341" s="65"/>
      <c r="L2341" s="66">
        <f t="shared" si="202"/>
        <v>0</v>
      </c>
      <c r="M2341" s="64">
        <f t="shared" si="202"/>
        <v>0</v>
      </c>
      <c r="N2341" s="66">
        <f>IF(J2341=0,0,N2342*$E$3)</f>
        <v>0</v>
      </c>
      <c r="O2341" s="67">
        <f t="shared" si="203"/>
        <v>0</v>
      </c>
      <c r="P2341" s="66">
        <f>IF(J2341=0,0,P2342*$E$3)</f>
        <v>0</v>
      </c>
      <c r="Q2341" s="67">
        <f t="shared" si="204"/>
        <v>0</v>
      </c>
      <c r="R2341" s="66">
        <f>IF(J2341=0,0,R2342*$E$3)</f>
        <v>0</v>
      </c>
      <c r="S2341" s="67">
        <f t="shared" si="205"/>
        <v>0</v>
      </c>
      <c r="T2341" s="67"/>
    </row>
    <row r="2342" spans="3:20" ht="20.25" hidden="1" customHeight="1">
      <c r="D2342" s="68">
        <f>CHOOSE(IF(C2342&gt;0,C2342,$F$5),0,"(야)","(도심지)","(도+소)","(누.불)","(야+소)","(원내역)")</f>
        <v>0</v>
      </c>
      <c r="E2342">
        <f>IF(OR(M2341&gt;0,M2342&gt;0),1,0)</f>
        <v>0</v>
      </c>
      <c r="F2342" s="59"/>
      <c r="G2342" s="70" t="s">
        <v>609</v>
      </c>
      <c r="H2342" s="71" t="s">
        <v>610</v>
      </c>
      <c r="I2342" s="71">
        <f>CHOOSE(IF(C2342&gt;0,C2342,$F$5),0,"(야간)","(도심지)","(도+소)","(누.불)","(야+소)","")</f>
        <v>0</v>
      </c>
      <c r="J2342" s="70"/>
      <c r="K2342" s="72" t="s">
        <v>90</v>
      </c>
      <c r="L2342" s="73">
        <f t="shared" si="202"/>
        <v>0</v>
      </c>
      <c r="M2342" s="71">
        <f t="shared" si="202"/>
        <v>0</v>
      </c>
      <c r="N2342" s="73">
        <f>IF(AND(J2341=0,J2342=0),0,INT(CHOOSE(IF(C2342&gt;0,C2342,$F$5),#REF!,#REF!,#REF!,#REF!,#REF!,#REF!,#REF!)))</f>
        <v>0</v>
      </c>
      <c r="O2342" s="74">
        <f t="shared" si="203"/>
        <v>0</v>
      </c>
      <c r="P2342" s="73">
        <f>IF(AND(J2341=0,J2342=0),0,INT(CHOOSE(IF(C2342&gt;0,C2342,$F$5),#REF!,#REF!,#REF!,#REF!,#REF!,#REF!,#REF!)))</f>
        <v>0</v>
      </c>
      <c r="Q2342" s="74">
        <f t="shared" si="204"/>
        <v>0</v>
      </c>
      <c r="R2342" s="73">
        <f>IF(AND(J2341=0,J2342=0),0,INT(CHOOSE(IF(C2342&gt;0,C2342,$F$5),#REF!,#REF!,#REF!,#REF!,#REF!,#REF!,#REF!)))</f>
        <v>0</v>
      </c>
      <c r="S2342" s="74">
        <f t="shared" si="205"/>
        <v>0</v>
      </c>
      <c r="T2342" s="74"/>
    </row>
    <row r="2343" spans="3:20" ht="20.25" hidden="1" customHeight="1">
      <c r="E2343" t="str">
        <f>IF(OR(M2343&gt;0,M2344&gt;0),2,"")</f>
        <v/>
      </c>
      <c r="F2343" s="62"/>
      <c r="G2343" s="63"/>
      <c r="H2343" s="64"/>
      <c r="I2343" s="64"/>
      <c r="J2343" s="63"/>
      <c r="K2343" s="65"/>
      <c r="L2343" s="66">
        <f t="shared" si="202"/>
        <v>0</v>
      </c>
      <c r="M2343" s="64">
        <f t="shared" si="202"/>
        <v>0</v>
      </c>
      <c r="N2343" s="66">
        <f>IF(J2343=0,0,N2344*$E$3)</f>
        <v>0</v>
      </c>
      <c r="O2343" s="67">
        <f t="shared" si="203"/>
        <v>0</v>
      </c>
      <c r="P2343" s="66">
        <f>IF(J2343=0,0,P2344*$E$3)</f>
        <v>0</v>
      </c>
      <c r="Q2343" s="67">
        <f t="shared" si="204"/>
        <v>0</v>
      </c>
      <c r="R2343" s="66">
        <f>IF(J2343=0,0,R2344*$E$3)</f>
        <v>0</v>
      </c>
      <c r="S2343" s="67">
        <f t="shared" si="205"/>
        <v>0</v>
      </c>
      <c r="T2343" s="67"/>
    </row>
    <row r="2344" spans="3:20" ht="20.25" hidden="1" customHeight="1">
      <c r="D2344" s="68">
        <f>CHOOSE(IF(C2344&gt;0,C2344,$F$5),0,"(야)","(도심지)","(도+소)","(누.불)","(야+소)","(원내역)")</f>
        <v>0</v>
      </c>
      <c r="E2344">
        <f>IF(OR(M2343&gt;0,M2344&gt;0),1,0)</f>
        <v>0</v>
      </c>
      <c r="F2344" s="59"/>
      <c r="G2344" s="70" t="s">
        <v>609</v>
      </c>
      <c r="H2344" s="71" t="s">
        <v>610</v>
      </c>
      <c r="I2344" s="71">
        <f>CHOOSE(IF(C2344&gt;0,C2344,$F$5),0,"(야간)","(지세별)","(지+소)","(누.불)","(야+소)","")</f>
        <v>0</v>
      </c>
      <c r="J2344" s="70"/>
      <c r="K2344" s="72" t="s">
        <v>90</v>
      </c>
      <c r="L2344" s="73">
        <f t="shared" si="202"/>
        <v>0</v>
      </c>
      <c r="M2344" s="71">
        <f t="shared" si="202"/>
        <v>0</v>
      </c>
      <c r="N2344" s="73">
        <f>IF(AND(J2343=0,J2344=0),0,INT(CHOOSE(IF(C2344&gt;0,C2344,$F$5),#REF!,#REF!,#REF!,#REF!,#REF!,#REF!,#REF!)))</f>
        <v>0</v>
      </c>
      <c r="O2344" s="74">
        <f t="shared" si="203"/>
        <v>0</v>
      </c>
      <c r="P2344" s="73">
        <f>IF(AND(J2343=0,J2344=0),0,INT(CHOOSE(IF(C2344&gt;0,C2344,$F$5),#REF!,#REF!,#REF!,#REF!,#REF!,#REF!,#REF!)))</f>
        <v>0</v>
      </c>
      <c r="Q2344" s="74">
        <f t="shared" si="204"/>
        <v>0</v>
      </c>
      <c r="R2344" s="73">
        <f>IF(AND(J2343=0,J2344=0),0,INT(CHOOSE(IF(C2344&gt;0,C2344,$F$5),#REF!,#REF!,#REF!,#REF!,#REF!,#REF!,#REF!)))</f>
        <v>0</v>
      </c>
      <c r="S2344" s="74">
        <f t="shared" si="205"/>
        <v>0</v>
      </c>
      <c r="T2344" s="74"/>
    </row>
    <row r="2345" spans="3:20" ht="20.25" hidden="1" customHeight="1">
      <c r="E2345" t="str">
        <f>IF(OR(M2345&gt;0,M2346&gt;0),2,"")</f>
        <v/>
      </c>
      <c r="F2345" s="62"/>
      <c r="G2345" s="63"/>
      <c r="H2345" s="64"/>
      <c r="I2345" s="64"/>
      <c r="J2345" s="63"/>
      <c r="K2345" s="65"/>
      <c r="L2345" s="66">
        <f t="shared" si="202"/>
        <v>0</v>
      </c>
      <c r="M2345" s="64">
        <f t="shared" si="202"/>
        <v>0</v>
      </c>
      <c r="N2345" s="66">
        <f>IF(J2345=0,0,N2346*$E$3)</f>
        <v>0</v>
      </c>
      <c r="O2345" s="67">
        <f t="shared" si="203"/>
        <v>0</v>
      </c>
      <c r="P2345" s="66">
        <f>IF(J2345=0,0,P2346*$E$3)</f>
        <v>0</v>
      </c>
      <c r="Q2345" s="67">
        <f t="shared" si="204"/>
        <v>0</v>
      </c>
      <c r="R2345" s="66">
        <f>IF(J2345=0,0,R2346*$E$3)</f>
        <v>0</v>
      </c>
      <c r="S2345" s="67">
        <f t="shared" si="205"/>
        <v>0</v>
      </c>
      <c r="T2345" s="67"/>
    </row>
    <row r="2346" spans="3:20" ht="20.25" hidden="1" customHeight="1">
      <c r="D2346" s="68">
        <f>CHOOSE(IF(C2346&gt;0,C2346,$F$5),0,"(야)","(도심지)","(도+소)","(누.불)","(야+소)","(원내역)")</f>
        <v>0</v>
      </c>
      <c r="E2346">
        <f>IF(OR(M2345&gt;0,M2346&gt;0),1,0)</f>
        <v>0</v>
      </c>
      <c r="F2346" s="59"/>
      <c r="G2346" s="70" t="s">
        <v>609</v>
      </c>
      <c r="H2346" s="71" t="s">
        <v>610</v>
      </c>
      <c r="I2346" s="71">
        <f>CHOOSE(IF(C2346&gt;0,C2346,$F$5),0,"(야간)","(도심지)","(도+소)","(누.불)","(야+소)","")</f>
        <v>0</v>
      </c>
      <c r="J2346" s="70"/>
      <c r="K2346" s="72" t="s">
        <v>90</v>
      </c>
      <c r="L2346" s="73">
        <f t="shared" si="202"/>
        <v>0</v>
      </c>
      <c r="M2346" s="71">
        <f t="shared" si="202"/>
        <v>0</v>
      </c>
      <c r="N2346" s="73">
        <f>IF(AND(J2345=0,J2346=0),0,INT(CHOOSE(IF(C2346&gt;0,C2346,$F$5),#REF!,#REF!,#REF!,#REF!,#REF!,#REF!,#REF!)))</f>
        <v>0</v>
      </c>
      <c r="O2346" s="74">
        <f t="shared" si="203"/>
        <v>0</v>
      </c>
      <c r="P2346" s="73">
        <f>IF(AND(J2345=0,J2346=0),0,INT(CHOOSE(IF(C2346&gt;0,C2346,$F$5),#REF!,#REF!,#REF!,#REF!,#REF!,#REF!,#REF!)))</f>
        <v>0</v>
      </c>
      <c r="Q2346" s="74">
        <f t="shared" si="204"/>
        <v>0</v>
      </c>
      <c r="R2346" s="73">
        <f>IF(AND(J2345=0,J2346=0),0,INT(CHOOSE(IF(C2346&gt;0,C2346,$F$5),#REF!,#REF!,#REF!,#REF!,#REF!,#REF!,#REF!)))</f>
        <v>0</v>
      </c>
      <c r="S2346" s="74">
        <f t="shared" si="205"/>
        <v>0</v>
      </c>
      <c r="T2346" s="74"/>
    </row>
    <row r="2347" spans="3:20" ht="20.25" hidden="1" customHeight="1">
      <c r="E2347" t="str">
        <f>IF(OR(M2347&gt;0,M2348&gt;0),2,"")</f>
        <v/>
      </c>
      <c r="F2347" s="62"/>
      <c r="G2347" s="63"/>
      <c r="H2347" s="64"/>
      <c r="I2347" s="64"/>
      <c r="J2347" s="63"/>
      <c r="K2347" s="65"/>
      <c r="L2347" s="66">
        <f t="shared" si="202"/>
        <v>0</v>
      </c>
      <c r="M2347" s="64">
        <f t="shared" si="202"/>
        <v>0</v>
      </c>
      <c r="N2347" s="66">
        <f>IF(J2347=0,0,N2348*$E$3)</f>
        <v>0</v>
      </c>
      <c r="O2347" s="67">
        <f t="shared" si="203"/>
        <v>0</v>
      </c>
      <c r="P2347" s="66">
        <f>IF(J2347=0,0,P2348*$E$3)</f>
        <v>0</v>
      </c>
      <c r="Q2347" s="67">
        <f t="shared" si="204"/>
        <v>0</v>
      </c>
      <c r="R2347" s="66">
        <f>IF(J2347=0,0,R2348*$E$3)</f>
        <v>0</v>
      </c>
      <c r="S2347" s="67">
        <f t="shared" si="205"/>
        <v>0</v>
      </c>
      <c r="T2347" s="67"/>
    </row>
    <row r="2348" spans="3:20" ht="20.25" hidden="1" customHeight="1">
      <c r="D2348" s="68">
        <f>CHOOSE(IF(C2348&gt;0,C2348,$F$5),0,"(야)","(도심지)","(도+소)","(누.불)","(야+소)","(원내역)")</f>
        <v>0</v>
      </c>
      <c r="E2348">
        <f>IF(OR(M2347&gt;0,M2348&gt;0),1,0)</f>
        <v>0</v>
      </c>
      <c r="F2348" s="59"/>
      <c r="G2348" s="70" t="s">
        <v>609</v>
      </c>
      <c r="H2348" s="71" t="s">
        <v>610</v>
      </c>
      <c r="I2348" s="71">
        <f>CHOOSE(IF(C2348&gt;0,C2348,$F$5),0,"(야간)","(지세별)","(지+소)","(누.불)","(야+소)","")</f>
        <v>0</v>
      </c>
      <c r="J2348" s="70"/>
      <c r="K2348" s="72" t="s">
        <v>90</v>
      </c>
      <c r="L2348" s="73">
        <f t="shared" si="202"/>
        <v>0</v>
      </c>
      <c r="M2348" s="71">
        <f t="shared" si="202"/>
        <v>0</v>
      </c>
      <c r="N2348" s="73">
        <f>IF(AND(J2347=0,J2348=0),0,INT(CHOOSE(IF(C2348&gt;0,C2348,$F$5),#REF!,#REF!,#REF!,#REF!,#REF!,#REF!,#REF!)))</f>
        <v>0</v>
      </c>
      <c r="O2348" s="74">
        <f t="shared" si="203"/>
        <v>0</v>
      </c>
      <c r="P2348" s="73">
        <f>IF(AND(J2347=0,J2348=0),0,INT(CHOOSE(IF(C2348&gt;0,C2348,$F$5),#REF!,#REF!,#REF!,#REF!,#REF!,#REF!,#REF!)))</f>
        <v>0</v>
      </c>
      <c r="Q2348" s="74">
        <f t="shared" si="204"/>
        <v>0</v>
      </c>
      <c r="R2348" s="73">
        <f>IF(AND(J2347=0,J2348=0),0,INT(CHOOSE(IF(C2348&gt;0,C2348,$F$5),#REF!,#REF!,#REF!,#REF!,#REF!,#REF!,#REF!)))</f>
        <v>0</v>
      </c>
      <c r="S2348" s="74">
        <f t="shared" si="205"/>
        <v>0</v>
      </c>
      <c r="T2348" s="74"/>
    </row>
    <row r="2349" spans="3:20" ht="20.25" hidden="1" customHeight="1">
      <c r="E2349" t="str">
        <f>IF(OR(M2349&gt;0,M2350&gt;0),2,"")</f>
        <v/>
      </c>
      <c r="F2349" s="62"/>
      <c r="G2349" s="63"/>
      <c r="H2349" s="64"/>
      <c r="I2349" s="64"/>
      <c r="J2349" s="63"/>
      <c r="K2349" s="65"/>
      <c r="L2349" s="66">
        <f t="shared" si="202"/>
        <v>0</v>
      </c>
      <c r="M2349" s="64">
        <f t="shared" si="202"/>
        <v>0</v>
      </c>
      <c r="N2349" s="66">
        <f>IF(J2349=0,0,N2350*$E$3)</f>
        <v>0</v>
      </c>
      <c r="O2349" s="67">
        <f t="shared" si="203"/>
        <v>0</v>
      </c>
      <c r="P2349" s="66">
        <f>IF(J2349=0,0,P2350*$E$3)</f>
        <v>0</v>
      </c>
      <c r="Q2349" s="67">
        <f t="shared" si="204"/>
        <v>0</v>
      </c>
      <c r="R2349" s="66">
        <f>IF(J2349=0,0,R2350*$E$3)</f>
        <v>0</v>
      </c>
      <c r="S2349" s="67">
        <f t="shared" si="205"/>
        <v>0</v>
      </c>
      <c r="T2349" s="67"/>
    </row>
    <row r="2350" spans="3:20" ht="20.25" hidden="1" customHeight="1">
      <c r="D2350" s="68">
        <f>CHOOSE(IF(C2350&gt;0,C2350,$F$5),0,"(야)","(도심지)","(도+소)","(누.불)","(야+소)","(원내역)")</f>
        <v>0</v>
      </c>
      <c r="E2350">
        <f>IF(OR(M2349&gt;0,M2350&gt;0),1,0)</f>
        <v>0</v>
      </c>
      <c r="F2350" s="59"/>
      <c r="G2350" s="70" t="s">
        <v>609</v>
      </c>
      <c r="H2350" s="71" t="s">
        <v>610</v>
      </c>
      <c r="I2350" s="71">
        <f>CHOOSE(IF(C2350&gt;0,C2350,$F$5),0,"(야간)","(도심지)","(도+소)","(누.불)","(야+소)","")</f>
        <v>0</v>
      </c>
      <c r="J2350" s="70"/>
      <c r="K2350" s="72" t="s">
        <v>90</v>
      </c>
      <c r="L2350" s="73">
        <f t="shared" si="202"/>
        <v>0</v>
      </c>
      <c r="M2350" s="71">
        <f t="shared" si="202"/>
        <v>0</v>
      </c>
      <c r="N2350" s="73">
        <f>IF(AND(J2349=0,J2350=0),0,INT(CHOOSE(IF(C2350&gt;0,C2350,$F$5),#REF!,#REF!,#REF!,#REF!,#REF!,#REF!,#REF!)))</f>
        <v>0</v>
      </c>
      <c r="O2350" s="74">
        <f t="shared" si="203"/>
        <v>0</v>
      </c>
      <c r="P2350" s="73">
        <f>IF(AND(J2349=0,J2350=0),0,INT(CHOOSE(IF(C2350&gt;0,C2350,$F$5),#REF!,#REF!,#REF!,#REF!,#REF!,#REF!,#REF!)))</f>
        <v>0</v>
      </c>
      <c r="Q2350" s="74">
        <f t="shared" si="204"/>
        <v>0</v>
      </c>
      <c r="R2350" s="73">
        <f>IF(AND(J2349=0,J2350=0),0,INT(CHOOSE(IF(C2350&gt;0,C2350,$F$5),#REF!,#REF!,#REF!,#REF!,#REF!,#REF!,#REF!)))</f>
        <v>0</v>
      </c>
      <c r="S2350" s="74">
        <f t="shared" si="205"/>
        <v>0</v>
      </c>
      <c r="T2350" s="74"/>
    </row>
    <row r="2351" spans="3:20" ht="20.25" hidden="1" customHeight="1">
      <c r="E2351" t="str">
        <f>E2353</f>
        <v/>
      </c>
      <c r="F2351" s="62"/>
      <c r="G2351" s="63"/>
      <c r="H2351" s="64"/>
      <c r="I2351" s="64"/>
      <c r="J2351" s="63"/>
      <c r="K2351" s="65"/>
      <c r="L2351" s="66"/>
      <c r="M2351" s="64"/>
      <c r="N2351" s="66"/>
      <c r="O2351" s="67"/>
      <c r="P2351" s="66"/>
      <c r="Q2351" s="67"/>
      <c r="R2351" s="66"/>
      <c r="S2351" s="67"/>
      <c r="T2351" s="67"/>
    </row>
    <row r="2352" spans="3:20" ht="20.25" customHeight="1">
      <c r="E2352">
        <f>E2354</f>
        <v>0</v>
      </c>
      <c r="F2352" s="59"/>
      <c r="G2352" s="70"/>
      <c r="H2352" s="71"/>
      <c r="I2352" s="71"/>
      <c r="J2352" s="70"/>
      <c r="K2352" s="72"/>
      <c r="L2352" s="73"/>
      <c r="M2352" s="71"/>
      <c r="N2352" s="73"/>
      <c r="O2352" s="74"/>
      <c r="P2352" s="73"/>
      <c r="Q2352" s="74"/>
      <c r="R2352" s="73"/>
      <c r="S2352" s="74"/>
      <c r="T2352" s="74"/>
    </row>
    <row r="2353" spans="1:20" ht="20.25" hidden="1" customHeight="1">
      <c r="E2353" t="str">
        <f>IF(O2354&gt;0,2,"")</f>
        <v/>
      </c>
      <c r="F2353" s="62"/>
      <c r="G2353" s="63"/>
      <c r="H2353" s="64"/>
      <c r="I2353" s="64"/>
      <c r="J2353" s="63"/>
      <c r="K2353" s="65"/>
      <c r="L2353" s="66"/>
      <c r="M2353" s="64"/>
      <c r="N2353" s="66"/>
      <c r="O2353" s="67" t="e">
        <f>TRUNC(SUM(O2355,O2845,O3013),-1)</f>
        <v>#REF!</v>
      </c>
      <c r="P2353" s="66"/>
      <c r="Q2353" s="67"/>
      <c r="R2353" s="66"/>
      <c r="S2353" s="67"/>
      <c r="T2353" s="67"/>
    </row>
    <row r="2354" spans="1:20" ht="20.25" customHeight="1">
      <c r="A2354" t="s">
        <v>612</v>
      </c>
      <c r="B2354">
        <f>IF(O2354&gt;0,1,0)</f>
        <v>0</v>
      </c>
      <c r="E2354">
        <f>IF(O2354&gt;0,1,0)</f>
        <v>0</v>
      </c>
      <c r="F2354" s="59">
        <f>SUM(B8:B2354)</f>
        <v>0</v>
      </c>
      <c r="G2354" s="70" t="s">
        <v>613</v>
      </c>
      <c r="H2354" s="71"/>
      <c r="I2354" s="71"/>
      <c r="J2354" s="70"/>
      <c r="K2354" s="72"/>
      <c r="L2354" s="73"/>
      <c r="M2354" s="71"/>
      <c r="N2354" s="73"/>
      <c r="O2354" s="74"/>
      <c r="P2354" s="73"/>
      <c r="Q2354" s="74"/>
      <c r="R2354" s="73"/>
      <c r="S2354" s="74"/>
      <c r="T2354" s="74"/>
    </row>
    <row r="2355" spans="1:20" ht="20.25" hidden="1" customHeight="1">
      <c r="E2355" t="str">
        <f>IF(OR(O2355&gt;0,O2356&gt;0),2,"")</f>
        <v/>
      </c>
      <c r="F2355" s="62"/>
      <c r="G2355" s="63"/>
      <c r="H2355" s="64"/>
      <c r="I2355" s="64"/>
      <c r="J2355" s="63"/>
      <c r="K2355" s="65"/>
      <c r="L2355" s="66"/>
      <c r="M2355" s="64"/>
      <c r="N2355" s="66"/>
      <c r="O2355" s="67">
        <f>SUMPRODUCT((MOD(ROW(O2357:O2842),2)=1)*O2357:O2842)</f>
        <v>0</v>
      </c>
      <c r="P2355" s="66"/>
      <c r="Q2355" s="67"/>
      <c r="R2355" s="66"/>
      <c r="S2355" s="67"/>
      <c r="T2355" s="67"/>
    </row>
    <row r="2356" spans="1:20" ht="20.25" customHeight="1">
      <c r="A2356" t="str">
        <f>E2356</f>
        <v/>
      </c>
      <c r="E2356" t="str">
        <f>IF(OR(O2355&gt;0,O2356&gt;0),1,"")</f>
        <v/>
      </c>
      <c r="F2356" s="59"/>
      <c r="G2356" s="70" t="s">
        <v>614</v>
      </c>
      <c r="H2356" s="71"/>
      <c r="I2356" s="71"/>
      <c r="J2356" s="70"/>
      <c r="K2356" s="72"/>
      <c r="L2356" s="73"/>
      <c r="M2356" s="71"/>
      <c r="N2356" s="73"/>
      <c r="O2356" s="74"/>
      <c r="P2356" s="73"/>
      <c r="Q2356" s="74"/>
      <c r="R2356" s="73"/>
      <c r="S2356" s="74"/>
      <c r="T2356" s="74"/>
    </row>
    <row r="2357" spans="1:20" ht="20.25" hidden="1" customHeight="1">
      <c r="E2357" t="str">
        <f>IF(OR(O2357&gt;0,O2358&gt;0),2,"")</f>
        <v/>
      </c>
      <c r="F2357" s="62"/>
      <c r="G2357" s="63"/>
      <c r="H2357" s="113"/>
      <c r="I2357" s="64"/>
      <c r="J2357" s="63">
        <v>0</v>
      </c>
      <c r="K2357" s="65"/>
      <c r="L2357" s="66"/>
      <c r="M2357" s="64"/>
      <c r="N2357" s="66">
        <f>IF(J2357=0,0,#REF!*$E$3)</f>
        <v>0</v>
      </c>
      <c r="O2357" s="67">
        <f t="shared" ref="O2357:O2422" si="207">INT($J2357*N2357)</f>
        <v>0</v>
      </c>
      <c r="P2357" s="66"/>
      <c r="Q2357" s="67"/>
      <c r="R2357" s="66"/>
      <c r="S2357" s="67"/>
      <c r="T2357" s="114">
        <f>IF($E$3=0,0,IF(J2357=J2358,0,IF(J2358&gt;J2357,"추가","환입")))</f>
        <v>0</v>
      </c>
    </row>
    <row r="2358" spans="1:20" ht="20.25" hidden="1" customHeight="1">
      <c r="A2358">
        <f>E2358</f>
        <v>0</v>
      </c>
      <c r="E2358">
        <f>IF(OR(O2357&gt;0,O2358&gt;0),1,0)</f>
        <v>0</v>
      </c>
      <c r="F2358" s="59">
        <f>SUM($A$2358)</f>
        <v>0</v>
      </c>
      <c r="G2358" s="70" t="s">
        <v>615</v>
      </c>
      <c r="H2358" s="115" t="s">
        <v>616</v>
      </c>
      <c r="I2358" s="71"/>
      <c r="J2358" s="70">
        <v>0</v>
      </c>
      <c r="K2358" s="72" t="s">
        <v>617</v>
      </c>
      <c r="L2358" s="73"/>
      <c r="M2358" s="71"/>
      <c r="N2358" s="73">
        <f>IF(J2358=0,0,#REF!)</f>
        <v>0</v>
      </c>
      <c r="O2358" s="74">
        <f>INT($J2358*N2358)</f>
        <v>0</v>
      </c>
      <c r="P2358" s="73"/>
      <c r="Q2358" s="74"/>
      <c r="R2358" s="73"/>
      <c r="S2358" s="74"/>
      <c r="T2358" s="104">
        <f>IF(T2357&gt;0,ABS(J2358-J2357),0)</f>
        <v>0</v>
      </c>
    </row>
    <row r="2359" spans="1:20" ht="20.25" hidden="1" customHeight="1">
      <c r="E2359" t="str">
        <f>IF(OR(O2359&gt;0,O2360&gt;0),2,"")</f>
        <v/>
      </c>
      <c r="F2359" s="62"/>
      <c r="G2359" s="63"/>
      <c r="H2359" s="113"/>
      <c r="I2359" s="64"/>
      <c r="J2359" s="63">
        <v>0</v>
      </c>
      <c r="K2359" s="65"/>
      <c r="L2359" s="66"/>
      <c r="M2359" s="64"/>
      <c r="N2359" s="66">
        <f>IF(J2359=0,0,#REF!*$E$3)</f>
        <v>0</v>
      </c>
      <c r="O2359" s="67">
        <f t="shared" si="207"/>
        <v>0</v>
      </c>
      <c r="P2359" s="66"/>
      <c r="Q2359" s="67"/>
      <c r="R2359" s="66"/>
      <c r="S2359" s="67"/>
      <c r="T2359" s="114">
        <f>IF($E$3=0,0,IF(J2359=J2360,0,IF(J2360&gt;J2359,"추가","환입")))</f>
        <v>0</v>
      </c>
    </row>
    <row r="2360" spans="1:20" ht="20.25" hidden="1" customHeight="1">
      <c r="A2360">
        <f>E2360</f>
        <v>0</v>
      </c>
      <c r="E2360">
        <f>IF(OR(O2359&gt;0,O2360&gt;0),1,0)</f>
        <v>0</v>
      </c>
      <c r="F2360" s="59">
        <f>SUM($A$2358)</f>
        <v>0</v>
      </c>
      <c r="G2360" s="70" t="s">
        <v>615</v>
      </c>
      <c r="H2360" s="115" t="s">
        <v>618</v>
      </c>
      <c r="I2360" s="71"/>
      <c r="J2360" s="70">
        <v>0</v>
      </c>
      <c r="K2360" s="72" t="s">
        <v>619</v>
      </c>
      <c r="L2360" s="73"/>
      <c r="M2360" s="71"/>
      <c r="N2360" s="73">
        <f>IF(J2360=0,0,#REF!)</f>
        <v>0</v>
      </c>
      <c r="O2360" s="74">
        <f>INT($J2360*N2360)</f>
        <v>0</v>
      </c>
      <c r="P2360" s="73"/>
      <c r="Q2360" s="74"/>
      <c r="R2360" s="73"/>
      <c r="S2360" s="74"/>
      <c r="T2360" s="104">
        <f>IF(T2359&gt;0,ABS(J2360-J2359),0)</f>
        <v>0</v>
      </c>
    </row>
    <row r="2361" spans="1:20" ht="20.25" hidden="1" customHeight="1">
      <c r="E2361" t="str">
        <f>IF(OR(O2361&gt;0,O2362&gt;0),2,"")</f>
        <v/>
      </c>
      <c r="F2361" s="62"/>
      <c r="G2361" s="63"/>
      <c r="H2361" s="113"/>
      <c r="I2361" s="64"/>
      <c r="J2361" s="63">
        <v>0</v>
      </c>
      <c r="K2361" s="65"/>
      <c r="L2361" s="66"/>
      <c r="M2361" s="64"/>
      <c r="N2361" s="66">
        <f>IF(J2361=0,0,#REF!*$E$3)</f>
        <v>0</v>
      </c>
      <c r="O2361" s="67">
        <f t="shared" si="207"/>
        <v>0</v>
      </c>
      <c r="P2361" s="66"/>
      <c r="Q2361" s="67"/>
      <c r="R2361" s="66"/>
      <c r="S2361" s="67"/>
      <c r="T2361" s="114">
        <f>IF($E$3=0,0,IF(J2361=J2362,0,IF(J2362&gt;J2361,"추가","환입")))</f>
        <v>0</v>
      </c>
    </row>
    <row r="2362" spans="1:20" ht="20.25" customHeight="1">
      <c r="A2362">
        <f>E2362</f>
        <v>0</v>
      </c>
      <c r="E2362">
        <f>IF(OR(O2361&gt;0,O2362&gt;0),1,0)</f>
        <v>0</v>
      </c>
      <c r="F2362" s="59">
        <f>SUM($A$2358:A2362)</f>
        <v>0</v>
      </c>
      <c r="G2362" s="70" t="s">
        <v>615</v>
      </c>
      <c r="H2362" s="115" t="s">
        <v>620</v>
      </c>
      <c r="I2362" s="71" t="s">
        <v>621</v>
      </c>
      <c r="J2362" s="70">
        <v>5</v>
      </c>
      <c r="K2362" s="72" t="s">
        <v>617</v>
      </c>
      <c r="L2362" s="73"/>
      <c r="M2362" s="71"/>
      <c r="N2362" s="73"/>
      <c r="O2362" s="74"/>
      <c r="P2362" s="73"/>
      <c r="Q2362" s="74"/>
      <c r="R2362" s="73"/>
      <c r="S2362" s="74"/>
      <c r="T2362" s="104">
        <f>IF(T2361&gt;0,ABS(J2362-J2361),0)</f>
        <v>0</v>
      </c>
    </row>
    <row r="2363" spans="1:20" ht="20.25" hidden="1" customHeight="1">
      <c r="E2363" t="str">
        <f>IF(OR(O2363&gt;0,O2364&gt;0),2,"")</f>
        <v/>
      </c>
      <c r="F2363" s="62"/>
      <c r="G2363" s="63"/>
      <c r="H2363" s="113"/>
      <c r="I2363" s="64"/>
      <c r="J2363" s="63">
        <v>0</v>
      </c>
      <c r="K2363" s="65"/>
      <c r="L2363" s="66"/>
      <c r="M2363" s="64"/>
      <c r="N2363" s="66">
        <f>IF(J2363=0,0,#REF!*$E$3)</f>
        <v>0</v>
      </c>
      <c r="O2363" s="67">
        <f t="shared" si="207"/>
        <v>0</v>
      </c>
      <c r="P2363" s="66"/>
      <c r="Q2363" s="67"/>
      <c r="R2363" s="66"/>
      <c r="S2363" s="67"/>
      <c r="T2363" s="114">
        <f>IF($E$3=0,0,IF(J2363=J2364,0,IF(J2364&gt;J2363,"추가","환입")))</f>
        <v>0</v>
      </c>
    </row>
    <row r="2364" spans="1:20" ht="20.25" customHeight="1">
      <c r="A2364">
        <f>E2364</f>
        <v>0</v>
      </c>
      <c r="E2364">
        <f>IF(OR(O2363&gt;0,O2364&gt;0),1,0)</f>
        <v>0</v>
      </c>
      <c r="F2364" s="59">
        <f>SUM($A$2358:A2364)</f>
        <v>0</v>
      </c>
      <c r="G2364" s="70" t="s">
        <v>615</v>
      </c>
      <c r="H2364" s="115" t="s">
        <v>622</v>
      </c>
      <c r="I2364" s="71" t="s">
        <v>621</v>
      </c>
      <c r="J2364" s="70">
        <v>30</v>
      </c>
      <c r="K2364" s="72" t="s">
        <v>617</v>
      </c>
      <c r="L2364" s="73"/>
      <c r="M2364" s="71"/>
      <c r="N2364" s="73"/>
      <c r="O2364" s="74"/>
      <c r="P2364" s="73"/>
      <c r="Q2364" s="74"/>
      <c r="R2364" s="73"/>
      <c r="S2364" s="74"/>
      <c r="T2364" s="104">
        <f>IF(T2363&gt;0,ABS(J2364-J2363),0)</f>
        <v>0</v>
      </c>
    </row>
    <row r="2365" spans="1:20" ht="20.25" hidden="1" customHeight="1">
      <c r="E2365" t="str">
        <f>IF(OR(O2365&gt;0,O2366&gt;0),2,"")</f>
        <v/>
      </c>
      <c r="F2365" s="62"/>
      <c r="G2365" s="63"/>
      <c r="H2365" s="113"/>
      <c r="I2365" s="64"/>
      <c r="J2365" s="63">
        <v>0</v>
      </c>
      <c r="K2365" s="65"/>
      <c r="L2365" s="66"/>
      <c r="M2365" s="64"/>
      <c r="N2365" s="66">
        <f>IF(J2365=0,0,#REF!*$E$3)</f>
        <v>0</v>
      </c>
      <c r="O2365" s="67">
        <f t="shared" si="207"/>
        <v>0</v>
      </c>
      <c r="P2365" s="66"/>
      <c r="Q2365" s="67"/>
      <c r="R2365" s="66"/>
      <c r="S2365" s="67"/>
      <c r="T2365" s="114">
        <f>IF($E$3=0,0,IF(J2365=J2366,0,IF(J2366&gt;J2365,"추가","환입")))</f>
        <v>0</v>
      </c>
    </row>
    <row r="2366" spans="1:20" ht="20.25" customHeight="1">
      <c r="A2366">
        <f>E2366</f>
        <v>0</v>
      </c>
      <c r="E2366">
        <f>IF(OR(O2365&gt;0,O2366&gt;0),1,0)</f>
        <v>0</v>
      </c>
      <c r="F2366" s="59">
        <f>SUM($A$2358:A2366)</f>
        <v>0</v>
      </c>
      <c r="G2366" s="70" t="s">
        <v>623</v>
      </c>
      <c r="H2366" s="115" t="s">
        <v>624</v>
      </c>
      <c r="I2366" s="71" t="s">
        <v>625</v>
      </c>
      <c r="J2366" s="70">
        <v>2</v>
      </c>
      <c r="K2366" s="72" t="s">
        <v>626</v>
      </c>
      <c r="L2366" s="73"/>
      <c r="M2366" s="71"/>
      <c r="N2366" s="73"/>
      <c r="O2366" s="74"/>
      <c r="P2366" s="73"/>
      <c r="Q2366" s="74"/>
      <c r="R2366" s="73"/>
      <c r="S2366" s="74"/>
      <c r="T2366" s="104">
        <f>IF(T2365&gt;0,ABS(J2366-J2365),0)</f>
        <v>0</v>
      </c>
    </row>
    <row r="2367" spans="1:20" ht="20.25" hidden="1" customHeight="1">
      <c r="E2367" t="str">
        <f>IF(OR(O2367&gt;0,O2368&gt;0),2,"")</f>
        <v/>
      </c>
      <c r="F2367" s="62"/>
      <c r="G2367" s="63"/>
      <c r="H2367" s="113"/>
      <c r="I2367" s="64"/>
      <c r="J2367" s="63">
        <v>0</v>
      </c>
      <c r="K2367" s="65"/>
      <c r="L2367" s="66"/>
      <c r="M2367" s="64"/>
      <c r="N2367" s="66">
        <f>IF(J2367=0,0,#REF!*$E$3)</f>
        <v>0</v>
      </c>
      <c r="O2367" s="67">
        <f>INT($J2367*N2367)</f>
        <v>0</v>
      </c>
      <c r="P2367" s="66"/>
      <c r="Q2367" s="67"/>
      <c r="R2367" s="66"/>
      <c r="S2367" s="67"/>
      <c r="T2367" s="114">
        <f>IF($E$3=0,0,IF(J2367=J2368,0,IF(J2368&gt;J2367,"추가","환입")))</f>
        <v>0</v>
      </c>
    </row>
    <row r="2368" spans="1:20" ht="20.25" customHeight="1">
      <c r="A2368">
        <f>E2368</f>
        <v>0</v>
      </c>
      <c r="E2368">
        <f>IF(OR(O2367&gt;0,O2368&gt;0),1,0)</f>
        <v>0</v>
      </c>
      <c r="F2368" s="59">
        <f>SUM($A$2358:A2368)</f>
        <v>0</v>
      </c>
      <c r="G2368" s="70" t="s">
        <v>627</v>
      </c>
      <c r="H2368" s="115" t="s">
        <v>628</v>
      </c>
      <c r="I2368" s="71" t="s">
        <v>621</v>
      </c>
      <c r="J2368" s="70">
        <v>35</v>
      </c>
      <c r="K2368" s="72" t="s">
        <v>617</v>
      </c>
      <c r="L2368" s="73"/>
      <c r="M2368" s="71"/>
      <c r="N2368" s="73"/>
      <c r="O2368" s="74"/>
      <c r="P2368" s="73"/>
      <c r="Q2368" s="74"/>
      <c r="R2368" s="73"/>
      <c r="S2368" s="74"/>
      <c r="T2368" s="104">
        <f>IF(T2367&gt;0,ABS(J2368-J2367),0)</f>
        <v>0</v>
      </c>
    </row>
    <row r="2369" spans="1:20" ht="20.25" hidden="1" customHeight="1">
      <c r="E2369" t="str">
        <f>IF(OR(O2369&gt;0,O2370&gt;0),2,"")</f>
        <v/>
      </c>
      <c r="F2369" s="62"/>
      <c r="G2369" s="63"/>
      <c r="H2369" s="113"/>
      <c r="I2369" s="64"/>
      <c r="J2369" s="63">
        <v>0</v>
      </c>
      <c r="K2369" s="65"/>
      <c r="L2369" s="66"/>
      <c r="M2369" s="64"/>
      <c r="N2369" s="66">
        <f>IF(J2369=0,0,#REF!*$E$3)</f>
        <v>0</v>
      </c>
      <c r="O2369" s="67">
        <f t="shared" si="207"/>
        <v>0</v>
      </c>
      <c r="P2369" s="66"/>
      <c r="Q2369" s="67"/>
      <c r="R2369" s="66"/>
      <c r="S2369" s="67"/>
      <c r="T2369" s="114">
        <f>IF($E$3=0,0,IF(J2369=J2370,0,IF(J2370&gt;J2369,"추가","환입")))</f>
        <v>0</v>
      </c>
    </row>
    <row r="2370" spans="1:20" ht="20.25" customHeight="1">
      <c r="A2370">
        <f>E2370</f>
        <v>0</v>
      </c>
      <c r="E2370">
        <f>IF(OR(O2369&gt;0,O2370&gt;0),1,0)</f>
        <v>0</v>
      </c>
      <c r="F2370" s="59">
        <f>SUM($A$2358:A2370)</f>
        <v>0</v>
      </c>
      <c r="G2370" s="70" t="s">
        <v>615</v>
      </c>
      <c r="H2370" s="115" t="s">
        <v>629</v>
      </c>
      <c r="I2370" s="71" t="s">
        <v>621</v>
      </c>
      <c r="J2370" s="70">
        <v>5</v>
      </c>
      <c r="K2370" s="72" t="s">
        <v>617</v>
      </c>
      <c r="L2370" s="73"/>
      <c r="M2370" s="71"/>
      <c r="N2370" s="73"/>
      <c r="O2370" s="74"/>
      <c r="P2370" s="73"/>
      <c r="Q2370" s="74"/>
      <c r="R2370" s="73"/>
      <c r="S2370" s="74"/>
      <c r="T2370" s="104">
        <f>IF(T2369&gt;0,ABS(J2370-J2369),0)</f>
        <v>0</v>
      </c>
    </row>
    <row r="2371" spans="1:20" ht="20.25" hidden="1" customHeight="1">
      <c r="E2371" t="str">
        <f>IF(OR(O2371&gt;0,O2372&gt;0),2,"")</f>
        <v/>
      </c>
      <c r="F2371" s="62"/>
      <c r="G2371" s="63"/>
      <c r="H2371" s="113"/>
      <c r="I2371" s="64"/>
      <c r="J2371" s="63">
        <v>0</v>
      </c>
      <c r="K2371" s="65"/>
      <c r="L2371" s="66"/>
      <c r="M2371" s="64"/>
      <c r="N2371" s="66">
        <f>IF(J2371=0,0,#REF!*$E$3)</f>
        <v>0</v>
      </c>
      <c r="O2371" s="67">
        <f t="shared" si="207"/>
        <v>0</v>
      </c>
      <c r="P2371" s="66"/>
      <c r="Q2371" s="67"/>
      <c r="R2371" s="66"/>
      <c r="S2371" s="67"/>
      <c r="T2371" s="114">
        <f>IF($E$3=0,0,IF(J2371=J2372,0,IF(J2372&gt;J2371,"추가","환입")))</f>
        <v>0</v>
      </c>
    </row>
    <row r="2372" spans="1:20" ht="20.25" customHeight="1">
      <c r="A2372">
        <f>E2372</f>
        <v>0</v>
      </c>
      <c r="E2372">
        <f>IF(OR(O2371&gt;0,O2372&gt;0),1,0)</f>
        <v>0</v>
      </c>
      <c r="F2372" s="59">
        <f>SUM($A$2358:A2372)</f>
        <v>0</v>
      </c>
      <c r="G2372" s="70" t="s">
        <v>630</v>
      </c>
      <c r="H2372" s="115" t="s">
        <v>631</v>
      </c>
      <c r="I2372" s="71" t="s">
        <v>621</v>
      </c>
      <c r="J2372" s="70">
        <v>1</v>
      </c>
      <c r="K2372" s="72" t="s">
        <v>346</v>
      </c>
      <c r="L2372" s="73"/>
      <c r="M2372" s="71"/>
      <c r="N2372" s="73"/>
      <c r="O2372" s="74"/>
      <c r="P2372" s="73"/>
      <c r="Q2372" s="74"/>
      <c r="R2372" s="73"/>
      <c r="S2372" s="74"/>
      <c r="T2372" s="104">
        <f>IF(T2371&gt;0,ABS(J2372-J2371),0)</f>
        <v>0</v>
      </c>
    </row>
    <row r="2373" spans="1:20" ht="20.25" hidden="1" customHeight="1">
      <c r="E2373" t="str">
        <f>IF(OR(O2373&gt;0,O2374&gt;0),2,"")</f>
        <v/>
      </c>
      <c r="F2373" s="62"/>
      <c r="G2373" s="63"/>
      <c r="H2373" s="113"/>
      <c r="I2373" s="64"/>
      <c r="J2373" s="63">
        <v>0</v>
      </c>
      <c r="K2373" s="65"/>
      <c r="L2373" s="66"/>
      <c r="M2373" s="64"/>
      <c r="N2373" s="66">
        <f>IF(J2373=0,0,#REF!*$E$3)</f>
        <v>0</v>
      </c>
      <c r="O2373" s="67">
        <f t="shared" si="207"/>
        <v>0</v>
      </c>
      <c r="P2373" s="66"/>
      <c r="Q2373" s="67"/>
      <c r="R2373" s="66"/>
      <c r="S2373" s="67"/>
      <c r="T2373" s="114">
        <f>IF($E$3=0,0,IF(J2373=J2374,0,IF(J2374&gt;J2373,"추가","환입")))</f>
        <v>0</v>
      </c>
    </row>
    <row r="2374" spans="1:20" ht="20.25" hidden="1" customHeight="1">
      <c r="A2374">
        <f>E2374</f>
        <v>0</v>
      </c>
      <c r="E2374">
        <f>IF(OR(O2373&gt;0,O2374&gt;0),1,0)</f>
        <v>0</v>
      </c>
      <c r="F2374" s="59">
        <f>SUM($A$2358:A2374)</f>
        <v>0</v>
      </c>
      <c r="G2374" s="70" t="s">
        <v>615</v>
      </c>
      <c r="H2374" s="115" t="s">
        <v>632</v>
      </c>
      <c r="I2374" s="71"/>
      <c r="J2374" s="70">
        <v>0</v>
      </c>
      <c r="K2374" s="72" t="s">
        <v>617</v>
      </c>
      <c r="L2374" s="73"/>
      <c r="M2374" s="71"/>
      <c r="N2374" s="73">
        <f>IF(J2374=0,0,#REF!)</f>
        <v>0</v>
      </c>
      <c r="O2374" s="74">
        <f t="shared" si="207"/>
        <v>0</v>
      </c>
      <c r="P2374" s="73"/>
      <c r="Q2374" s="74"/>
      <c r="R2374" s="73"/>
      <c r="S2374" s="74"/>
      <c r="T2374" s="104">
        <f>IF(T2373&gt;0,ABS(J2374-J2373),0)</f>
        <v>0</v>
      </c>
    </row>
    <row r="2375" spans="1:20" ht="20.25" hidden="1" customHeight="1">
      <c r="E2375" t="str">
        <f>IF(OR(O2375&gt;0,O2376&gt;0),2,"")</f>
        <v/>
      </c>
      <c r="F2375" s="62"/>
      <c r="G2375" s="63"/>
      <c r="H2375" s="113"/>
      <c r="I2375" s="64"/>
      <c r="J2375" s="63">
        <v>0</v>
      </c>
      <c r="K2375" s="65"/>
      <c r="L2375" s="66"/>
      <c r="M2375" s="64"/>
      <c r="N2375" s="66">
        <f>IF(J2375=0,0,#REF!*$E$3)</f>
        <v>0</v>
      </c>
      <c r="O2375" s="67">
        <f t="shared" si="207"/>
        <v>0</v>
      </c>
      <c r="P2375" s="66"/>
      <c r="Q2375" s="67"/>
      <c r="R2375" s="66"/>
      <c r="S2375" s="67"/>
      <c r="T2375" s="114">
        <f>IF($E$3=0,0,IF(J2375=J2376,0,IF(J2376&gt;J2375,"추가","환입")))</f>
        <v>0</v>
      </c>
    </row>
    <row r="2376" spans="1:20" ht="20.25" hidden="1" customHeight="1">
      <c r="A2376">
        <f>E2376</f>
        <v>0</v>
      </c>
      <c r="E2376">
        <f>IF(OR(O2375&gt;0,O2376&gt;0),1,0)</f>
        <v>0</v>
      </c>
      <c r="F2376" s="59">
        <f>SUM($A$2358:A2376)</f>
        <v>0</v>
      </c>
      <c r="G2376" s="70" t="s">
        <v>615</v>
      </c>
      <c r="H2376" s="115" t="s">
        <v>633</v>
      </c>
      <c r="I2376" s="71"/>
      <c r="J2376" s="70">
        <v>0</v>
      </c>
      <c r="K2376" s="72" t="s">
        <v>617</v>
      </c>
      <c r="L2376" s="73"/>
      <c r="M2376" s="71"/>
      <c r="N2376" s="73">
        <f>IF(J2376=0,0,#REF!)</f>
        <v>0</v>
      </c>
      <c r="O2376" s="74">
        <f t="shared" si="207"/>
        <v>0</v>
      </c>
      <c r="P2376" s="73"/>
      <c r="Q2376" s="74"/>
      <c r="R2376" s="73"/>
      <c r="S2376" s="74"/>
      <c r="T2376" s="104">
        <f>IF(T2375&gt;0,ABS(J2376-J2375),0)</f>
        <v>0</v>
      </c>
    </row>
    <row r="2377" spans="1:20" ht="20.25" hidden="1" customHeight="1">
      <c r="E2377" t="str">
        <f>IF(OR(O2377&gt;0,O2378&gt;0),2,"")</f>
        <v/>
      </c>
      <c r="F2377" s="62"/>
      <c r="G2377" s="63"/>
      <c r="H2377" s="113"/>
      <c r="I2377" s="64"/>
      <c r="J2377" s="63">
        <v>0</v>
      </c>
      <c r="K2377" s="65"/>
      <c r="L2377" s="66"/>
      <c r="M2377" s="64"/>
      <c r="N2377" s="66">
        <f>IF(J2377=0,0,#REF!*$E$3)</f>
        <v>0</v>
      </c>
      <c r="O2377" s="67">
        <f t="shared" si="207"/>
        <v>0</v>
      </c>
      <c r="P2377" s="66"/>
      <c r="Q2377" s="67"/>
      <c r="R2377" s="66"/>
      <c r="S2377" s="67"/>
      <c r="T2377" s="114">
        <f>IF($E$3=0,0,IF(J2377=J2378,0,IF(J2378&gt;J2377,"추가","환입")))</f>
        <v>0</v>
      </c>
    </row>
    <row r="2378" spans="1:20" ht="20.25" hidden="1" customHeight="1">
      <c r="A2378">
        <f>E2378</f>
        <v>0</v>
      </c>
      <c r="E2378">
        <f>IF(OR(O2377&gt;0,O2378&gt;0),1,0)</f>
        <v>0</v>
      </c>
      <c r="F2378" s="59">
        <f>SUM($A$2358:A2378)</f>
        <v>0</v>
      </c>
      <c r="G2378" s="70" t="s">
        <v>634</v>
      </c>
      <c r="H2378" s="115" t="s">
        <v>635</v>
      </c>
      <c r="I2378" s="71" t="s">
        <v>636</v>
      </c>
      <c r="J2378" s="70">
        <v>0</v>
      </c>
      <c r="K2378" s="72" t="s">
        <v>346</v>
      </c>
      <c r="L2378" s="73"/>
      <c r="M2378" s="71"/>
      <c r="N2378" s="73">
        <f>IF(J2378=0,0,#REF!)</f>
        <v>0</v>
      </c>
      <c r="O2378" s="74">
        <f t="shared" si="207"/>
        <v>0</v>
      </c>
      <c r="P2378" s="73"/>
      <c r="Q2378" s="74"/>
      <c r="R2378" s="73"/>
      <c r="S2378" s="74"/>
      <c r="T2378" s="104">
        <f>IF(T2377&gt;0,ABS(J2378-J2377),0)</f>
        <v>0</v>
      </c>
    </row>
    <row r="2379" spans="1:20" ht="20.25" hidden="1" customHeight="1">
      <c r="E2379" t="str">
        <f>IF(OR(O2379&gt;0,O2380&gt;0),2,"")</f>
        <v/>
      </c>
      <c r="F2379" s="62"/>
      <c r="G2379" s="63"/>
      <c r="H2379" s="113"/>
      <c r="I2379" s="64"/>
      <c r="J2379" s="63">
        <v>0</v>
      </c>
      <c r="K2379" s="65"/>
      <c r="L2379" s="66"/>
      <c r="M2379" s="64"/>
      <c r="N2379" s="66">
        <f>IF(J2379=0,0,#REF!*$E$3)</f>
        <v>0</v>
      </c>
      <c r="O2379" s="67">
        <f t="shared" si="207"/>
        <v>0</v>
      </c>
      <c r="P2379" s="66"/>
      <c r="Q2379" s="67"/>
      <c r="R2379" s="66"/>
      <c r="S2379" s="67"/>
      <c r="T2379" s="114">
        <f>IF($E$3=0,0,IF(J2379=J2380,0,IF(J2380&gt;J2379,"추가","환입")))</f>
        <v>0</v>
      </c>
    </row>
    <row r="2380" spans="1:20" ht="20.25" hidden="1" customHeight="1">
      <c r="A2380">
        <f>E2380</f>
        <v>0</v>
      </c>
      <c r="E2380">
        <f>IF(OR(O2379&gt;0,O2380&gt;0),1,0)</f>
        <v>0</v>
      </c>
      <c r="F2380" s="59">
        <f>SUM($A$2358:A2380)</f>
        <v>0</v>
      </c>
      <c r="G2380" s="70" t="s">
        <v>634</v>
      </c>
      <c r="H2380" s="115" t="s">
        <v>637</v>
      </c>
      <c r="I2380" s="71" t="s">
        <v>636</v>
      </c>
      <c r="J2380" s="70">
        <v>0</v>
      </c>
      <c r="K2380" s="72" t="s">
        <v>346</v>
      </c>
      <c r="L2380" s="73"/>
      <c r="M2380" s="71"/>
      <c r="N2380" s="73">
        <f>IF(J2380=0,0,#REF!)</f>
        <v>0</v>
      </c>
      <c r="O2380" s="74">
        <f t="shared" si="207"/>
        <v>0</v>
      </c>
      <c r="P2380" s="73"/>
      <c r="Q2380" s="74"/>
      <c r="R2380" s="73"/>
      <c r="S2380" s="74"/>
      <c r="T2380" s="104">
        <f>IF(T2379&gt;0,ABS(J2380-J2379),0)</f>
        <v>0</v>
      </c>
    </row>
    <row r="2381" spans="1:20" ht="20.25" hidden="1" customHeight="1">
      <c r="E2381" t="str">
        <f>IF(OR(O2381&gt;0,O2382&gt;0),2,"")</f>
        <v/>
      </c>
      <c r="F2381" s="62"/>
      <c r="G2381" s="63"/>
      <c r="H2381" s="113"/>
      <c r="I2381" s="64"/>
      <c r="J2381" s="63">
        <v>0</v>
      </c>
      <c r="K2381" s="65"/>
      <c r="L2381" s="66"/>
      <c r="M2381" s="64"/>
      <c r="N2381" s="66">
        <f>IF(J2381=0,0,#REF!*$E$3)</f>
        <v>0</v>
      </c>
      <c r="O2381" s="67">
        <f t="shared" si="207"/>
        <v>0</v>
      </c>
      <c r="P2381" s="66"/>
      <c r="Q2381" s="67"/>
      <c r="R2381" s="66"/>
      <c r="S2381" s="67"/>
      <c r="T2381" s="114">
        <f>IF($E$3=0,0,IF(J2381=J2382,0,IF(J2382&gt;J2381,"추가","환입")))</f>
        <v>0</v>
      </c>
    </row>
    <row r="2382" spans="1:20" ht="20.25" customHeight="1">
      <c r="A2382">
        <f>E2382</f>
        <v>0</v>
      </c>
      <c r="E2382">
        <f>IF(OR(O2381&gt;0,O2382&gt;0),1,0)</f>
        <v>0</v>
      </c>
      <c r="F2382" s="59">
        <f>SUM($A$2358:A2382)</f>
        <v>0</v>
      </c>
      <c r="G2382" s="70" t="s">
        <v>634</v>
      </c>
      <c r="H2382" s="115" t="s">
        <v>638</v>
      </c>
      <c r="I2382" s="71" t="s">
        <v>636</v>
      </c>
      <c r="J2382" s="70">
        <v>1</v>
      </c>
      <c r="K2382" s="72" t="s">
        <v>626</v>
      </c>
      <c r="L2382" s="73"/>
      <c r="M2382" s="71"/>
      <c r="N2382" s="73"/>
      <c r="O2382" s="74"/>
      <c r="P2382" s="73"/>
      <c r="Q2382" s="74"/>
      <c r="R2382" s="73"/>
      <c r="S2382" s="74"/>
      <c r="T2382" s="104">
        <f>IF(T2381&gt;0,ABS(J2382-J2381),0)</f>
        <v>0</v>
      </c>
    </row>
    <row r="2383" spans="1:20" ht="20.25" hidden="1" customHeight="1">
      <c r="E2383" t="str">
        <f>IF(OR(O2383&gt;0,O2384&gt;0),2,"")</f>
        <v/>
      </c>
      <c r="F2383" s="62"/>
      <c r="G2383" s="63"/>
      <c r="H2383" s="113"/>
      <c r="I2383" s="64"/>
      <c r="J2383" s="63">
        <v>0</v>
      </c>
      <c r="K2383" s="65"/>
      <c r="L2383" s="66"/>
      <c r="M2383" s="64"/>
      <c r="N2383" s="66">
        <f>IF(J2383=0,0,#REF!*$E$3)</f>
        <v>0</v>
      </c>
      <c r="O2383" s="67">
        <f t="shared" si="207"/>
        <v>0</v>
      </c>
      <c r="P2383" s="66"/>
      <c r="Q2383" s="67"/>
      <c r="R2383" s="66"/>
      <c r="S2383" s="67"/>
      <c r="T2383" s="114">
        <f>IF($E$3=0,0,IF(J2383=J2384,0,IF(J2384&gt;J2383,"추가","환입")))</f>
        <v>0</v>
      </c>
    </row>
    <row r="2384" spans="1:20" ht="20.25" hidden="1" customHeight="1">
      <c r="A2384">
        <f>E2384</f>
        <v>0</v>
      </c>
      <c r="E2384">
        <f>IF(OR(O2383&gt;0,O2384&gt;0),1,0)</f>
        <v>0</v>
      </c>
      <c r="F2384" s="59">
        <f>SUM($A$2358:A2384)</f>
        <v>0</v>
      </c>
      <c r="G2384" s="70" t="s">
        <v>634</v>
      </c>
      <c r="H2384" s="115" t="s">
        <v>639</v>
      </c>
      <c r="I2384" s="71" t="s">
        <v>636</v>
      </c>
      <c r="J2384" s="70">
        <v>0</v>
      </c>
      <c r="K2384" s="72" t="s">
        <v>626</v>
      </c>
      <c r="L2384" s="73"/>
      <c r="M2384" s="71"/>
      <c r="N2384" s="73">
        <f>IF(J2384=0,0,#REF!)</f>
        <v>0</v>
      </c>
      <c r="O2384" s="74">
        <f t="shared" si="207"/>
        <v>0</v>
      </c>
      <c r="P2384" s="73"/>
      <c r="Q2384" s="74"/>
      <c r="R2384" s="73"/>
      <c r="S2384" s="74"/>
      <c r="T2384" s="104">
        <f>IF(T2383&gt;0,ABS(J2384-J2383),0)</f>
        <v>0</v>
      </c>
    </row>
    <row r="2385" spans="1:20" ht="20.25" hidden="1" customHeight="1">
      <c r="E2385" t="str">
        <f>IF(OR(O2385&gt;0,O2386&gt;0),2,"")</f>
        <v/>
      </c>
      <c r="F2385" s="62"/>
      <c r="G2385" s="63"/>
      <c r="H2385" s="113"/>
      <c r="I2385" s="64"/>
      <c r="J2385" s="63">
        <v>0</v>
      </c>
      <c r="K2385" s="65"/>
      <c r="L2385" s="66"/>
      <c r="M2385" s="64"/>
      <c r="N2385" s="66">
        <f>IF(J2385=0,0,#REF!*$E$3)</f>
        <v>0</v>
      </c>
      <c r="O2385" s="67">
        <f t="shared" si="207"/>
        <v>0</v>
      </c>
      <c r="P2385" s="66"/>
      <c r="Q2385" s="67"/>
      <c r="R2385" s="66"/>
      <c r="S2385" s="67"/>
      <c r="T2385" s="114">
        <f>IF($E$3=0,0,IF(J2385=J2386,0,IF(J2386&gt;J2385,"추가","환입")))</f>
        <v>0</v>
      </c>
    </row>
    <row r="2386" spans="1:20" ht="20.25" customHeight="1">
      <c r="A2386">
        <f>E2386</f>
        <v>0</v>
      </c>
      <c r="E2386">
        <f>IF(OR(O2385&gt;0,O2386&gt;0),1,0)</f>
        <v>0</v>
      </c>
      <c r="F2386" s="59">
        <f>SUM($A$2358:A2386)</f>
        <v>0</v>
      </c>
      <c r="G2386" s="70" t="s">
        <v>634</v>
      </c>
      <c r="H2386" s="115" t="s">
        <v>640</v>
      </c>
      <c r="I2386" s="71" t="s">
        <v>636</v>
      </c>
      <c r="J2386" s="70">
        <v>1</v>
      </c>
      <c r="K2386" s="72" t="s">
        <v>346</v>
      </c>
      <c r="L2386" s="73"/>
      <c r="M2386" s="71"/>
      <c r="N2386" s="73"/>
      <c r="O2386" s="74"/>
      <c r="P2386" s="73"/>
      <c r="Q2386" s="74"/>
      <c r="R2386" s="73"/>
      <c r="S2386" s="74"/>
      <c r="T2386" s="104">
        <f>IF(T2385&gt;0,ABS(J2386-J2385),0)</f>
        <v>0</v>
      </c>
    </row>
    <row r="2387" spans="1:20" ht="20.25" hidden="1" customHeight="1">
      <c r="E2387" t="str">
        <f>IF(OR(O2387&gt;0,O2388&gt;0),2,"")</f>
        <v/>
      </c>
      <c r="F2387" s="62"/>
      <c r="G2387" s="63"/>
      <c r="H2387" s="113"/>
      <c r="I2387" s="64"/>
      <c r="J2387" s="63">
        <v>0</v>
      </c>
      <c r="K2387" s="65"/>
      <c r="L2387" s="66"/>
      <c r="M2387" s="64"/>
      <c r="N2387" s="66">
        <f>IF(J2387=0,0,#REF!*$E$3)</f>
        <v>0</v>
      </c>
      <c r="O2387" s="67">
        <f t="shared" si="207"/>
        <v>0</v>
      </c>
      <c r="P2387" s="66"/>
      <c r="Q2387" s="67"/>
      <c r="R2387" s="66"/>
      <c r="S2387" s="67"/>
      <c r="T2387" s="114">
        <f>IF($E$3=0,0,IF(J2387=J2388,0,IF(J2388&gt;J2387,"추가","환입")))</f>
        <v>0</v>
      </c>
    </row>
    <row r="2388" spans="1:20" ht="20.25" hidden="1" customHeight="1">
      <c r="A2388">
        <f>E2388</f>
        <v>0</v>
      </c>
      <c r="E2388">
        <f>IF(OR(O2387&gt;0,O2388&gt;0),1,0)</f>
        <v>0</v>
      </c>
      <c r="F2388" s="59">
        <f>SUM($A$2358:A2388)</f>
        <v>0</v>
      </c>
      <c r="G2388" s="70" t="s">
        <v>634</v>
      </c>
      <c r="H2388" s="115" t="s">
        <v>641</v>
      </c>
      <c r="I2388" s="71" t="s">
        <v>636</v>
      </c>
      <c r="J2388" s="70">
        <v>0</v>
      </c>
      <c r="K2388" s="72" t="s">
        <v>346</v>
      </c>
      <c r="L2388" s="73"/>
      <c r="M2388" s="71"/>
      <c r="N2388" s="73">
        <f>IF(J2388=0,0,#REF!)</f>
        <v>0</v>
      </c>
      <c r="O2388" s="74">
        <f t="shared" si="207"/>
        <v>0</v>
      </c>
      <c r="P2388" s="73"/>
      <c r="Q2388" s="74"/>
      <c r="R2388" s="73"/>
      <c r="S2388" s="74"/>
      <c r="T2388" s="104">
        <f>IF(T2387&gt;0,ABS(J2388-J2387),0)</f>
        <v>0</v>
      </c>
    </row>
    <row r="2389" spans="1:20" ht="20.25" hidden="1" customHeight="1">
      <c r="E2389" t="str">
        <f>IF(OR(O2389&gt;0,O2390&gt;0),2,"")</f>
        <v/>
      </c>
      <c r="F2389" s="62"/>
      <c r="G2389" s="63"/>
      <c r="H2389" s="113"/>
      <c r="I2389" s="64"/>
      <c r="J2389" s="63">
        <v>0</v>
      </c>
      <c r="K2389" s="65"/>
      <c r="L2389" s="66"/>
      <c r="M2389" s="64"/>
      <c r="N2389" s="66">
        <f>IF(J2389=0,0,#REF!*$E$3)</f>
        <v>0</v>
      </c>
      <c r="O2389" s="67">
        <f t="shared" si="207"/>
        <v>0</v>
      </c>
      <c r="P2389" s="66"/>
      <c r="Q2389" s="67"/>
      <c r="R2389" s="66"/>
      <c r="S2389" s="67"/>
      <c r="T2389" s="114">
        <f>IF($E$3=0,0,IF(J2389=J2390,0,IF(J2390&gt;J2389,"추가","환입")))</f>
        <v>0</v>
      </c>
    </row>
    <row r="2390" spans="1:20" ht="20.25" hidden="1" customHeight="1">
      <c r="A2390">
        <f>E2390</f>
        <v>0</v>
      </c>
      <c r="E2390">
        <f>IF(OR(O2389&gt;0,O2390&gt;0),1,0)</f>
        <v>0</v>
      </c>
      <c r="F2390" s="59">
        <f>SUM($A$2358:A2390)</f>
        <v>0</v>
      </c>
      <c r="G2390" s="70" t="s">
        <v>634</v>
      </c>
      <c r="H2390" s="115" t="s">
        <v>642</v>
      </c>
      <c r="I2390" s="71" t="s">
        <v>636</v>
      </c>
      <c r="J2390" s="70">
        <v>0</v>
      </c>
      <c r="K2390" s="72" t="s">
        <v>393</v>
      </c>
      <c r="L2390" s="73"/>
      <c r="M2390" s="71"/>
      <c r="N2390" s="73">
        <f>IF(J2390=0,0,#REF!)</f>
        <v>0</v>
      </c>
      <c r="O2390" s="74">
        <f t="shared" si="207"/>
        <v>0</v>
      </c>
      <c r="P2390" s="73"/>
      <c r="Q2390" s="74"/>
      <c r="R2390" s="73"/>
      <c r="S2390" s="74"/>
      <c r="T2390" s="104">
        <f>IF(T2389&gt;0,ABS(J2390-J2389),0)</f>
        <v>0</v>
      </c>
    </row>
    <row r="2391" spans="1:20" ht="20.25" hidden="1" customHeight="1">
      <c r="E2391" t="str">
        <f>IF(OR(O2391&gt;0,O2392&gt;0),2,"")</f>
        <v/>
      </c>
      <c r="F2391" s="62"/>
      <c r="G2391" s="63"/>
      <c r="H2391" s="113"/>
      <c r="I2391" s="64"/>
      <c r="J2391" s="63">
        <v>0</v>
      </c>
      <c r="K2391" s="65"/>
      <c r="L2391" s="66"/>
      <c r="M2391" s="64"/>
      <c r="N2391" s="66">
        <f>IF(J2391=0,0,#REF!*$E$3)</f>
        <v>0</v>
      </c>
      <c r="O2391" s="67">
        <f t="shared" si="207"/>
        <v>0</v>
      </c>
      <c r="P2391" s="66"/>
      <c r="Q2391" s="67"/>
      <c r="R2391" s="66"/>
      <c r="S2391" s="67"/>
      <c r="T2391" s="114">
        <f>IF($E$3=0,0,IF(J2391=J2392,0,IF(J2392&gt;J2391,"추가","환입")))</f>
        <v>0</v>
      </c>
    </row>
    <row r="2392" spans="1:20" ht="20.25" hidden="1" customHeight="1">
      <c r="A2392">
        <f>E2392</f>
        <v>0</v>
      </c>
      <c r="E2392">
        <f>IF(OR(O2391&gt;0,O2392&gt;0),1,0)</f>
        <v>0</v>
      </c>
      <c r="F2392" s="59">
        <f>SUM($A$2358:A2392)</f>
        <v>0</v>
      </c>
      <c r="G2392" s="70" t="s">
        <v>634</v>
      </c>
      <c r="H2392" s="115" t="s">
        <v>643</v>
      </c>
      <c r="I2392" s="71" t="s">
        <v>636</v>
      </c>
      <c r="J2392" s="70">
        <v>0</v>
      </c>
      <c r="K2392" s="72" t="s">
        <v>346</v>
      </c>
      <c r="L2392" s="73"/>
      <c r="M2392" s="71"/>
      <c r="N2392" s="73">
        <f>IF(J2392=0,0,#REF!)</f>
        <v>0</v>
      </c>
      <c r="O2392" s="74">
        <f t="shared" si="207"/>
        <v>0</v>
      </c>
      <c r="P2392" s="73"/>
      <c r="Q2392" s="74"/>
      <c r="R2392" s="73"/>
      <c r="S2392" s="74"/>
      <c r="T2392" s="104">
        <f>IF(T2391&gt;0,ABS(J2392-J2391),0)</f>
        <v>0</v>
      </c>
    </row>
    <row r="2393" spans="1:20" ht="20.25" hidden="1" customHeight="1">
      <c r="E2393" t="str">
        <f>IF(OR(O2393&gt;0,O2394&gt;0),2,"")</f>
        <v/>
      </c>
      <c r="F2393" s="62"/>
      <c r="G2393" s="63"/>
      <c r="H2393" s="113"/>
      <c r="I2393" s="64"/>
      <c r="J2393" s="63">
        <v>0</v>
      </c>
      <c r="K2393" s="65"/>
      <c r="L2393" s="66"/>
      <c r="M2393" s="64"/>
      <c r="N2393" s="66">
        <f>IF(J2393=0,0,#REF!*$E$3)</f>
        <v>0</v>
      </c>
      <c r="O2393" s="67">
        <f t="shared" si="207"/>
        <v>0</v>
      </c>
      <c r="P2393" s="66"/>
      <c r="Q2393" s="67"/>
      <c r="R2393" s="66"/>
      <c r="S2393" s="67"/>
      <c r="T2393" s="114">
        <f>IF($E$3=0,0,IF(J2393=J2394,0,IF(J2394&gt;J2393,"추가","환입")))</f>
        <v>0</v>
      </c>
    </row>
    <row r="2394" spans="1:20" ht="20.25" customHeight="1">
      <c r="A2394">
        <f>E2394</f>
        <v>0</v>
      </c>
      <c r="E2394">
        <f>IF(OR(O2393&gt;0,O2394&gt;0),1,0)</f>
        <v>0</v>
      </c>
      <c r="F2394" s="59">
        <f>SUM($A$2358:A2394)</f>
        <v>0</v>
      </c>
      <c r="G2394" s="70" t="s">
        <v>634</v>
      </c>
      <c r="H2394" s="115" t="s">
        <v>644</v>
      </c>
      <c r="I2394" s="71" t="s">
        <v>636</v>
      </c>
      <c r="J2394" s="70">
        <v>2</v>
      </c>
      <c r="K2394" s="72" t="s">
        <v>346</v>
      </c>
      <c r="L2394" s="73"/>
      <c r="M2394" s="71"/>
      <c r="N2394" s="73"/>
      <c r="O2394" s="74"/>
      <c r="P2394" s="73"/>
      <c r="Q2394" s="74"/>
      <c r="R2394" s="73"/>
      <c r="S2394" s="74"/>
      <c r="T2394" s="104">
        <f>IF(T2393&gt;0,ABS(J2394-J2393),0)</f>
        <v>0</v>
      </c>
    </row>
    <row r="2395" spans="1:20" ht="20.25" hidden="1" customHeight="1">
      <c r="E2395" t="str">
        <f>IF(OR(O2395&gt;0,O2396&gt;0),2,"")</f>
        <v/>
      </c>
      <c r="F2395" s="62"/>
      <c r="G2395" s="63"/>
      <c r="H2395" s="113"/>
      <c r="I2395" s="64"/>
      <c r="J2395" s="63">
        <v>0</v>
      </c>
      <c r="K2395" s="65"/>
      <c r="L2395" s="66"/>
      <c r="M2395" s="64"/>
      <c r="N2395" s="66">
        <f>IF(J2395=0,0,#REF!*$E$3)</f>
        <v>0</v>
      </c>
      <c r="O2395" s="67">
        <f t="shared" si="207"/>
        <v>0</v>
      </c>
      <c r="P2395" s="66"/>
      <c r="Q2395" s="67"/>
      <c r="R2395" s="66"/>
      <c r="S2395" s="67"/>
      <c r="T2395" s="114">
        <f>IF($E$3=0,0,IF(J2395=J2396,0,IF(J2396&gt;J2395,"추가","환입")))</f>
        <v>0</v>
      </c>
    </row>
    <row r="2396" spans="1:20" ht="20.25" hidden="1" customHeight="1">
      <c r="A2396">
        <f>E2396</f>
        <v>0</v>
      </c>
      <c r="E2396">
        <f>IF(OR(O2395&gt;0,O2396&gt;0),1,0)</f>
        <v>0</v>
      </c>
      <c r="F2396" s="59">
        <f>SUM($A$2358:A2396)</f>
        <v>0</v>
      </c>
      <c r="G2396" s="70" t="s">
        <v>634</v>
      </c>
      <c r="H2396" s="115" t="s">
        <v>645</v>
      </c>
      <c r="I2396" s="71" t="s">
        <v>636</v>
      </c>
      <c r="J2396" s="70">
        <v>0</v>
      </c>
      <c r="K2396" s="72" t="s">
        <v>346</v>
      </c>
      <c r="L2396" s="73"/>
      <c r="M2396" s="71"/>
      <c r="N2396" s="73">
        <f>IF(J2396=0,0,#REF!)</f>
        <v>0</v>
      </c>
      <c r="O2396" s="74">
        <f t="shared" si="207"/>
        <v>0</v>
      </c>
      <c r="P2396" s="73"/>
      <c r="Q2396" s="74"/>
      <c r="R2396" s="73"/>
      <c r="S2396" s="74"/>
      <c r="T2396" s="104">
        <f>IF(T2395&gt;0,ABS(J2396-J2395),0)</f>
        <v>0</v>
      </c>
    </row>
    <row r="2397" spans="1:20" ht="20.25" hidden="1" customHeight="1">
      <c r="E2397" t="str">
        <f>IF(OR(O2397&gt;0,O2398&gt;0),2,"")</f>
        <v/>
      </c>
      <c r="F2397" s="62"/>
      <c r="G2397" s="63"/>
      <c r="H2397" s="113"/>
      <c r="I2397" s="64"/>
      <c r="J2397" s="63">
        <v>0</v>
      </c>
      <c r="K2397" s="65"/>
      <c r="L2397" s="66"/>
      <c r="M2397" s="64"/>
      <c r="N2397" s="66">
        <f>IF(J2397=0,0,#REF!*$E$3)</f>
        <v>0</v>
      </c>
      <c r="O2397" s="67">
        <f t="shared" si="207"/>
        <v>0</v>
      </c>
      <c r="P2397" s="66"/>
      <c r="Q2397" s="67"/>
      <c r="R2397" s="66"/>
      <c r="S2397" s="67"/>
      <c r="T2397" s="114">
        <f>IF($E$3=0,0,IF(J2397=J2398,0,IF(J2398&gt;J2397,"추가","환입")))</f>
        <v>0</v>
      </c>
    </row>
    <row r="2398" spans="1:20" ht="20.25" hidden="1" customHeight="1">
      <c r="A2398">
        <f>E2398</f>
        <v>0</v>
      </c>
      <c r="E2398">
        <f>IF(OR(O2397&gt;0,O2398&gt;0),1,0)</f>
        <v>0</v>
      </c>
      <c r="F2398" s="59">
        <f>SUM($A$2358:A2398)</f>
        <v>0</v>
      </c>
      <c r="G2398" s="70" t="s">
        <v>634</v>
      </c>
      <c r="H2398" s="115" t="s">
        <v>646</v>
      </c>
      <c r="I2398" s="71" t="s">
        <v>636</v>
      </c>
      <c r="J2398" s="70">
        <v>0</v>
      </c>
      <c r="K2398" s="72" t="s">
        <v>347</v>
      </c>
      <c r="L2398" s="73"/>
      <c r="M2398" s="71"/>
      <c r="N2398" s="73">
        <f>IF(J2398=0,0,#REF!)</f>
        <v>0</v>
      </c>
      <c r="O2398" s="74">
        <f t="shared" si="207"/>
        <v>0</v>
      </c>
      <c r="P2398" s="73"/>
      <c r="Q2398" s="74"/>
      <c r="R2398" s="73"/>
      <c r="S2398" s="74"/>
      <c r="T2398" s="104">
        <f>IF(T2397&gt;0,ABS(J2398-J2397),0)</f>
        <v>0</v>
      </c>
    </row>
    <row r="2399" spans="1:20" ht="20.25" hidden="1" customHeight="1">
      <c r="E2399" t="str">
        <f>IF(OR(O2399&gt;0,O2400&gt;0),2,"")</f>
        <v/>
      </c>
      <c r="F2399" s="62"/>
      <c r="G2399" s="63"/>
      <c r="H2399" s="113"/>
      <c r="I2399" s="64"/>
      <c r="J2399" s="63">
        <v>0</v>
      </c>
      <c r="K2399" s="65"/>
      <c r="L2399" s="66"/>
      <c r="M2399" s="64"/>
      <c r="N2399" s="66">
        <f>IF(J2399=0,0,#REF!*$E$3)</f>
        <v>0</v>
      </c>
      <c r="O2399" s="67">
        <f t="shared" si="207"/>
        <v>0</v>
      </c>
      <c r="P2399" s="66"/>
      <c r="Q2399" s="67"/>
      <c r="R2399" s="66"/>
      <c r="S2399" s="67"/>
      <c r="T2399" s="114">
        <f>IF($E$3=0,0,IF(J2399=J2400,0,IF(J2400&gt;J2399,"추가","환입")))</f>
        <v>0</v>
      </c>
    </row>
    <row r="2400" spans="1:20" ht="20.25" customHeight="1">
      <c r="A2400">
        <f>E2400</f>
        <v>0</v>
      </c>
      <c r="E2400">
        <f>IF(OR(O2399&gt;0,O2400&gt;0),1,0)</f>
        <v>0</v>
      </c>
      <c r="F2400" s="59">
        <f>SUM($A$2358:A2400)</f>
        <v>0</v>
      </c>
      <c r="G2400" s="70" t="s">
        <v>647</v>
      </c>
      <c r="H2400" s="115" t="s">
        <v>648</v>
      </c>
      <c r="I2400" s="71" t="s">
        <v>636</v>
      </c>
      <c r="J2400" s="70">
        <v>1</v>
      </c>
      <c r="K2400" s="72" t="s">
        <v>626</v>
      </c>
      <c r="L2400" s="73"/>
      <c r="M2400" s="71"/>
      <c r="N2400" s="73"/>
      <c r="O2400" s="74"/>
      <c r="P2400" s="73"/>
      <c r="Q2400" s="74"/>
      <c r="R2400" s="73"/>
      <c r="S2400" s="74"/>
      <c r="T2400" s="104">
        <f>IF(T2399&gt;0,ABS(J2400-J2399),0)</f>
        <v>0</v>
      </c>
    </row>
    <row r="2401" spans="1:20" ht="20.25" hidden="1" customHeight="1">
      <c r="E2401" t="str">
        <f>IF(OR(O2401&gt;0,O2402&gt;0),2,"")</f>
        <v/>
      </c>
      <c r="F2401" s="62"/>
      <c r="G2401" s="63"/>
      <c r="H2401" s="113"/>
      <c r="I2401" s="64"/>
      <c r="J2401" s="63">
        <v>0</v>
      </c>
      <c r="K2401" s="65"/>
      <c r="L2401" s="66"/>
      <c r="M2401" s="64"/>
      <c r="N2401" s="66">
        <f>IF(J2401=0,0,#REF!*$E$3)</f>
        <v>0</v>
      </c>
      <c r="O2401" s="67">
        <f t="shared" si="207"/>
        <v>0</v>
      </c>
      <c r="P2401" s="66"/>
      <c r="Q2401" s="67"/>
      <c r="R2401" s="66"/>
      <c r="S2401" s="67"/>
      <c r="T2401" s="114">
        <f>IF($E$3=0,0,IF(J2401=J2402,0,IF(J2402&gt;J2401,"추가","환입")))</f>
        <v>0</v>
      </c>
    </row>
    <row r="2402" spans="1:20" ht="20.25" customHeight="1">
      <c r="A2402">
        <f>E2402</f>
        <v>0</v>
      </c>
      <c r="E2402">
        <f>IF(OR(O2401&gt;0,O2402&gt;0),1,0)</f>
        <v>0</v>
      </c>
      <c r="F2402" s="59">
        <f>SUM($A$2358:A2402)</f>
        <v>0</v>
      </c>
      <c r="G2402" s="70" t="s">
        <v>634</v>
      </c>
      <c r="H2402" s="115" t="s">
        <v>649</v>
      </c>
      <c r="I2402" s="71" t="s">
        <v>636</v>
      </c>
      <c r="J2402" s="87">
        <v>3</v>
      </c>
      <c r="K2402" s="72" t="s">
        <v>626</v>
      </c>
      <c r="L2402" s="73"/>
      <c r="M2402" s="71"/>
      <c r="N2402" s="73"/>
      <c r="O2402" s="74"/>
      <c r="P2402" s="73"/>
      <c r="Q2402" s="74"/>
      <c r="R2402" s="73"/>
      <c r="S2402" s="74"/>
      <c r="T2402" s="104">
        <f>IF(T2401&gt;0,ABS(J2402-J2401),0)</f>
        <v>0</v>
      </c>
    </row>
    <row r="2403" spans="1:20" ht="20.25" hidden="1" customHeight="1">
      <c r="E2403" t="str">
        <f>IF(OR(O2403&gt;0,O2404&gt;0),2,"")</f>
        <v/>
      </c>
      <c r="F2403" s="62"/>
      <c r="G2403" s="63"/>
      <c r="H2403" s="113"/>
      <c r="I2403" s="64"/>
      <c r="J2403" s="63">
        <v>0</v>
      </c>
      <c r="K2403" s="65"/>
      <c r="L2403" s="66"/>
      <c r="M2403" s="64"/>
      <c r="N2403" s="66">
        <f>IF(J2403=0,0,#REF!*$E$3)</f>
        <v>0</v>
      </c>
      <c r="O2403" s="67">
        <f t="shared" si="207"/>
        <v>0</v>
      </c>
      <c r="P2403" s="66"/>
      <c r="Q2403" s="67"/>
      <c r="R2403" s="66"/>
      <c r="S2403" s="67"/>
      <c r="T2403" s="114">
        <f>IF($E$3=0,0,IF(J2403=J2404,0,IF(J2404&gt;J2403,"추가","환입")))</f>
        <v>0</v>
      </c>
    </row>
    <row r="2404" spans="1:20" ht="20.25" customHeight="1">
      <c r="A2404">
        <f>E2404</f>
        <v>0</v>
      </c>
      <c r="E2404">
        <f>IF(OR(O2403&gt;0,O2404&gt;0),1,0)</f>
        <v>0</v>
      </c>
      <c r="F2404" s="59">
        <f>SUM($A$2358:A2404)</f>
        <v>0</v>
      </c>
      <c r="G2404" s="70" t="s">
        <v>634</v>
      </c>
      <c r="H2404" s="115" t="s">
        <v>650</v>
      </c>
      <c r="I2404" s="71" t="s">
        <v>636</v>
      </c>
      <c r="J2404" s="87">
        <v>1</v>
      </c>
      <c r="K2404" s="72" t="s">
        <v>346</v>
      </c>
      <c r="L2404" s="73"/>
      <c r="M2404" s="71"/>
      <c r="N2404" s="73"/>
      <c r="O2404" s="74"/>
      <c r="P2404" s="73"/>
      <c r="Q2404" s="74"/>
      <c r="R2404" s="73"/>
      <c r="S2404" s="74"/>
      <c r="T2404" s="104">
        <f>IF(T2403&gt;0,ABS(J2404-J2403),0)</f>
        <v>0</v>
      </c>
    </row>
    <row r="2405" spans="1:20" ht="20.25" hidden="1" customHeight="1">
      <c r="E2405" t="str">
        <f>IF(OR(O2405&gt;0,O2406&gt;0),2,"")</f>
        <v/>
      </c>
      <c r="F2405" s="62"/>
      <c r="G2405" s="63"/>
      <c r="H2405" s="113"/>
      <c r="I2405" s="64"/>
      <c r="J2405" s="63">
        <v>0</v>
      </c>
      <c r="K2405" s="65"/>
      <c r="L2405" s="66"/>
      <c r="M2405" s="64"/>
      <c r="N2405" s="66">
        <f>IF(J2405=0,0,#REF!*$E$3)</f>
        <v>0</v>
      </c>
      <c r="O2405" s="67">
        <f t="shared" si="207"/>
        <v>0</v>
      </c>
      <c r="P2405" s="66"/>
      <c r="Q2405" s="67"/>
      <c r="R2405" s="66"/>
      <c r="S2405" s="67"/>
      <c r="T2405" s="114">
        <f>IF($E$3=0,0,IF(J2405=J2406,0,IF(J2406&gt;J2405,"추가","환입")))</f>
        <v>0</v>
      </c>
    </row>
    <row r="2406" spans="1:20" ht="20.25" hidden="1" customHeight="1">
      <c r="A2406">
        <f>E2406</f>
        <v>0</v>
      </c>
      <c r="E2406">
        <f>IF(OR(O2405&gt;0,O2406&gt;0),1,0)</f>
        <v>0</v>
      </c>
      <c r="F2406" s="59">
        <f>SUM($A$2358:A2406)</f>
        <v>0</v>
      </c>
      <c r="G2406" s="70" t="s">
        <v>634</v>
      </c>
      <c r="H2406" s="115" t="s">
        <v>651</v>
      </c>
      <c r="I2406" s="71" t="s">
        <v>636</v>
      </c>
      <c r="J2406" s="70">
        <v>0</v>
      </c>
      <c r="K2406" s="72" t="s">
        <v>393</v>
      </c>
      <c r="L2406" s="73"/>
      <c r="M2406" s="71"/>
      <c r="N2406" s="73">
        <f>IF(J2406=0,0,#REF!)</f>
        <v>0</v>
      </c>
      <c r="O2406" s="74">
        <f t="shared" si="207"/>
        <v>0</v>
      </c>
      <c r="P2406" s="73"/>
      <c r="Q2406" s="74"/>
      <c r="R2406" s="73"/>
      <c r="S2406" s="74"/>
      <c r="T2406" s="104">
        <f>IF(T2405&gt;0,ABS(J2406-J2405),0)</f>
        <v>0</v>
      </c>
    </row>
    <row r="2407" spans="1:20" ht="20.25" hidden="1" customHeight="1">
      <c r="E2407" t="str">
        <f>IF(OR(O2407&gt;0,O2408&gt;0),2,"")</f>
        <v/>
      </c>
      <c r="F2407" s="62"/>
      <c r="G2407" s="63"/>
      <c r="H2407" s="113"/>
      <c r="I2407" s="64"/>
      <c r="J2407" s="63">
        <v>0</v>
      </c>
      <c r="K2407" s="65"/>
      <c r="L2407" s="66"/>
      <c r="M2407" s="64"/>
      <c r="N2407" s="66">
        <f>IF(J2407=0,0,#REF!*$E$3)</f>
        <v>0</v>
      </c>
      <c r="O2407" s="67">
        <f t="shared" si="207"/>
        <v>0</v>
      </c>
      <c r="P2407" s="66"/>
      <c r="Q2407" s="67"/>
      <c r="R2407" s="66"/>
      <c r="S2407" s="67"/>
      <c r="T2407" s="114">
        <f>IF($E$3=0,0,IF(J2407=J2408,0,IF(J2408&gt;J2407,"추가","환입")))</f>
        <v>0</v>
      </c>
    </row>
    <row r="2408" spans="1:20" ht="20.25" hidden="1" customHeight="1">
      <c r="A2408">
        <f>E2408</f>
        <v>0</v>
      </c>
      <c r="E2408">
        <f>IF(OR(O2407&gt;0,O2408&gt;0),1,0)</f>
        <v>0</v>
      </c>
      <c r="F2408" s="59">
        <f>SUM($A$2358:A2408)</f>
        <v>0</v>
      </c>
      <c r="G2408" s="70" t="s">
        <v>634</v>
      </c>
      <c r="H2408" s="115" t="s">
        <v>652</v>
      </c>
      <c r="I2408" s="71" t="s">
        <v>636</v>
      </c>
      <c r="J2408" s="70">
        <v>0</v>
      </c>
      <c r="K2408" s="72" t="s">
        <v>346</v>
      </c>
      <c r="L2408" s="73"/>
      <c r="M2408" s="71"/>
      <c r="N2408" s="73">
        <f>IF(J2408=0,0,#REF!)</f>
        <v>0</v>
      </c>
      <c r="O2408" s="74">
        <f t="shared" si="207"/>
        <v>0</v>
      </c>
      <c r="P2408" s="73"/>
      <c r="Q2408" s="74"/>
      <c r="R2408" s="73"/>
      <c r="S2408" s="74"/>
      <c r="T2408" s="104">
        <f>IF(T2407&gt;0,ABS(J2408-J2407),0)</f>
        <v>0</v>
      </c>
    </row>
    <row r="2409" spans="1:20" ht="20.25" hidden="1" customHeight="1">
      <c r="E2409" t="str">
        <f>IF(OR(O2409&gt;0,O2410&gt;0),2,"")</f>
        <v/>
      </c>
      <c r="F2409" s="62"/>
      <c r="G2409" s="63"/>
      <c r="H2409" s="113"/>
      <c r="I2409" s="64"/>
      <c r="J2409" s="63">
        <v>0</v>
      </c>
      <c r="K2409" s="65"/>
      <c r="L2409" s="66"/>
      <c r="M2409" s="64"/>
      <c r="N2409" s="66">
        <f>IF(J2409=0,0,#REF!*$E$3)</f>
        <v>0</v>
      </c>
      <c r="O2409" s="67">
        <f t="shared" si="207"/>
        <v>0</v>
      </c>
      <c r="P2409" s="66"/>
      <c r="Q2409" s="67"/>
      <c r="R2409" s="66"/>
      <c r="S2409" s="67"/>
      <c r="T2409" s="114">
        <f>IF($E$3=0,0,IF(J2409=J2410,0,IF(J2410&gt;J2409,"추가","환입")))</f>
        <v>0</v>
      </c>
    </row>
    <row r="2410" spans="1:20" ht="20.25" hidden="1" customHeight="1">
      <c r="A2410">
        <f>E2410</f>
        <v>0</v>
      </c>
      <c r="E2410">
        <f>IF(OR(O2409&gt;0,O2410&gt;0),1,0)</f>
        <v>0</v>
      </c>
      <c r="F2410" s="59">
        <f>SUM($A$2358:A2410)</f>
        <v>0</v>
      </c>
      <c r="G2410" s="70" t="s">
        <v>634</v>
      </c>
      <c r="H2410" s="115" t="s">
        <v>653</v>
      </c>
      <c r="I2410" s="71" t="s">
        <v>636</v>
      </c>
      <c r="J2410" s="70">
        <v>0</v>
      </c>
      <c r="K2410" s="72" t="s">
        <v>346</v>
      </c>
      <c r="L2410" s="73"/>
      <c r="M2410" s="71"/>
      <c r="N2410" s="73">
        <f>IF(J2410=0,0,#REF!)</f>
        <v>0</v>
      </c>
      <c r="O2410" s="74">
        <f t="shared" si="207"/>
        <v>0</v>
      </c>
      <c r="P2410" s="73"/>
      <c r="Q2410" s="74"/>
      <c r="R2410" s="73"/>
      <c r="S2410" s="74"/>
      <c r="T2410" s="104">
        <f>IF(T2409&gt;0,ABS(J2410-J2409),0)</f>
        <v>0</v>
      </c>
    </row>
    <row r="2411" spans="1:20" ht="20.25" hidden="1" customHeight="1">
      <c r="E2411" t="str">
        <f>IF(OR(O2411&gt;0,O2412&gt;0),2,"")</f>
        <v/>
      </c>
      <c r="F2411" s="62"/>
      <c r="G2411" s="63"/>
      <c r="H2411" s="113"/>
      <c r="I2411" s="64"/>
      <c r="J2411" s="63">
        <v>0</v>
      </c>
      <c r="K2411" s="65"/>
      <c r="L2411" s="66"/>
      <c r="M2411" s="64"/>
      <c r="N2411" s="66">
        <f>IF(J2411=0,0,#REF!*$E$3)</f>
        <v>0</v>
      </c>
      <c r="O2411" s="67">
        <f t="shared" si="207"/>
        <v>0</v>
      </c>
      <c r="P2411" s="66"/>
      <c r="Q2411" s="67"/>
      <c r="R2411" s="66"/>
      <c r="S2411" s="67"/>
      <c r="T2411" s="114">
        <f>IF($E$3=0,0,IF(J2411=J2412,0,IF(J2412&gt;J2411,"추가","환입")))</f>
        <v>0</v>
      </c>
    </row>
    <row r="2412" spans="1:20" ht="20.25" hidden="1" customHeight="1">
      <c r="A2412">
        <f>E2412</f>
        <v>0</v>
      </c>
      <c r="E2412">
        <f>IF(OR(O2411&gt;0,O2412&gt;0),1,0)</f>
        <v>0</v>
      </c>
      <c r="F2412" s="59">
        <f>SUM($A$2358:A2412)</f>
        <v>0</v>
      </c>
      <c r="G2412" s="70" t="s">
        <v>634</v>
      </c>
      <c r="H2412" s="115" t="s">
        <v>654</v>
      </c>
      <c r="I2412" s="71" t="s">
        <v>636</v>
      </c>
      <c r="J2412" s="70">
        <v>0</v>
      </c>
      <c r="K2412" s="72" t="s">
        <v>346</v>
      </c>
      <c r="L2412" s="73"/>
      <c r="M2412" s="71"/>
      <c r="N2412" s="73">
        <f>IF(J2412=0,0,#REF!)</f>
        <v>0</v>
      </c>
      <c r="O2412" s="74">
        <f t="shared" si="207"/>
        <v>0</v>
      </c>
      <c r="P2412" s="73"/>
      <c r="Q2412" s="74"/>
      <c r="R2412" s="73"/>
      <c r="S2412" s="74"/>
      <c r="T2412" s="104">
        <f>IF(T2411&gt;0,ABS(J2412-J2411),0)</f>
        <v>0</v>
      </c>
    </row>
    <row r="2413" spans="1:20" ht="20.25" hidden="1" customHeight="1">
      <c r="E2413" t="str">
        <f>IF(OR(O2413&gt;0,O2414&gt;0),2,"")</f>
        <v/>
      </c>
      <c r="F2413" s="62"/>
      <c r="G2413" s="63"/>
      <c r="H2413" s="113"/>
      <c r="I2413" s="64"/>
      <c r="J2413" s="63">
        <v>0</v>
      </c>
      <c r="K2413" s="65"/>
      <c r="L2413" s="66"/>
      <c r="M2413" s="64"/>
      <c r="N2413" s="66">
        <f>IF(J2413=0,0,#REF!*$E$3)</f>
        <v>0</v>
      </c>
      <c r="O2413" s="67">
        <f t="shared" si="207"/>
        <v>0</v>
      </c>
      <c r="P2413" s="66"/>
      <c r="Q2413" s="67"/>
      <c r="R2413" s="66"/>
      <c r="S2413" s="67"/>
      <c r="T2413" s="114">
        <f>IF($E$3=0,0,IF(J2413=J2414,0,IF(J2414&gt;J2413,"추가","환입")))</f>
        <v>0</v>
      </c>
    </row>
    <row r="2414" spans="1:20" ht="20.25" hidden="1" customHeight="1">
      <c r="A2414">
        <f>E2414</f>
        <v>0</v>
      </c>
      <c r="E2414">
        <f>IF(OR(O2413&gt;0,O2414&gt;0),1,0)</f>
        <v>0</v>
      </c>
      <c r="F2414" s="59">
        <f>SUM($A$2358:A2414)</f>
        <v>0</v>
      </c>
      <c r="G2414" s="70" t="s">
        <v>634</v>
      </c>
      <c r="H2414" s="115" t="s">
        <v>655</v>
      </c>
      <c r="I2414" s="71" t="s">
        <v>636</v>
      </c>
      <c r="J2414" s="70">
        <v>0</v>
      </c>
      <c r="K2414" s="72" t="s">
        <v>626</v>
      </c>
      <c r="L2414" s="73"/>
      <c r="M2414" s="71"/>
      <c r="N2414" s="73">
        <f>IF(J2414=0,0,#REF!)</f>
        <v>0</v>
      </c>
      <c r="O2414" s="74">
        <f t="shared" si="207"/>
        <v>0</v>
      </c>
      <c r="P2414" s="73"/>
      <c r="Q2414" s="74"/>
      <c r="R2414" s="73"/>
      <c r="S2414" s="74"/>
      <c r="T2414" s="104">
        <f>IF(T2413&gt;0,ABS(J2414-J2413),0)</f>
        <v>0</v>
      </c>
    </row>
    <row r="2415" spans="1:20" ht="20.25" hidden="1" customHeight="1">
      <c r="E2415" t="str">
        <f>IF(OR(O2415&gt;0,O2416&gt;0),2,"")</f>
        <v/>
      </c>
      <c r="F2415" s="62"/>
      <c r="G2415" s="63"/>
      <c r="H2415" s="113"/>
      <c r="I2415" s="64"/>
      <c r="J2415" s="63">
        <v>0</v>
      </c>
      <c r="K2415" s="65"/>
      <c r="L2415" s="66"/>
      <c r="M2415" s="64"/>
      <c r="N2415" s="66">
        <f>IF(J2415=0,0,#REF!*$E$3)</f>
        <v>0</v>
      </c>
      <c r="O2415" s="67">
        <f t="shared" si="207"/>
        <v>0</v>
      </c>
      <c r="P2415" s="66"/>
      <c r="Q2415" s="67"/>
      <c r="R2415" s="66"/>
      <c r="S2415" s="67"/>
      <c r="T2415" s="114">
        <f>IF($E$3=0,0,IF(J2415=J2416,0,IF(J2416&gt;J2415,"추가","환입")))</f>
        <v>0</v>
      </c>
    </row>
    <row r="2416" spans="1:20" ht="20.25" customHeight="1">
      <c r="A2416">
        <f>E2416</f>
        <v>0</v>
      </c>
      <c r="E2416">
        <f>IF(OR(O2415&gt;0,O2416&gt;0),1,0)</f>
        <v>0</v>
      </c>
      <c r="F2416" s="59">
        <f>SUM($A$2358:A2416)</f>
        <v>0</v>
      </c>
      <c r="G2416" s="70" t="s">
        <v>634</v>
      </c>
      <c r="H2416" s="115" t="s">
        <v>656</v>
      </c>
      <c r="I2416" s="71" t="s">
        <v>636</v>
      </c>
      <c r="J2416" s="87">
        <v>2</v>
      </c>
      <c r="K2416" s="72" t="s">
        <v>346</v>
      </c>
      <c r="L2416" s="73"/>
      <c r="M2416" s="71"/>
      <c r="N2416" s="73"/>
      <c r="O2416" s="74"/>
      <c r="P2416" s="73"/>
      <c r="Q2416" s="74"/>
      <c r="R2416" s="73"/>
      <c r="S2416" s="74"/>
      <c r="T2416" s="104">
        <f>IF(T2415&gt;0,ABS(J2416-J2415),0)</f>
        <v>0</v>
      </c>
    </row>
    <row r="2417" spans="1:20" ht="20.25" hidden="1" customHeight="1">
      <c r="E2417" t="str">
        <f>IF(OR(O2417&gt;0,O2418&gt;0),2,"")</f>
        <v/>
      </c>
      <c r="F2417" s="62"/>
      <c r="G2417" s="63"/>
      <c r="H2417" s="113"/>
      <c r="I2417" s="64"/>
      <c r="J2417" s="63">
        <v>0</v>
      </c>
      <c r="K2417" s="65"/>
      <c r="L2417" s="66"/>
      <c r="M2417" s="64"/>
      <c r="N2417" s="66">
        <f>IF(J2417=0,0,#REF!*$E$3)</f>
        <v>0</v>
      </c>
      <c r="O2417" s="67">
        <f t="shared" si="207"/>
        <v>0</v>
      </c>
      <c r="P2417" s="66"/>
      <c r="Q2417" s="67"/>
      <c r="R2417" s="66"/>
      <c r="S2417" s="67"/>
      <c r="T2417" s="114">
        <f>IF($E$3=0,0,IF(J2417=J2418,0,IF(J2418&gt;J2417,"추가","환입")))</f>
        <v>0</v>
      </c>
    </row>
    <row r="2418" spans="1:20" ht="20.25" hidden="1" customHeight="1">
      <c r="A2418">
        <f>E2418</f>
        <v>0</v>
      </c>
      <c r="E2418">
        <f>IF(OR(O2417&gt;0,O2418&gt;0),1,0)</f>
        <v>0</v>
      </c>
      <c r="F2418" s="59">
        <f>SUM($A$2358:A2418)</f>
        <v>0</v>
      </c>
      <c r="G2418" s="70" t="s">
        <v>634</v>
      </c>
      <c r="H2418" s="115" t="s">
        <v>657</v>
      </c>
      <c r="I2418" s="71" t="s">
        <v>636</v>
      </c>
      <c r="J2418" s="70">
        <v>0</v>
      </c>
      <c r="K2418" s="72" t="s">
        <v>576</v>
      </c>
      <c r="L2418" s="73"/>
      <c r="M2418" s="71"/>
      <c r="N2418" s="73">
        <f>IF(J2418=0,0,#REF!)</f>
        <v>0</v>
      </c>
      <c r="O2418" s="74">
        <f t="shared" si="207"/>
        <v>0</v>
      </c>
      <c r="P2418" s="73"/>
      <c r="Q2418" s="74"/>
      <c r="R2418" s="73"/>
      <c r="S2418" s="74"/>
      <c r="T2418" s="104">
        <f>IF(T2417&gt;0,ABS(J2418-J2417),0)</f>
        <v>0</v>
      </c>
    </row>
    <row r="2419" spans="1:20" ht="20.25" hidden="1" customHeight="1">
      <c r="E2419" t="str">
        <f>IF(OR(O2419&gt;0,O2420&gt;0),2,"")</f>
        <v/>
      </c>
      <c r="F2419" s="62"/>
      <c r="G2419" s="63"/>
      <c r="H2419" s="113"/>
      <c r="I2419" s="64"/>
      <c r="J2419" s="63">
        <v>0</v>
      </c>
      <c r="K2419" s="65"/>
      <c r="L2419" s="66"/>
      <c r="M2419" s="64"/>
      <c r="N2419" s="66">
        <f>IF(J2419=0,0,#REF!*$E$3)</f>
        <v>0</v>
      </c>
      <c r="O2419" s="67">
        <f t="shared" si="207"/>
        <v>0</v>
      </c>
      <c r="P2419" s="66"/>
      <c r="Q2419" s="67"/>
      <c r="R2419" s="66"/>
      <c r="S2419" s="67"/>
      <c r="T2419" s="114">
        <f>IF($E$3=0,0,IF(J2419=J2420,0,IF(J2420&gt;J2419,"추가","환입")))</f>
        <v>0</v>
      </c>
    </row>
    <row r="2420" spans="1:20" ht="20.25" hidden="1" customHeight="1">
      <c r="A2420">
        <f>E2420</f>
        <v>0</v>
      </c>
      <c r="E2420">
        <f>IF(OR(O2419&gt;0,O2420&gt;0),1,0)</f>
        <v>0</v>
      </c>
      <c r="F2420" s="59">
        <f>SUM($A$2358:A2420)</f>
        <v>0</v>
      </c>
      <c r="G2420" s="70" t="s">
        <v>634</v>
      </c>
      <c r="H2420" s="115" t="s">
        <v>658</v>
      </c>
      <c r="I2420" s="71" t="s">
        <v>636</v>
      </c>
      <c r="J2420" s="70">
        <v>0</v>
      </c>
      <c r="K2420" s="72" t="s">
        <v>347</v>
      </c>
      <c r="L2420" s="73"/>
      <c r="M2420" s="71"/>
      <c r="N2420" s="73">
        <f>IF(J2420=0,0,#REF!)</f>
        <v>0</v>
      </c>
      <c r="O2420" s="74">
        <f t="shared" si="207"/>
        <v>0</v>
      </c>
      <c r="P2420" s="73"/>
      <c r="Q2420" s="74"/>
      <c r="R2420" s="73"/>
      <c r="S2420" s="74"/>
      <c r="T2420" s="104">
        <f>IF(T2419&gt;0,ABS(J2420-J2419),0)</f>
        <v>0</v>
      </c>
    </row>
    <row r="2421" spans="1:20" ht="20.25" hidden="1" customHeight="1">
      <c r="E2421" t="str">
        <f>IF(OR(O2421&gt;0,O2422&gt;0),2,"")</f>
        <v/>
      </c>
      <c r="F2421" s="62"/>
      <c r="G2421" s="63"/>
      <c r="H2421" s="113"/>
      <c r="I2421" s="64"/>
      <c r="J2421" s="63">
        <v>0</v>
      </c>
      <c r="K2421" s="65"/>
      <c r="L2421" s="66"/>
      <c r="M2421" s="64"/>
      <c r="N2421" s="66">
        <f>IF(J2421=0,0,#REF!*$E$3)</f>
        <v>0</v>
      </c>
      <c r="O2421" s="67">
        <f t="shared" si="207"/>
        <v>0</v>
      </c>
      <c r="P2421" s="66"/>
      <c r="Q2421" s="67"/>
      <c r="R2421" s="66"/>
      <c r="S2421" s="67"/>
      <c r="T2421" s="114">
        <f>IF($E$3=0,0,IF(J2421=J2422,0,IF(J2422&gt;J2421,"추가","환입")))</f>
        <v>0</v>
      </c>
    </row>
    <row r="2422" spans="1:20" ht="20.25" hidden="1" customHeight="1">
      <c r="A2422">
        <f>E2422</f>
        <v>0</v>
      </c>
      <c r="E2422">
        <f>IF(OR(O2421&gt;0,O2422&gt;0),1,0)</f>
        <v>0</v>
      </c>
      <c r="F2422" s="59">
        <f>SUM($A$2358:A2422)</f>
        <v>0</v>
      </c>
      <c r="G2422" s="70" t="s">
        <v>634</v>
      </c>
      <c r="H2422" s="115" t="s">
        <v>659</v>
      </c>
      <c r="I2422" s="71" t="s">
        <v>636</v>
      </c>
      <c r="J2422" s="70">
        <v>0</v>
      </c>
      <c r="K2422" s="72" t="s">
        <v>346</v>
      </c>
      <c r="L2422" s="73"/>
      <c r="M2422" s="71"/>
      <c r="N2422" s="73">
        <f>IF(J2422=0,0,#REF!)</f>
        <v>0</v>
      </c>
      <c r="O2422" s="74">
        <f t="shared" si="207"/>
        <v>0</v>
      </c>
      <c r="P2422" s="73"/>
      <c r="Q2422" s="74"/>
      <c r="R2422" s="73"/>
      <c r="S2422" s="74"/>
      <c r="T2422" s="104">
        <f>IF(T2421&gt;0,ABS(J2422-J2421),0)</f>
        <v>0</v>
      </c>
    </row>
    <row r="2423" spans="1:20" ht="20.25" hidden="1" customHeight="1">
      <c r="E2423" t="str">
        <f>IF(OR(O2423&gt;0,O2424&gt;0),2,"")</f>
        <v/>
      </c>
      <c r="F2423" s="62"/>
      <c r="G2423" s="63"/>
      <c r="H2423" s="113"/>
      <c r="I2423" s="64"/>
      <c r="J2423" s="63">
        <v>0</v>
      </c>
      <c r="K2423" s="65"/>
      <c r="L2423" s="66"/>
      <c r="M2423" s="64"/>
      <c r="N2423" s="66">
        <f>IF(J2423=0,0,#REF!*$E$3)</f>
        <v>0</v>
      </c>
      <c r="O2423" s="67">
        <f t="shared" ref="O2423:O2485" si="208">INT($J2423*N2423)</f>
        <v>0</v>
      </c>
      <c r="P2423" s="66"/>
      <c r="Q2423" s="67"/>
      <c r="R2423" s="66"/>
      <c r="S2423" s="67"/>
      <c r="T2423" s="114">
        <f>IF($E$3=0,0,IF(J2423=J2424,0,IF(J2424&gt;J2423,"추가","환입")))</f>
        <v>0</v>
      </c>
    </row>
    <row r="2424" spans="1:20" ht="20.25" hidden="1" customHeight="1">
      <c r="A2424">
        <f>E2424</f>
        <v>0</v>
      </c>
      <c r="E2424">
        <f>IF(OR(O2423&gt;0,O2424&gt;0),1,0)</f>
        <v>0</v>
      </c>
      <c r="F2424" s="59">
        <f>SUM($A$2358:A2424)</f>
        <v>0</v>
      </c>
      <c r="G2424" s="70" t="s">
        <v>634</v>
      </c>
      <c r="H2424" s="115" t="s">
        <v>660</v>
      </c>
      <c r="I2424" s="71" t="s">
        <v>636</v>
      </c>
      <c r="J2424" s="70">
        <v>0</v>
      </c>
      <c r="K2424" s="72" t="s">
        <v>626</v>
      </c>
      <c r="L2424" s="73"/>
      <c r="M2424" s="71"/>
      <c r="N2424" s="73">
        <f>IF(J2424=0,0,#REF!)</f>
        <v>0</v>
      </c>
      <c r="O2424" s="74">
        <f t="shared" si="208"/>
        <v>0</v>
      </c>
      <c r="P2424" s="73"/>
      <c r="Q2424" s="74"/>
      <c r="R2424" s="73"/>
      <c r="S2424" s="74"/>
      <c r="T2424" s="104">
        <f>IF(T2423&gt;0,ABS(J2424-J2423),0)</f>
        <v>0</v>
      </c>
    </row>
    <row r="2425" spans="1:20" ht="20.25" hidden="1" customHeight="1">
      <c r="E2425" t="str">
        <f>IF(OR(O2425&gt;0,O2426&gt;0),2,"")</f>
        <v/>
      </c>
      <c r="F2425" s="62"/>
      <c r="G2425" s="63"/>
      <c r="H2425" s="113"/>
      <c r="I2425" s="64"/>
      <c r="J2425" s="63">
        <v>0</v>
      </c>
      <c r="K2425" s="65"/>
      <c r="L2425" s="66"/>
      <c r="M2425" s="64"/>
      <c r="N2425" s="66">
        <f>IF(J2425=0,0,#REF!*$E$3)</f>
        <v>0</v>
      </c>
      <c r="O2425" s="67">
        <f t="shared" si="208"/>
        <v>0</v>
      </c>
      <c r="P2425" s="66"/>
      <c r="Q2425" s="67"/>
      <c r="R2425" s="66"/>
      <c r="S2425" s="67"/>
      <c r="T2425" s="114">
        <f>IF($E$3=0,0,IF(J2425=J2426,0,IF(J2426&gt;J2425,"추가","환입")))</f>
        <v>0</v>
      </c>
    </row>
    <row r="2426" spans="1:20" ht="20.25" hidden="1" customHeight="1">
      <c r="A2426">
        <f>E2426</f>
        <v>0</v>
      </c>
      <c r="E2426">
        <f>IF(OR(O2425&gt;0,O2426&gt;0),1,0)</f>
        <v>0</v>
      </c>
      <c r="F2426" s="59">
        <f>SUM($A$2358:A2426)</f>
        <v>0</v>
      </c>
      <c r="G2426" s="70" t="s">
        <v>634</v>
      </c>
      <c r="H2426" s="115" t="s">
        <v>661</v>
      </c>
      <c r="I2426" s="71" t="s">
        <v>636</v>
      </c>
      <c r="J2426" s="70">
        <v>0</v>
      </c>
      <c r="K2426" s="72" t="s">
        <v>346</v>
      </c>
      <c r="L2426" s="73"/>
      <c r="M2426" s="71"/>
      <c r="N2426" s="73">
        <f>IF(J2426=0,0,#REF!)</f>
        <v>0</v>
      </c>
      <c r="O2426" s="74">
        <f t="shared" si="208"/>
        <v>0</v>
      </c>
      <c r="P2426" s="73"/>
      <c r="Q2426" s="74"/>
      <c r="R2426" s="73"/>
      <c r="S2426" s="74"/>
      <c r="T2426" s="104">
        <f>IF(T2425&gt;0,ABS(J2426-J2425),0)</f>
        <v>0</v>
      </c>
    </row>
    <row r="2427" spans="1:20" ht="20.25" hidden="1" customHeight="1">
      <c r="E2427" t="str">
        <f>IF(OR(O2427&gt;0,O2428&gt;0),2,"")</f>
        <v/>
      </c>
      <c r="F2427" s="62"/>
      <c r="G2427" s="63"/>
      <c r="H2427" s="113"/>
      <c r="I2427" s="64"/>
      <c r="J2427" s="63">
        <v>0</v>
      </c>
      <c r="K2427" s="65"/>
      <c r="L2427" s="66"/>
      <c r="M2427" s="64"/>
      <c r="N2427" s="66">
        <f>IF(J2427=0,0,#REF!*$E$3)</f>
        <v>0</v>
      </c>
      <c r="O2427" s="67">
        <f t="shared" si="208"/>
        <v>0</v>
      </c>
      <c r="P2427" s="66"/>
      <c r="Q2427" s="67"/>
      <c r="R2427" s="66"/>
      <c r="S2427" s="67"/>
      <c r="T2427" s="114">
        <f>IF($E$3=0,0,IF(J2427=J2428,0,IF(J2428&gt;J2427,"추가","환입")))</f>
        <v>0</v>
      </c>
    </row>
    <row r="2428" spans="1:20" ht="20.25" hidden="1" customHeight="1">
      <c r="A2428">
        <f>E2428</f>
        <v>0</v>
      </c>
      <c r="E2428">
        <f>IF(OR(O2427&gt;0,O2428&gt;0),1,0)</f>
        <v>0</v>
      </c>
      <c r="F2428" s="59">
        <f>SUM($A$2358:A2428)</f>
        <v>0</v>
      </c>
      <c r="G2428" s="70" t="s">
        <v>634</v>
      </c>
      <c r="H2428" s="115" t="s">
        <v>662</v>
      </c>
      <c r="I2428" s="71" t="s">
        <v>636</v>
      </c>
      <c r="J2428" s="70">
        <v>0</v>
      </c>
      <c r="K2428" s="72" t="s">
        <v>346</v>
      </c>
      <c r="L2428" s="73"/>
      <c r="M2428" s="71"/>
      <c r="N2428" s="73">
        <f>IF(J2428=0,0,#REF!)</f>
        <v>0</v>
      </c>
      <c r="O2428" s="74">
        <f t="shared" si="208"/>
        <v>0</v>
      </c>
      <c r="P2428" s="73"/>
      <c r="Q2428" s="74"/>
      <c r="R2428" s="73"/>
      <c r="S2428" s="74"/>
      <c r="T2428" s="104">
        <f>IF(T2427&gt;0,ABS(J2428-J2427),0)</f>
        <v>0</v>
      </c>
    </row>
    <row r="2429" spans="1:20" ht="20.25" hidden="1" customHeight="1">
      <c r="E2429" t="str">
        <f>IF(OR(O2429&gt;0,O2430&gt;0),2,"")</f>
        <v/>
      </c>
      <c r="F2429" s="62"/>
      <c r="G2429" s="63"/>
      <c r="H2429" s="113"/>
      <c r="I2429" s="64"/>
      <c r="J2429" s="63">
        <v>0</v>
      </c>
      <c r="K2429" s="65"/>
      <c r="L2429" s="66"/>
      <c r="M2429" s="64"/>
      <c r="N2429" s="66">
        <f>IF(J2429=0,0,#REF!*$E$3)</f>
        <v>0</v>
      </c>
      <c r="O2429" s="67">
        <f t="shared" si="208"/>
        <v>0</v>
      </c>
      <c r="P2429" s="66"/>
      <c r="Q2429" s="67"/>
      <c r="R2429" s="66"/>
      <c r="S2429" s="67"/>
      <c r="T2429" s="114">
        <f>IF($E$3=0,0,IF(J2429=J2430,0,IF(J2430&gt;J2429,"추가","환입")))</f>
        <v>0</v>
      </c>
    </row>
    <row r="2430" spans="1:20" ht="20.25" hidden="1" customHeight="1">
      <c r="A2430">
        <f>E2430</f>
        <v>0</v>
      </c>
      <c r="E2430">
        <f>IF(OR(O2429&gt;0,O2430&gt;0),1,0)</f>
        <v>0</v>
      </c>
      <c r="F2430" s="59">
        <f>SUM($A$2358:A2430)</f>
        <v>0</v>
      </c>
      <c r="G2430" s="70" t="s">
        <v>634</v>
      </c>
      <c r="H2430" s="115" t="s">
        <v>663</v>
      </c>
      <c r="I2430" s="71" t="s">
        <v>636</v>
      </c>
      <c r="J2430" s="70">
        <v>0</v>
      </c>
      <c r="K2430" s="72" t="s">
        <v>346</v>
      </c>
      <c r="L2430" s="73"/>
      <c r="M2430" s="71"/>
      <c r="N2430" s="73">
        <f>IF(J2430=0,0,#REF!)</f>
        <v>0</v>
      </c>
      <c r="O2430" s="74">
        <f t="shared" si="208"/>
        <v>0</v>
      </c>
      <c r="P2430" s="73"/>
      <c r="Q2430" s="74"/>
      <c r="R2430" s="73"/>
      <c r="S2430" s="74"/>
      <c r="T2430" s="104">
        <f>IF(T2429&gt;0,ABS(J2430-J2429),0)</f>
        <v>0</v>
      </c>
    </row>
    <row r="2431" spans="1:20" ht="20.25" hidden="1" customHeight="1">
      <c r="E2431" t="str">
        <f>IF(OR(O2431&gt;0,O2432&gt;0),2,"")</f>
        <v/>
      </c>
      <c r="F2431" s="62"/>
      <c r="G2431" s="63"/>
      <c r="H2431" s="113"/>
      <c r="I2431" s="64"/>
      <c r="J2431" s="63">
        <v>0</v>
      </c>
      <c r="K2431" s="65"/>
      <c r="L2431" s="66"/>
      <c r="M2431" s="64"/>
      <c r="N2431" s="66">
        <f>IF(J2431=0,0,#REF!*$E$3)</f>
        <v>0</v>
      </c>
      <c r="O2431" s="67">
        <f t="shared" si="208"/>
        <v>0</v>
      </c>
      <c r="P2431" s="66"/>
      <c r="Q2431" s="67"/>
      <c r="R2431" s="66"/>
      <c r="S2431" s="67"/>
      <c r="T2431" s="114">
        <f>IF($E$3=0,0,IF(J2431=J2432,0,IF(J2432&gt;J2431,"추가","환입")))</f>
        <v>0</v>
      </c>
    </row>
    <row r="2432" spans="1:20" ht="20.25" hidden="1" customHeight="1">
      <c r="A2432">
        <f>E2432</f>
        <v>0</v>
      </c>
      <c r="E2432">
        <f>IF(OR(O2431&gt;0,O2432&gt;0),1,0)</f>
        <v>0</v>
      </c>
      <c r="F2432" s="59">
        <f>SUM($A$2358:A2432)</f>
        <v>0</v>
      </c>
      <c r="G2432" s="70" t="s">
        <v>634</v>
      </c>
      <c r="H2432" s="115" t="s">
        <v>664</v>
      </c>
      <c r="I2432" s="71" t="s">
        <v>636</v>
      </c>
      <c r="J2432" s="70">
        <v>0</v>
      </c>
      <c r="K2432" s="72" t="s">
        <v>346</v>
      </c>
      <c r="L2432" s="73"/>
      <c r="M2432" s="71"/>
      <c r="N2432" s="73">
        <f>IF(J2432=0,0,#REF!)</f>
        <v>0</v>
      </c>
      <c r="O2432" s="74">
        <f t="shared" si="208"/>
        <v>0</v>
      </c>
      <c r="P2432" s="73"/>
      <c r="Q2432" s="74"/>
      <c r="R2432" s="73"/>
      <c r="S2432" s="74"/>
      <c r="T2432" s="104">
        <f>IF(T2431&gt;0,ABS(J2432-J2431),0)</f>
        <v>0</v>
      </c>
    </row>
    <row r="2433" spans="1:20" ht="20.25" hidden="1" customHeight="1">
      <c r="E2433" t="str">
        <f>IF(OR(O2433&gt;0,O2434&gt;0),2,"")</f>
        <v/>
      </c>
      <c r="F2433" s="62"/>
      <c r="G2433" s="63"/>
      <c r="H2433" s="113"/>
      <c r="I2433" s="64"/>
      <c r="J2433" s="63">
        <v>0</v>
      </c>
      <c r="K2433" s="65"/>
      <c r="L2433" s="66"/>
      <c r="M2433" s="64"/>
      <c r="N2433" s="66">
        <f>IF(J2433=0,0,#REF!*$E$3)</f>
        <v>0</v>
      </c>
      <c r="O2433" s="67">
        <f t="shared" si="208"/>
        <v>0</v>
      </c>
      <c r="P2433" s="66"/>
      <c r="Q2433" s="67"/>
      <c r="R2433" s="66"/>
      <c r="S2433" s="67"/>
      <c r="T2433" s="114">
        <f>IF($E$3=0,0,IF(J2433=J2434,0,IF(J2434&gt;J2433,"추가","환입")))</f>
        <v>0</v>
      </c>
    </row>
    <row r="2434" spans="1:20" ht="20.25" hidden="1" customHeight="1">
      <c r="A2434">
        <f>E2434</f>
        <v>0</v>
      </c>
      <c r="E2434">
        <f>IF(OR(O2433&gt;0,O2434&gt;0),1,0)</f>
        <v>0</v>
      </c>
      <c r="F2434" s="59">
        <f>SUM($A$2358:A2434)</f>
        <v>0</v>
      </c>
      <c r="G2434" s="70" t="s">
        <v>634</v>
      </c>
      <c r="H2434" s="115" t="s">
        <v>665</v>
      </c>
      <c r="I2434" s="71" t="s">
        <v>636</v>
      </c>
      <c r="J2434" s="70">
        <v>0</v>
      </c>
      <c r="K2434" s="72" t="s">
        <v>626</v>
      </c>
      <c r="L2434" s="73"/>
      <c r="M2434" s="71"/>
      <c r="N2434" s="73">
        <f>IF(J2434=0,0,#REF!)</f>
        <v>0</v>
      </c>
      <c r="O2434" s="74">
        <f t="shared" si="208"/>
        <v>0</v>
      </c>
      <c r="P2434" s="73"/>
      <c r="Q2434" s="74"/>
      <c r="R2434" s="73"/>
      <c r="S2434" s="74"/>
      <c r="T2434" s="104">
        <f>IF(T2433&gt;0,ABS(J2434-J2433),0)</f>
        <v>0</v>
      </c>
    </row>
    <row r="2435" spans="1:20" ht="20.25" hidden="1" customHeight="1">
      <c r="E2435" t="str">
        <f>IF(OR(O2435&gt;0,O2436&gt;0),2,"")</f>
        <v/>
      </c>
      <c r="F2435" s="62"/>
      <c r="G2435" s="63"/>
      <c r="H2435" s="113"/>
      <c r="I2435" s="64"/>
      <c r="J2435" s="63">
        <v>0</v>
      </c>
      <c r="K2435" s="65"/>
      <c r="L2435" s="66"/>
      <c r="M2435" s="64"/>
      <c r="N2435" s="66">
        <f>IF(J2435=0,0,#REF!*$E$3)</f>
        <v>0</v>
      </c>
      <c r="O2435" s="67">
        <f t="shared" si="208"/>
        <v>0</v>
      </c>
      <c r="P2435" s="66"/>
      <c r="Q2435" s="67"/>
      <c r="R2435" s="66"/>
      <c r="S2435" s="67"/>
      <c r="T2435" s="114">
        <f>IF($E$3=0,0,IF(J2435=J2436,0,IF(J2436&gt;J2435,"추가","환입")))</f>
        <v>0</v>
      </c>
    </row>
    <row r="2436" spans="1:20" ht="20.25" hidden="1" customHeight="1">
      <c r="A2436">
        <f>E2436</f>
        <v>0</v>
      </c>
      <c r="E2436">
        <f>IF(OR(O2435&gt;0,O2436&gt;0),1,0)</f>
        <v>0</v>
      </c>
      <c r="F2436" s="59">
        <f>SUM($A$2358:A2436)</f>
        <v>0</v>
      </c>
      <c r="G2436" s="70" t="s">
        <v>634</v>
      </c>
      <c r="H2436" s="115" t="s">
        <v>666</v>
      </c>
      <c r="I2436" s="71" t="s">
        <v>636</v>
      </c>
      <c r="J2436" s="70">
        <v>0</v>
      </c>
      <c r="K2436" s="72" t="s">
        <v>346</v>
      </c>
      <c r="L2436" s="73"/>
      <c r="M2436" s="71"/>
      <c r="N2436" s="73">
        <f>IF(J2436=0,0,#REF!)</f>
        <v>0</v>
      </c>
      <c r="O2436" s="74">
        <f t="shared" si="208"/>
        <v>0</v>
      </c>
      <c r="P2436" s="73"/>
      <c r="Q2436" s="74"/>
      <c r="R2436" s="73"/>
      <c r="S2436" s="74"/>
      <c r="T2436" s="104">
        <f>IF(T2435&gt;0,ABS(J2436-J2435),0)</f>
        <v>0</v>
      </c>
    </row>
    <row r="2437" spans="1:20" ht="20.25" hidden="1" customHeight="1">
      <c r="E2437" t="str">
        <f>IF(OR(O2437&gt;0,O2438&gt;0),2,"")</f>
        <v/>
      </c>
      <c r="F2437" s="62"/>
      <c r="G2437" s="63"/>
      <c r="H2437" s="113"/>
      <c r="I2437" s="64"/>
      <c r="J2437" s="63">
        <v>0</v>
      </c>
      <c r="K2437" s="65"/>
      <c r="L2437" s="66"/>
      <c r="M2437" s="64"/>
      <c r="N2437" s="66">
        <f>IF(J2437=0,0,#REF!*$E$3)</f>
        <v>0</v>
      </c>
      <c r="O2437" s="67">
        <f t="shared" si="208"/>
        <v>0</v>
      </c>
      <c r="P2437" s="66"/>
      <c r="Q2437" s="67"/>
      <c r="R2437" s="66"/>
      <c r="S2437" s="67"/>
      <c r="T2437" s="114">
        <f>IF($E$3=0,0,IF(J2437=J2438,0,IF(J2438&gt;J2437,"추가","환입")))</f>
        <v>0</v>
      </c>
    </row>
    <row r="2438" spans="1:20" ht="20.25" hidden="1" customHeight="1">
      <c r="A2438">
        <f>E2438</f>
        <v>0</v>
      </c>
      <c r="E2438">
        <f>IF(OR(O2437&gt;0,O2438&gt;0),1,0)</f>
        <v>0</v>
      </c>
      <c r="F2438" s="59">
        <f>SUM($A$2358:A2438)</f>
        <v>0</v>
      </c>
      <c r="G2438" s="70" t="s">
        <v>634</v>
      </c>
      <c r="H2438" s="115" t="s">
        <v>667</v>
      </c>
      <c r="I2438" s="71" t="s">
        <v>636</v>
      </c>
      <c r="J2438" s="70">
        <v>0</v>
      </c>
      <c r="K2438" s="72" t="s">
        <v>626</v>
      </c>
      <c r="L2438" s="73"/>
      <c r="M2438" s="71"/>
      <c r="N2438" s="73">
        <f>IF(J2438=0,0,#REF!)</f>
        <v>0</v>
      </c>
      <c r="O2438" s="74">
        <f t="shared" si="208"/>
        <v>0</v>
      </c>
      <c r="P2438" s="73"/>
      <c r="Q2438" s="74"/>
      <c r="R2438" s="73"/>
      <c r="S2438" s="74"/>
      <c r="T2438" s="104">
        <f>IF(T2437&gt;0,ABS(J2438-J2437),0)</f>
        <v>0</v>
      </c>
    </row>
    <row r="2439" spans="1:20" ht="20.25" hidden="1" customHeight="1">
      <c r="E2439" t="str">
        <f>IF(OR(O2439&gt;0,O2440&gt;0),2,"")</f>
        <v/>
      </c>
      <c r="F2439" s="62"/>
      <c r="G2439" s="63"/>
      <c r="H2439" s="113"/>
      <c r="I2439" s="64"/>
      <c r="J2439" s="63">
        <v>0</v>
      </c>
      <c r="K2439" s="65"/>
      <c r="L2439" s="66"/>
      <c r="M2439" s="64"/>
      <c r="N2439" s="66">
        <f>IF(J2439=0,0,#REF!*$E$3)</f>
        <v>0</v>
      </c>
      <c r="O2439" s="67">
        <f t="shared" si="208"/>
        <v>0</v>
      </c>
      <c r="P2439" s="66"/>
      <c r="Q2439" s="67"/>
      <c r="R2439" s="66"/>
      <c r="S2439" s="67"/>
      <c r="T2439" s="114">
        <f>IF($E$3=0,0,IF(J2439=J2440,0,IF(J2440&gt;J2439,"추가","환입")))</f>
        <v>0</v>
      </c>
    </row>
    <row r="2440" spans="1:20" ht="20.25" hidden="1" customHeight="1">
      <c r="A2440">
        <f>E2440</f>
        <v>0</v>
      </c>
      <c r="E2440">
        <f>IF(OR(O2439&gt;0,O2440&gt;0),1,0)</f>
        <v>0</v>
      </c>
      <c r="F2440" s="59">
        <f>SUM($A$2358:A2440)</f>
        <v>0</v>
      </c>
      <c r="G2440" s="70" t="s">
        <v>634</v>
      </c>
      <c r="H2440" s="115" t="s">
        <v>668</v>
      </c>
      <c r="I2440" s="71" t="s">
        <v>636</v>
      </c>
      <c r="J2440" s="70">
        <v>0</v>
      </c>
      <c r="K2440" s="72" t="s">
        <v>346</v>
      </c>
      <c r="L2440" s="73"/>
      <c r="M2440" s="71"/>
      <c r="N2440" s="73">
        <f>IF(J2440=0,0,#REF!)</f>
        <v>0</v>
      </c>
      <c r="O2440" s="74">
        <f t="shared" si="208"/>
        <v>0</v>
      </c>
      <c r="P2440" s="73"/>
      <c r="Q2440" s="74"/>
      <c r="R2440" s="73"/>
      <c r="S2440" s="74"/>
      <c r="T2440" s="104">
        <f>IF(T2439&gt;0,ABS(J2440-J2439),0)</f>
        <v>0</v>
      </c>
    </row>
    <row r="2441" spans="1:20" ht="20.25" hidden="1" customHeight="1">
      <c r="E2441" t="str">
        <f>IF(OR(O2441&gt;0,O2442&gt;0),2,"")</f>
        <v/>
      </c>
      <c r="F2441" s="62"/>
      <c r="G2441" s="63"/>
      <c r="H2441" s="113"/>
      <c r="I2441" s="64"/>
      <c r="J2441" s="63">
        <v>0</v>
      </c>
      <c r="K2441" s="65"/>
      <c r="L2441" s="66"/>
      <c r="M2441" s="64"/>
      <c r="N2441" s="66">
        <f>IF(J2441=0,0,#REF!*$E$3)</f>
        <v>0</v>
      </c>
      <c r="O2441" s="67">
        <f t="shared" si="208"/>
        <v>0</v>
      </c>
      <c r="P2441" s="66"/>
      <c r="Q2441" s="67"/>
      <c r="R2441" s="66"/>
      <c r="S2441" s="67"/>
      <c r="T2441" s="114">
        <f>IF($E$3=0,0,IF(J2441=J2442,0,IF(J2442&gt;J2441,"추가","환입")))</f>
        <v>0</v>
      </c>
    </row>
    <row r="2442" spans="1:20" ht="20.25" hidden="1" customHeight="1">
      <c r="A2442">
        <f>E2442</f>
        <v>0</v>
      </c>
      <c r="E2442">
        <f>IF(OR(O2441&gt;0,O2442&gt;0),1,0)</f>
        <v>0</v>
      </c>
      <c r="F2442" s="59">
        <f>SUM($A$2358:A2442)</f>
        <v>0</v>
      </c>
      <c r="G2442" s="70" t="s">
        <v>634</v>
      </c>
      <c r="H2442" s="115" t="s">
        <v>669</v>
      </c>
      <c r="I2442" s="71" t="s">
        <v>636</v>
      </c>
      <c r="J2442" s="70">
        <v>0</v>
      </c>
      <c r="K2442" s="72" t="s">
        <v>626</v>
      </c>
      <c r="L2442" s="73"/>
      <c r="M2442" s="71"/>
      <c r="N2442" s="73">
        <f>IF(J2442=0,0,#REF!)</f>
        <v>0</v>
      </c>
      <c r="O2442" s="74">
        <f t="shared" si="208"/>
        <v>0</v>
      </c>
      <c r="P2442" s="73"/>
      <c r="Q2442" s="74"/>
      <c r="R2442" s="73"/>
      <c r="S2442" s="74"/>
      <c r="T2442" s="104">
        <f>IF(T2441&gt;0,ABS(J2442-J2441),0)</f>
        <v>0</v>
      </c>
    </row>
    <row r="2443" spans="1:20" ht="20.25" hidden="1" customHeight="1">
      <c r="E2443" t="str">
        <f>IF(OR(O2443&gt;0,O2444&gt;0),2,"")</f>
        <v/>
      </c>
      <c r="F2443" s="62"/>
      <c r="G2443" s="63"/>
      <c r="H2443" s="113"/>
      <c r="I2443" s="64"/>
      <c r="J2443" s="63">
        <v>0</v>
      </c>
      <c r="K2443" s="65"/>
      <c r="L2443" s="66"/>
      <c r="M2443" s="64"/>
      <c r="N2443" s="66">
        <f>IF(J2443=0,0,#REF!*$E$3)</f>
        <v>0</v>
      </c>
      <c r="O2443" s="67">
        <f t="shared" si="208"/>
        <v>0</v>
      </c>
      <c r="P2443" s="66"/>
      <c r="Q2443" s="67"/>
      <c r="R2443" s="66"/>
      <c r="S2443" s="67"/>
      <c r="T2443" s="114">
        <f>IF($E$3=0,0,IF(J2443=J2444,0,IF(J2444&gt;J2443,"추가","환입")))</f>
        <v>0</v>
      </c>
    </row>
    <row r="2444" spans="1:20" ht="20.25" hidden="1" customHeight="1">
      <c r="A2444">
        <f>E2444</f>
        <v>0</v>
      </c>
      <c r="E2444">
        <f>IF(OR(O2443&gt;0,O2444&gt;0),1,0)</f>
        <v>0</v>
      </c>
      <c r="F2444" s="59">
        <f>SUM($A$2358:A2444)</f>
        <v>0</v>
      </c>
      <c r="G2444" s="70" t="s">
        <v>634</v>
      </c>
      <c r="H2444" s="115" t="s">
        <v>670</v>
      </c>
      <c r="I2444" s="71" t="s">
        <v>636</v>
      </c>
      <c r="J2444" s="70">
        <v>0</v>
      </c>
      <c r="K2444" s="72" t="s">
        <v>346</v>
      </c>
      <c r="L2444" s="73"/>
      <c r="M2444" s="71"/>
      <c r="N2444" s="73">
        <f>IF(J2444=0,0,#REF!)</f>
        <v>0</v>
      </c>
      <c r="O2444" s="74">
        <f t="shared" si="208"/>
        <v>0</v>
      </c>
      <c r="P2444" s="73"/>
      <c r="Q2444" s="74"/>
      <c r="R2444" s="73"/>
      <c r="S2444" s="74"/>
      <c r="T2444" s="104">
        <f>IF(T2443&gt;0,ABS(J2444-J2443),0)</f>
        <v>0</v>
      </c>
    </row>
    <row r="2445" spans="1:20" ht="20.25" hidden="1" customHeight="1">
      <c r="E2445" t="str">
        <f>IF(OR(O2445&gt;0,O2446&gt;0),2,"")</f>
        <v/>
      </c>
      <c r="F2445" s="62"/>
      <c r="G2445" s="63"/>
      <c r="H2445" s="113"/>
      <c r="I2445" s="64"/>
      <c r="J2445" s="63">
        <v>0</v>
      </c>
      <c r="K2445" s="65"/>
      <c r="L2445" s="66"/>
      <c r="M2445" s="64"/>
      <c r="N2445" s="66">
        <f>IF(J2445=0,0,#REF!*$E$3)</f>
        <v>0</v>
      </c>
      <c r="O2445" s="67">
        <f t="shared" si="208"/>
        <v>0</v>
      </c>
      <c r="P2445" s="66"/>
      <c r="Q2445" s="67"/>
      <c r="R2445" s="66"/>
      <c r="S2445" s="67"/>
      <c r="T2445" s="114">
        <f>IF($E$3=0,0,IF(J2445=J2446,0,IF(J2446&gt;J2445,"추가","환입")))</f>
        <v>0</v>
      </c>
    </row>
    <row r="2446" spans="1:20" ht="20.25" hidden="1" customHeight="1">
      <c r="A2446">
        <f>E2446</f>
        <v>0</v>
      </c>
      <c r="E2446">
        <f>IF(OR(O2445&gt;0,O2446&gt;0),1,0)</f>
        <v>0</v>
      </c>
      <c r="F2446" s="59">
        <f>SUM($A$2358:A2446)</f>
        <v>0</v>
      </c>
      <c r="G2446" s="70" t="s">
        <v>634</v>
      </c>
      <c r="H2446" s="115" t="s">
        <v>671</v>
      </c>
      <c r="I2446" s="71" t="s">
        <v>636</v>
      </c>
      <c r="J2446" s="70">
        <v>0</v>
      </c>
      <c r="K2446" s="72" t="s">
        <v>346</v>
      </c>
      <c r="L2446" s="73"/>
      <c r="M2446" s="71"/>
      <c r="N2446" s="73">
        <f>IF(J2446=0,0,#REF!)</f>
        <v>0</v>
      </c>
      <c r="O2446" s="74">
        <f t="shared" si="208"/>
        <v>0</v>
      </c>
      <c r="P2446" s="73"/>
      <c r="Q2446" s="74"/>
      <c r="R2446" s="73"/>
      <c r="S2446" s="74"/>
      <c r="T2446" s="104">
        <f>IF(T2445&gt;0,ABS(J2446-J2445),0)</f>
        <v>0</v>
      </c>
    </row>
    <row r="2447" spans="1:20" ht="20.25" hidden="1" customHeight="1">
      <c r="E2447" t="str">
        <f>IF(OR(O2447&gt;0,O2448&gt;0),2,"")</f>
        <v/>
      </c>
      <c r="F2447" s="62"/>
      <c r="G2447" s="63"/>
      <c r="H2447" s="113"/>
      <c r="I2447" s="64"/>
      <c r="J2447" s="63">
        <v>0</v>
      </c>
      <c r="K2447" s="65"/>
      <c r="L2447" s="66"/>
      <c r="M2447" s="64"/>
      <c r="N2447" s="66">
        <f>IF(J2447=0,0,#REF!*$E$3)</f>
        <v>0</v>
      </c>
      <c r="O2447" s="67">
        <f t="shared" si="208"/>
        <v>0</v>
      </c>
      <c r="P2447" s="66"/>
      <c r="Q2447" s="67"/>
      <c r="R2447" s="66"/>
      <c r="S2447" s="67"/>
      <c r="T2447" s="114">
        <f>IF($E$3=0,0,IF(J2447=J2448,0,IF(J2448&gt;J2447,"추가","환입")))</f>
        <v>0</v>
      </c>
    </row>
    <row r="2448" spans="1:20" ht="20.25" hidden="1" customHeight="1">
      <c r="A2448">
        <f>E2448</f>
        <v>0</v>
      </c>
      <c r="E2448">
        <f>IF(OR(O2447&gt;0,O2448&gt;0),1,0)</f>
        <v>0</v>
      </c>
      <c r="F2448" s="59">
        <f>SUM($A$2358:A2448)</f>
        <v>0</v>
      </c>
      <c r="G2448" s="70" t="s">
        <v>634</v>
      </c>
      <c r="H2448" s="115" t="s">
        <v>672</v>
      </c>
      <c r="I2448" s="71" t="s">
        <v>636</v>
      </c>
      <c r="J2448" s="70">
        <v>0</v>
      </c>
      <c r="K2448" s="72" t="s">
        <v>346</v>
      </c>
      <c r="L2448" s="73"/>
      <c r="M2448" s="71"/>
      <c r="N2448" s="73">
        <f>IF(J2448=0,0,#REF!)</f>
        <v>0</v>
      </c>
      <c r="O2448" s="74">
        <f t="shared" si="208"/>
        <v>0</v>
      </c>
      <c r="P2448" s="73"/>
      <c r="Q2448" s="74"/>
      <c r="R2448" s="73"/>
      <c r="S2448" s="74"/>
      <c r="T2448" s="104">
        <f>IF(T2447&gt;0,ABS(J2448-J2447),0)</f>
        <v>0</v>
      </c>
    </row>
    <row r="2449" spans="1:20" ht="20.25" hidden="1" customHeight="1">
      <c r="E2449" t="str">
        <f>IF(OR(O2449&gt;0,O2450&gt;0),2,"")</f>
        <v/>
      </c>
      <c r="F2449" s="62"/>
      <c r="G2449" s="63"/>
      <c r="H2449" s="113"/>
      <c r="I2449" s="64"/>
      <c r="J2449" s="63">
        <v>0</v>
      </c>
      <c r="K2449" s="65"/>
      <c r="L2449" s="66"/>
      <c r="M2449" s="64"/>
      <c r="N2449" s="66">
        <f>IF(J2449=0,0,#REF!*$E$3)</f>
        <v>0</v>
      </c>
      <c r="O2449" s="67"/>
      <c r="P2449" s="66"/>
      <c r="Q2449" s="67"/>
      <c r="R2449" s="66"/>
      <c r="S2449" s="67"/>
      <c r="T2449" s="114">
        <f>IF($E$3=0,0,IF(J2449=J2450,0,IF(J2450&gt;J2449,"추가","환입")))</f>
        <v>0</v>
      </c>
    </row>
    <row r="2450" spans="1:20" ht="20.25" hidden="1" customHeight="1">
      <c r="E2450">
        <f>IF(OR(O2449&gt;0,O2450&gt;0),1,0)</f>
        <v>0</v>
      </c>
      <c r="F2450" s="59"/>
      <c r="G2450" s="70" t="s">
        <v>634</v>
      </c>
      <c r="H2450" s="115" t="s">
        <v>673</v>
      </c>
      <c r="I2450" s="71" t="s">
        <v>636</v>
      </c>
      <c r="J2450" s="70">
        <v>0</v>
      </c>
      <c r="K2450" s="72" t="s">
        <v>346</v>
      </c>
      <c r="L2450" s="73"/>
      <c r="M2450" s="71"/>
      <c r="N2450" s="73">
        <f>IF(J2450=0,0,#REF!)</f>
        <v>0</v>
      </c>
      <c r="O2450" s="74">
        <f t="shared" si="208"/>
        <v>0</v>
      </c>
      <c r="P2450" s="73"/>
      <c r="Q2450" s="74"/>
      <c r="R2450" s="73"/>
      <c r="S2450" s="74"/>
      <c r="T2450" s="104">
        <f>IF(T2449&gt;0,ABS(J2450-J2449),0)</f>
        <v>0</v>
      </c>
    </row>
    <row r="2451" spans="1:20" ht="20.25" hidden="1" customHeight="1">
      <c r="E2451" t="str">
        <f>IF(OR(O2451&gt;0,O2452&gt;0),2,"")</f>
        <v/>
      </c>
      <c r="F2451" s="62"/>
      <c r="G2451" s="63"/>
      <c r="H2451" s="113"/>
      <c r="I2451" s="64"/>
      <c r="J2451" s="63">
        <v>0</v>
      </c>
      <c r="K2451" s="65"/>
      <c r="L2451" s="66"/>
      <c r="M2451" s="64"/>
      <c r="N2451" s="66">
        <f>IF(J2451=0,0,#REF!*$E$3)</f>
        <v>0</v>
      </c>
      <c r="O2451" s="67">
        <f t="shared" si="208"/>
        <v>0</v>
      </c>
      <c r="P2451" s="66"/>
      <c r="Q2451" s="67"/>
      <c r="R2451" s="66"/>
      <c r="S2451" s="67"/>
      <c r="T2451" s="114">
        <f>IF($E$3=0,0,IF(J2451=J2452,0,IF(J2452&gt;J2451,"추가","환입")))</f>
        <v>0</v>
      </c>
    </row>
    <row r="2452" spans="1:20" ht="20.25" hidden="1" customHeight="1">
      <c r="A2452">
        <f>E2452</f>
        <v>0</v>
      </c>
      <c r="E2452">
        <f>IF(OR(O2451&gt;0,O2452&gt;0),1,0)</f>
        <v>0</v>
      </c>
      <c r="F2452" s="59">
        <f>SUM($A$2358:A2452)</f>
        <v>0</v>
      </c>
      <c r="G2452" s="70" t="s">
        <v>674</v>
      </c>
      <c r="H2452" s="115">
        <v>80</v>
      </c>
      <c r="I2452" s="71"/>
      <c r="J2452" s="70">
        <v>0</v>
      </c>
      <c r="K2452" s="72" t="s">
        <v>346</v>
      </c>
      <c r="L2452" s="73"/>
      <c r="M2452" s="71"/>
      <c r="N2452" s="73">
        <f>IF(J2452=0,0,#REF!)</f>
        <v>0</v>
      </c>
      <c r="O2452" s="74">
        <f t="shared" si="208"/>
        <v>0</v>
      </c>
      <c r="P2452" s="73"/>
      <c r="Q2452" s="74"/>
      <c r="R2452" s="73"/>
      <c r="S2452" s="74"/>
      <c r="T2452" s="104">
        <f>IF(T2451&gt;0,ABS(J2452-J2451),0)</f>
        <v>0</v>
      </c>
    </row>
    <row r="2453" spans="1:20" ht="20.25" hidden="1" customHeight="1">
      <c r="E2453" t="str">
        <f>IF(OR(O2453&gt;0,O2454&gt;0),2,"")</f>
        <v/>
      </c>
      <c r="F2453" s="62"/>
      <c r="G2453" s="63"/>
      <c r="H2453" s="113"/>
      <c r="I2453" s="64"/>
      <c r="J2453" s="63">
        <v>0</v>
      </c>
      <c r="K2453" s="65"/>
      <c r="L2453" s="66"/>
      <c r="M2453" s="64"/>
      <c r="N2453" s="66">
        <f>IF(J2453=0,0,#REF!*$E$3)</f>
        <v>0</v>
      </c>
      <c r="O2453" s="67">
        <f t="shared" si="208"/>
        <v>0</v>
      </c>
      <c r="P2453" s="66"/>
      <c r="Q2453" s="67"/>
      <c r="R2453" s="66"/>
      <c r="S2453" s="67"/>
      <c r="T2453" s="114">
        <f>IF($E$3=0,0,IF(J2453=J2454,0,IF(J2454&gt;J2453,"추가","환입")))</f>
        <v>0</v>
      </c>
    </row>
    <row r="2454" spans="1:20" ht="20.25" customHeight="1">
      <c r="A2454">
        <f>E2454</f>
        <v>0</v>
      </c>
      <c r="E2454">
        <f>IF(OR(O2453&gt;0,O2454&gt;0),1,0)</f>
        <v>0</v>
      </c>
      <c r="F2454" s="59">
        <f>SUM($A$2358:A2454)</f>
        <v>0</v>
      </c>
      <c r="G2454" s="70" t="s">
        <v>674</v>
      </c>
      <c r="H2454" s="115">
        <v>100</v>
      </c>
      <c r="I2454" s="71" t="s">
        <v>636</v>
      </c>
      <c r="J2454" s="87">
        <v>7</v>
      </c>
      <c r="K2454" s="72" t="s">
        <v>346</v>
      </c>
      <c r="L2454" s="73"/>
      <c r="M2454" s="71"/>
      <c r="N2454" s="73"/>
      <c r="O2454" s="74"/>
      <c r="P2454" s="73"/>
      <c r="Q2454" s="74"/>
      <c r="R2454" s="73"/>
      <c r="S2454" s="74"/>
      <c r="T2454" s="104">
        <f>IF(T2453&gt;0,ABS(J2454-J2453),0)</f>
        <v>0</v>
      </c>
    </row>
    <row r="2455" spans="1:20" ht="20.25" hidden="1" customHeight="1">
      <c r="E2455" t="str">
        <f>IF(OR(O2455&gt;0,O2456&gt;0),2,"")</f>
        <v/>
      </c>
      <c r="F2455" s="62"/>
      <c r="G2455" s="63"/>
      <c r="H2455" s="113"/>
      <c r="I2455" s="64"/>
      <c r="J2455" s="63">
        <v>0</v>
      </c>
      <c r="K2455" s="65"/>
      <c r="L2455" s="66"/>
      <c r="M2455" s="64"/>
      <c r="N2455" s="66">
        <f>IF(J2455=0,0,#REF!*$E$3)</f>
        <v>0</v>
      </c>
      <c r="O2455" s="67">
        <f t="shared" si="208"/>
        <v>0</v>
      </c>
      <c r="P2455" s="66"/>
      <c r="Q2455" s="67"/>
      <c r="R2455" s="66"/>
      <c r="S2455" s="67"/>
      <c r="T2455" s="114">
        <f>IF($E$3=0,0,IF(J2455=J2456,0,IF(J2456&gt;J2455,"추가","환입")))</f>
        <v>0</v>
      </c>
    </row>
    <row r="2456" spans="1:20" ht="20.25" customHeight="1">
      <c r="A2456">
        <f>E2456</f>
        <v>0</v>
      </c>
      <c r="E2456">
        <f>IF(OR(O2455&gt;0,O2456&gt;0),1,0)</f>
        <v>0</v>
      </c>
      <c r="F2456" s="59">
        <f>SUM($A$2358:A2456)</f>
        <v>0</v>
      </c>
      <c r="G2456" s="70" t="s">
        <v>674</v>
      </c>
      <c r="H2456" s="115">
        <v>150</v>
      </c>
      <c r="I2456" s="71" t="s">
        <v>636</v>
      </c>
      <c r="J2456" s="87">
        <v>15</v>
      </c>
      <c r="K2456" s="72" t="s">
        <v>675</v>
      </c>
      <c r="L2456" s="73"/>
      <c r="M2456" s="71"/>
      <c r="N2456" s="73"/>
      <c r="O2456" s="74"/>
      <c r="P2456" s="73"/>
      <c r="Q2456" s="74"/>
      <c r="R2456" s="73"/>
      <c r="S2456" s="74"/>
      <c r="T2456" s="104">
        <f>IF(T2455&gt;0,ABS(J2456-J2455),0)</f>
        <v>0</v>
      </c>
    </row>
    <row r="2457" spans="1:20" ht="20.25" hidden="1" customHeight="1">
      <c r="E2457" t="str">
        <f>IF(OR(O2457&gt;0,O2458&gt;0),2,"")</f>
        <v/>
      </c>
      <c r="F2457" s="62"/>
      <c r="G2457" s="63"/>
      <c r="H2457" s="113"/>
      <c r="I2457" s="64"/>
      <c r="J2457" s="63">
        <v>0</v>
      </c>
      <c r="K2457" s="65"/>
      <c r="L2457" s="66"/>
      <c r="M2457" s="64"/>
      <c r="N2457" s="66">
        <f>IF(J2457=0,0,#REF!*$E$3)</f>
        <v>0</v>
      </c>
      <c r="O2457" s="67">
        <f t="shared" si="208"/>
        <v>0</v>
      </c>
      <c r="P2457" s="66"/>
      <c r="Q2457" s="67"/>
      <c r="R2457" s="66"/>
      <c r="S2457" s="67"/>
      <c r="T2457" s="114">
        <f>IF($E$3=0,0,IF(J2457=J2458,0,IF(J2458&gt;J2457,"추가","환입")))</f>
        <v>0</v>
      </c>
    </row>
    <row r="2458" spans="1:20" ht="20.25" customHeight="1">
      <c r="A2458">
        <f>E2458</f>
        <v>0</v>
      </c>
      <c r="E2458">
        <f>IF(OR(O2457&gt;0,O2458&gt;0),1,0)</f>
        <v>0</v>
      </c>
      <c r="F2458" s="59">
        <f>SUM($A$2358:A2458)</f>
        <v>0</v>
      </c>
      <c r="G2458" s="70" t="s">
        <v>674</v>
      </c>
      <c r="H2458" s="115">
        <v>200</v>
      </c>
      <c r="I2458" s="71" t="s">
        <v>636</v>
      </c>
      <c r="J2458" s="87">
        <v>16</v>
      </c>
      <c r="K2458" s="72" t="s">
        <v>626</v>
      </c>
      <c r="L2458" s="73"/>
      <c r="M2458" s="71"/>
      <c r="N2458" s="73"/>
      <c r="O2458" s="74"/>
      <c r="P2458" s="73"/>
      <c r="Q2458" s="74"/>
      <c r="R2458" s="73"/>
      <c r="S2458" s="74"/>
      <c r="T2458" s="104">
        <f>IF(T2457&gt;0,ABS(J2458-J2457),0)</f>
        <v>0</v>
      </c>
    </row>
    <row r="2459" spans="1:20" ht="20.25" hidden="1" customHeight="1">
      <c r="E2459" t="str">
        <f>IF(OR(O2459&gt;0,O2460&gt;0),2,"")</f>
        <v/>
      </c>
      <c r="F2459" s="62"/>
      <c r="G2459" s="63"/>
      <c r="H2459" s="113"/>
      <c r="I2459" s="64"/>
      <c r="J2459" s="63">
        <v>0</v>
      </c>
      <c r="K2459" s="65"/>
      <c r="L2459" s="66"/>
      <c r="M2459" s="64"/>
      <c r="N2459" s="66">
        <f>IF(J2459=0,0,#REF!*$E$3)</f>
        <v>0</v>
      </c>
      <c r="O2459" s="67">
        <f t="shared" si="208"/>
        <v>0</v>
      </c>
      <c r="P2459" s="66"/>
      <c r="Q2459" s="67"/>
      <c r="R2459" s="66"/>
      <c r="S2459" s="67"/>
      <c r="T2459" s="114">
        <f>IF($E$3=0,0,IF(J2459=J2460,0,IF(J2460&gt;J2459,"추가","환입")))</f>
        <v>0</v>
      </c>
    </row>
    <row r="2460" spans="1:20" ht="20.25" customHeight="1">
      <c r="A2460">
        <f>E2460</f>
        <v>0</v>
      </c>
      <c r="E2460">
        <f>IF(OR(O2459&gt;0,O2460&gt;0),1,0)</f>
        <v>0</v>
      </c>
      <c r="F2460" s="59">
        <f>SUM($A$2358:A2460)</f>
        <v>0</v>
      </c>
      <c r="G2460" s="70" t="s">
        <v>674</v>
      </c>
      <c r="H2460" s="115">
        <v>250</v>
      </c>
      <c r="I2460" s="71" t="s">
        <v>636</v>
      </c>
      <c r="J2460" s="87">
        <v>10</v>
      </c>
      <c r="K2460" s="72" t="s">
        <v>675</v>
      </c>
      <c r="L2460" s="73"/>
      <c r="M2460" s="71"/>
      <c r="N2460" s="73"/>
      <c r="O2460" s="74"/>
      <c r="P2460" s="73"/>
      <c r="Q2460" s="74"/>
      <c r="R2460" s="73"/>
      <c r="S2460" s="74"/>
      <c r="T2460" s="104">
        <f>IF(T2459&gt;0,ABS(J2460-J2459),0)</f>
        <v>0</v>
      </c>
    </row>
    <row r="2461" spans="1:20" ht="20.25" hidden="1" customHeight="1">
      <c r="E2461" t="str">
        <f>IF(OR(O2461&gt;0,O2462&gt;0),2,"")</f>
        <v/>
      </c>
      <c r="F2461" s="62"/>
      <c r="G2461" s="63"/>
      <c r="H2461" s="113"/>
      <c r="I2461" s="64"/>
      <c r="J2461" s="63">
        <v>0</v>
      </c>
      <c r="K2461" s="65"/>
      <c r="L2461" s="66"/>
      <c r="M2461" s="64"/>
      <c r="N2461" s="66">
        <f>IF(J2461=0,0,#REF!*$E$3)</f>
        <v>0</v>
      </c>
      <c r="O2461" s="67">
        <f t="shared" si="208"/>
        <v>0</v>
      </c>
      <c r="P2461" s="66"/>
      <c r="Q2461" s="67"/>
      <c r="R2461" s="66"/>
      <c r="S2461" s="67"/>
      <c r="T2461" s="114">
        <f>IF($E$3=0,0,IF(J2461=J2462,0,IF(J2462&gt;J2461,"추가","환입")))</f>
        <v>0</v>
      </c>
    </row>
    <row r="2462" spans="1:20" ht="20.25" customHeight="1">
      <c r="A2462">
        <f>E2462</f>
        <v>0</v>
      </c>
      <c r="E2462">
        <f>IF(OR(O2461&gt;0,O2462&gt;0),1,0)</f>
        <v>0</v>
      </c>
      <c r="F2462" s="59">
        <f>SUM($A$2358:A2462)</f>
        <v>0</v>
      </c>
      <c r="G2462" s="70" t="s">
        <v>674</v>
      </c>
      <c r="H2462" s="115">
        <v>300</v>
      </c>
      <c r="I2462" s="71" t="s">
        <v>636</v>
      </c>
      <c r="J2462" s="87">
        <v>7</v>
      </c>
      <c r="K2462" s="72" t="s">
        <v>346</v>
      </c>
      <c r="L2462" s="73"/>
      <c r="M2462" s="71"/>
      <c r="N2462" s="73"/>
      <c r="O2462" s="74"/>
      <c r="P2462" s="73"/>
      <c r="Q2462" s="74"/>
      <c r="R2462" s="73"/>
      <c r="S2462" s="74"/>
      <c r="T2462" s="104">
        <f>IF(T2461&gt;0,ABS(J2462-J2461),0)</f>
        <v>0</v>
      </c>
    </row>
    <row r="2463" spans="1:20" ht="20.25" hidden="1" customHeight="1">
      <c r="E2463" t="str">
        <f>IF(OR(O2463&gt;0,O2464&gt;0),2,"")</f>
        <v/>
      </c>
      <c r="F2463" s="62"/>
      <c r="G2463" s="63"/>
      <c r="H2463" s="113"/>
      <c r="I2463" s="64"/>
      <c r="J2463" s="63">
        <v>0</v>
      </c>
      <c r="K2463" s="65"/>
      <c r="L2463" s="66"/>
      <c r="M2463" s="64"/>
      <c r="N2463" s="66">
        <f>IF(J2463=0,0,#REF!*$E$3)</f>
        <v>0</v>
      </c>
      <c r="O2463" s="67">
        <f t="shared" si="208"/>
        <v>0</v>
      </c>
      <c r="P2463" s="66"/>
      <c r="Q2463" s="67"/>
      <c r="R2463" s="66"/>
      <c r="S2463" s="67"/>
      <c r="T2463" s="114">
        <f>IF($E$3=0,0,IF(J2463=J2464,0,IF(J2464&gt;J2463,"추가","환입")))</f>
        <v>0</v>
      </c>
    </row>
    <row r="2464" spans="1:20" ht="20.25" hidden="1" customHeight="1">
      <c r="A2464">
        <f>E2464</f>
        <v>0</v>
      </c>
      <c r="E2464">
        <f>IF(OR(O2463&gt;0,O2464&gt;0),1,0)</f>
        <v>0</v>
      </c>
      <c r="F2464" s="59">
        <f>SUM($A$2358:A2464)</f>
        <v>0</v>
      </c>
      <c r="G2464" s="70" t="s">
        <v>674</v>
      </c>
      <c r="H2464" s="115">
        <v>350</v>
      </c>
      <c r="I2464" s="71" t="s">
        <v>636</v>
      </c>
      <c r="J2464" s="70">
        <v>0</v>
      </c>
      <c r="K2464" s="72" t="s">
        <v>346</v>
      </c>
      <c r="L2464" s="73"/>
      <c r="M2464" s="71"/>
      <c r="N2464" s="73">
        <f>IF(J2464=0,0,#REF!)</f>
        <v>0</v>
      </c>
      <c r="O2464" s="74">
        <f t="shared" si="208"/>
        <v>0</v>
      </c>
      <c r="P2464" s="73"/>
      <c r="Q2464" s="74"/>
      <c r="R2464" s="73"/>
      <c r="S2464" s="74"/>
      <c r="T2464" s="104">
        <f>IF(T2463&gt;0,ABS(J2464-J2463),0)</f>
        <v>0</v>
      </c>
    </row>
    <row r="2465" spans="1:20" ht="20.25" hidden="1" customHeight="1">
      <c r="E2465" t="str">
        <f>IF(OR(O2465&gt;0,O2466&gt;0),2,"")</f>
        <v/>
      </c>
      <c r="F2465" s="62"/>
      <c r="G2465" s="63"/>
      <c r="H2465" s="113"/>
      <c r="I2465" s="64"/>
      <c r="J2465" s="63">
        <v>0</v>
      </c>
      <c r="K2465" s="65"/>
      <c r="L2465" s="66"/>
      <c r="M2465" s="64"/>
      <c r="N2465" s="66">
        <f>IF(J2465=0,0,#REF!*$E$3)</f>
        <v>0</v>
      </c>
      <c r="O2465" s="67">
        <f t="shared" si="208"/>
        <v>0</v>
      </c>
      <c r="P2465" s="66"/>
      <c r="Q2465" s="67"/>
      <c r="R2465" s="66"/>
      <c r="S2465" s="67"/>
      <c r="T2465" s="114">
        <f>IF($E$3=0,0,IF(J2465=J2466,0,IF(J2466&gt;J2465,"추가","환입")))</f>
        <v>0</v>
      </c>
    </row>
    <row r="2466" spans="1:20" ht="20.25" hidden="1" customHeight="1">
      <c r="A2466">
        <f>E2466</f>
        <v>0</v>
      </c>
      <c r="E2466">
        <f>IF(OR(O2465&gt;0,O2466&gt;0),1,0)</f>
        <v>0</v>
      </c>
      <c r="F2466" s="59">
        <f>SUM($A$2358:A2466)</f>
        <v>0</v>
      </c>
      <c r="G2466" s="70" t="s">
        <v>674</v>
      </c>
      <c r="H2466" s="115">
        <v>400</v>
      </c>
      <c r="I2466" s="71" t="s">
        <v>636</v>
      </c>
      <c r="J2466" s="70">
        <v>0</v>
      </c>
      <c r="K2466" s="72" t="s">
        <v>346</v>
      </c>
      <c r="L2466" s="73"/>
      <c r="M2466" s="71"/>
      <c r="N2466" s="73">
        <f>IF(J2466=0,0,#REF!)</f>
        <v>0</v>
      </c>
      <c r="O2466" s="74">
        <f t="shared" si="208"/>
        <v>0</v>
      </c>
      <c r="P2466" s="73"/>
      <c r="Q2466" s="74"/>
      <c r="R2466" s="73"/>
      <c r="S2466" s="74"/>
      <c r="T2466" s="104">
        <f>IF(T2465&gt;0,ABS(J2466-J2465),0)</f>
        <v>0</v>
      </c>
    </row>
    <row r="2467" spans="1:20" ht="20.25" hidden="1" customHeight="1">
      <c r="E2467" t="str">
        <f>IF(OR(O2467&gt;0,O2468&gt;0),2,"")</f>
        <v/>
      </c>
      <c r="F2467" s="62"/>
      <c r="G2467" s="63"/>
      <c r="H2467" s="113"/>
      <c r="I2467" s="64"/>
      <c r="J2467" s="63">
        <v>0</v>
      </c>
      <c r="K2467" s="65"/>
      <c r="L2467" s="66"/>
      <c r="M2467" s="64"/>
      <c r="N2467" s="66">
        <f>IF(J2467=0,0,#REF!*$E$3)</f>
        <v>0</v>
      </c>
      <c r="O2467" s="67">
        <f t="shared" si="208"/>
        <v>0</v>
      </c>
      <c r="P2467" s="66"/>
      <c r="Q2467" s="67"/>
      <c r="R2467" s="66"/>
      <c r="S2467" s="67"/>
      <c r="T2467" s="114">
        <f>IF($E$3=0,0,IF(J2467=J2468,0,IF(J2468&gt;J2467,"추가","환입")))</f>
        <v>0</v>
      </c>
    </row>
    <row r="2468" spans="1:20" ht="20.25" hidden="1" customHeight="1">
      <c r="A2468">
        <f>E2468</f>
        <v>0</v>
      </c>
      <c r="E2468">
        <f>IF(OR(O2467&gt;0,O2468&gt;0),1,0)</f>
        <v>0</v>
      </c>
      <c r="F2468" s="59">
        <f>SUM($A$2358:A2468)</f>
        <v>0</v>
      </c>
      <c r="G2468" s="70" t="s">
        <v>674</v>
      </c>
      <c r="H2468" s="115">
        <v>450</v>
      </c>
      <c r="I2468" s="71" t="s">
        <v>636</v>
      </c>
      <c r="J2468" s="70">
        <v>0</v>
      </c>
      <c r="K2468" s="72" t="s">
        <v>346</v>
      </c>
      <c r="L2468" s="73"/>
      <c r="M2468" s="71"/>
      <c r="N2468" s="73">
        <f>IF(J2468=0,0,#REF!)</f>
        <v>0</v>
      </c>
      <c r="O2468" s="74">
        <f t="shared" si="208"/>
        <v>0</v>
      </c>
      <c r="P2468" s="73"/>
      <c r="Q2468" s="74"/>
      <c r="R2468" s="73"/>
      <c r="S2468" s="74"/>
      <c r="T2468" s="104">
        <f>IF(T2467&gt;0,ABS(J2468-J2467),0)</f>
        <v>0</v>
      </c>
    </row>
    <row r="2469" spans="1:20" ht="20.25" hidden="1" customHeight="1">
      <c r="E2469" t="str">
        <f>IF(OR(O2469&gt;0,O2470&gt;0),2,"")</f>
        <v/>
      </c>
      <c r="F2469" s="62"/>
      <c r="G2469" s="63"/>
      <c r="H2469" s="113"/>
      <c r="I2469" s="64"/>
      <c r="J2469" s="63">
        <v>0</v>
      </c>
      <c r="K2469" s="65"/>
      <c r="L2469" s="66"/>
      <c r="M2469" s="64"/>
      <c r="N2469" s="66">
        <f>IF(J2469=0,0,#REF!*$E$3)</f>
        <v>0</v>
      </c>
      <c r="O2469" s="67">
        <f t="shared" si="208"/>
        <v>0</v>
      </c>
      <c r="P2469" s="66"/>
      <c r="Q2469" s="67"/>
      <c r="R2469" s="66"/>
      <c r="S2469" s="67"/>
      <c r="T2469" s="114">
        <f>IF($E$3=0,0,IF(J2469=J2470,0,IF(J2470&gt;J2469,"추가","환입")))</f>
        <v>0</v>
      </c>
    </row>
    <row r="2470" spans="1:20" ht="20.25" hidden="1" customHeight="1">
      <c r="A2470">
        <f>E2470</f>
        <v>0</v>
      </c>
      <c r="E2470">
        <f>IF(OR(O2469&gt;0,O2470&gt;0),1,0)</f>
        <v>0</v>
      </c>
      <c r="F2470" s="59">
        <f>SUM($A$2358:A2470)</f>
        <v>0</v>
      </c>
      <c r="G2470" s="70" t="s">
        <v>674</v>
      </c>
      <c r="H2470" s="115">
        <v>500</v>
      </c>
      <c r="I2470" s="71" t="s">
        <v>636</v>
      </c>
      <c r="J2470" s="70">
        <v>0</v>
      </c>
      <c r="K2470" s="72" t="s">
        <v>346</v>
      </c>
      <c r="L2470" s="73"/>
      <c r="M2470" s="71"/>
      <c r="N2470" s="73">
        <f>IF(J2470=0,0,#REF!)</f>
        <v>0</v>
      </c>
      <c r="O2470" s="74">
        <f t="shared" si="208"/>
        <v>0</v>
      </c>
      <c r="P2470" s="73"/>
      <c r="Q2470" s="74"/>
      <c r="R2470" s="73"/>
      <c r="S2470" s="74"/>
      <c r="T2470" s="104">
        <f>IF(T2469&gt;0,ABS(J2470-J2469),0)</f>
        <v>0</v>
      </c>
    </row>
    <row r="2471" spans="1:20" ht="20.25" hidden="1" customHeight="1">
      <c r="E2471" t="str">
        <f>IF(OR(O2471&gt;0,O2472&gt;0),2,"")</f>
        <v/>
      </c>
      <c r="F2471" s="62"/>
      <c r="G2471" s="63"/>
      <c r="H2471" s="113"/>
      <c r="I2471" s="64"/>
      <c r="J2471" s="63">
        <v>0</v>
      </c>
      <c r="K2471" s="65"/>
      <c r="L2471" s="66"/>
      <c r="M2471" s="64"/>
      <c r="N2471" s="66">
        <f>IF(J2471=0,0,#REF!*$E$3)</f>
        <v>0</v>
      </c>
      <c r="O2471" s="67">
        <f t="shared" si="208"/>
        <v>0</v>
      </c>
      <c r="P2471" s="66"/>
      <c r="Q2471" s="67"/>
      <c r="R2471" s="66"/>
      <c r="S2471" s="67"/>
      <c r="T2471" s="114">
        <f>IF($E$3=0,0,IF(J2471=J2472,0,IF(J2472&gt;J2471,"추가","환입")))</f>
        <v>0</v>
      </c>
    </row>
    <row r="2472" spans="1:20" ht="20.25" hidden="1" customHeight="1">
      <c r="A2472">
        <f>E2472</f>
        <v>0</v>
      </c>
      <c r="E2472">
        <f>IF(OR(O2471&gt;0,O2472&gt;0),1,0)</f>
        <v>0</v>
      </c>
      <c r="F2472" s="59">
        <f>SUM($A$2358:A2472)</f>
        <v>0</v>
      </c>
      <c r="G2472" s="70" t="s">
        <v>674</v>
      </c>
      <c r="H2472" s="115">
        <v>1000</v>
      </c>
      <c r="I2472" s="71" t="s">
        <v>636</v>
      </c>
      <c r="J2472" s="70">
        <v>0</v>
      </c>
      <c r="K2472" s="72" t="s">
        <v>346</v>
      </c>
      <c r="L2472" s="73"/>
      <c r="M2472" s="71"/>
      <c r="N2472" s="73">
        <f>IF(J2472=0,0,#REF!)</f>
        <v>0</v>
      </c>
      <c r="O2472" s="74">
        <f t="shared" si="208"/>
        <v>0</v>
      </c>
      <c r="P2472" s="73"/>
      <c r="Q2472" s="74"/>
      <c r="R2472" s="73"/>
      <c r="S2472" s="74"/>
      <c r="T2472" s="104">
        <f>IF(T2471&gt;0,ABS(J2472-J2471),0)</f>
        <v>0</v>
      </c>
    </row>
    <row r="2473" spans="1:20" ht="20.25" hidden="1" customHeight="1">
      <c r="E2473" t="str">
        <f>IF(OR(O2473&gt;0,O2474&gt;0),2,"")</f>
        <v/>
      </c>
      <c r="F2473" s="62"/>
      <c r="G2473" s="63"/>
      <c r="H2473" s="113"/>
      <c r="I2473" s="64"/>
      <c r="J2473" s="63">
        <v>0</v>
      </c>
      <c r="K2473" s="65"/>
      <c r="L2473" s="66"/>
      <c r="M2473" s="64"/>
      <c r="N2473" s="66">
        <f>IF(J2473=0,0,#REF!*$E$3)</f>
        <v>0</v>
      </c>
      <c r="O2473" s="67">
        <f t="shared" si="208"/>
        <v>0</v>
      </c>
      <c r="P2473" s="66"/>
      <c r="Q2473" s="67"/>
      <c r="R2473" s="66"/>
      <c r="S2473" s="67"/>
      <c r="T2473" s="114">
        <f>IF($E$3=0,0,IF(J2473=J2474,0,IF(J2474&gt;J2473,"추가","환입")))</f>
        <v>0</v>
      </c>
    </row>
    <row r="2474" spans="1:20" ht="20.25" hidden="1" customHeight="1">
      <c r="A2474">
        <f>E2474</f>
        <v>0</v>
      </c>
      <c r="E2474">
        <f>IF(OR(O2473&gt;0,O2474&gt;0),1,0)</f>
        <v>0</v>
      </c>
      <c r="F2474" s="59">
        <f>SUM($A$2358:A2474)</f>
        <v>0</v>
      </c>
      <c r="G2474" s="70" t="s">
        <v>676</v>
      </c>
      <c r="H2474" s="115" t="s">
        <v>677</v>
      </c>
      <c r="I2474" s="71" t="s">
        <v>636</v>
      </c>
      <c r="J2474" s="70">
        <v>0</v>
      </c>
      <c r="K2474" s="72" t="s">
        <v>626</v>
      </c>
      <c r="L2474" s="73"/>
      <c r="M2474" s="71"/>
      <c r="N2474" s="73">
        <f>IF(J2474=0,0,#REF!)</f>
        <v>0</v>
      </c>
      <c r="O2474" s="74">
        <f t="shared" si="208"/>
        <v>0</v>
      </c>
      <c r="P2474" s="73"/>
      <c r="Q2474" s="74"/>
      <c r="R2474" s="73"/>
      <c r="S2474" s="74"/>
      <c r="T2474" s="104">
        <f>IF(T2473&gt;0,ABS(J2474-J2473),0)</f>
        <v>0</v>
      </c>
    </row>
    <row r="2475" spans="1:20" ht="20.25" hidden="1" customHeight="1">
      <c r="E2475" t="str">
        <f>IF(OR(O2475&gt;0,O2476&gt;0),2,"")</f>
        <v/>
      </c>
      <c r="F2475" s="62"/>
      <c r="G2475" s="63"/>
      <c r="H2475" s="113"/>
      <c r="I2475" s="64"/>
      <c r="J2475" s="63">
        <v>0</v>
      </c>
      <c r="K2475" s="65"/>
      <c r="L2475" s="66"/>
      <c r="M2475" s="64"/>
      <c r="N2475" s="66">
        <f>IF(J2475=0,0,#REF!*$E$3)</f>
        <v>0</v>
      </c>
      <c r="O2475" s="67">
        <f t="shared" si="208"/>
        <v>0</v>
      </c>
      <c r="P2475" s="66"/>
      <c r="Q2475" s="67"/>
      <c r="R2475" s="66"/>
      <c r="S2475" s="67"/>
      <c r="T2475" s="114">
        <f>IF($E$3=0,0,IF(J2475=J2476,0,IF(J2476&gt;J2475,"추가","환입")))</f>
        <v>0</v>
      </c>
    </row>
    <row r="2476" spans="1:20" ht="20.25" hidden="1" customHeight="1">
      <c r="A2476">
        <f>E2476</f>
        <v>0</v>
      </c>
      <c r="E2476">
        <f>IF(OR(O2475&gt;0,O2476&gt;0),1,0)</f>
        <v>0</v>
      </c>
      <c r="F2476" s="59">
        <f>SUM($A$2358:A2476)</f>
        <v>0</v>
      </c>
      <c r="G2476" s="70" t="s">
        <v>676</v>
      </c>
      <c r="H2476" s="115" t="s">
        <v>678</v>
      </c>
      <c r="I2476" s="71" t="s">
        <v>636</v>
      </c>
      <c r="J2476" s="70">
        <v>0</v>
      </c>
      <c r="K2476" s="72" t="s">
        <v>346</v>
      </c>
      <c r="L2476" s="73"/>
      <c r="M2476" s="71"/>
      <c r="N2476" s="73">
        <f>IF(J2476=0,0,#REF!)</f>
        <v>0</v>
      </c>
      <c r="O2476" s="74">
        <f t="shared" si="208"/>
        <v>0</v>
      </c>
      <c r="P2476" s="73"/>
      <c r="Q2476" s="74"/>
      <c r="R2476" s="73"/>
      <c r="S2476" s="74"/>
      <c r="T2476" s="104">
        <f>IF(T2475&gt;0,ABS(J2476-J2475),0)</f>
        <v>0</v>
      </c>
    </row>
    <row r="2477" spans="1:20" ht="20.25" hidden="1" customHeight="1">
      <c r="E2477" t="str">
        <f>IF(OR(O2477&gt;0,O2478&gt;0),2,"")</f>
        <v/>
      </c>
      <c r="F2477" s="62"/>
      <c r="G2477" s="63"/>
      <c r="H2477" s="113"/>
      <c r="I2477" s="64"/>
      <c r="J2477" s="63">
        <v>0</v>
      </c>
      <c r="K2477" s="65"/>
      <c r="L2477" s="66"/>
      <c r="M2477" s="64"/>
      <c r="N2477" s="66">
        <f>IF(J2477=0,0,#REF!*$E$3)</f>
        <v>0</v>
      </c>
      <c r="O2477" s="67">
        <f t="shared" si="208"/>
        <v>0</v>
      </c>
      <c r="P2477" s="66"/>
      <c r="Q2477" s="67"/>
      <c r="R2477" s="66"/>
      <c r="S2477" s="67"/>
      <c r="T2477" s="114">
        <f>IF($E$3=0,0,IF(J2477=J2478,0,IF(J2478&gt;J2477,"추가","환입")))</f>
        <v>0</v>
      </c>
    </row>
    <row r="2478" spans="1:20" ht="20.25" hidden="1" customHeight="1">
      <c r="A2478">
        <f>E2478</f>
        <v>0</v>
      </c>
      <c r="E2478">
        <f>IF(OR(O2477&gt;0,O2478&gt;0),1,0)</f>
        <v>0</v>
      </c>
      <c r="F2478" s="59">
        <f>SUM($A$2358:A2478)</f>
        <v>0</v>
      </c>
      <c r="G2478" s="70" t="s">
        <v>676</v>
      </c>
      <c r="H2478" s="115" t="s">
        <v>679</v>
      </c>
      <c r="I2478" s="71" t="s">
        <v>636</v>
      </c>
      <c r="J2478" s="70">
        <v>0</v>
      </c>
      <c r="K2478" s="72" t="s">
        <v>576</v>
      </c>
      <c r="L2478" s="73"/>
      <c r="M2478" s="71"/>
      <c r="N2478" s="73">
        <f>IF(J2478=0,0,#REF!)</f>
        <v>0</v>
      </c>
      <c r="O2478" s="74">
        <f t="shared" si="208"/>
        <v>0</v>
      </c>
      <c r="P2478" s="73"/>
      <c r="Q2478" s="74"/>
      <c r="R2478" s="73"/>
      <c r="S2478" s="74"/>
      <c r="T2478" s="104">
        <f>IF(T2477&gt;0,ABS(J2478-J2477),0)</f>
        <v>0</v>
      </c>
    </row>
    <row r="2479" spans="1:20" ht="20.25" hidden="1" customHeight="1">
      <c r="E2479" t="str">
        <f>IF(OR(O2479&gt;0,O2480&gt;0),2,"")</f>
        <v/>
      </c>
      <c r="F2479" s="62"/>
      <c r="G2479" s="63"/>
      <c r="H2479" s="113"/>
      <c r="I2479" s="64"/>
      <c r="J2479" s="63">
        <v>0</v>
      </c>
      <c r="K2479" s="65"/>
      <c r="L2479" s="66"/>
      <c r="M2479" s="64"/>
      <c r="N2479" s="66">
        <f>IF(J2479=0,0,#REF!*$E$3)</f>
        <v>0</v>
      </c>
      <c r="O2479" s="67">
        <f t="shared" si="208"/>
        <v>0</v>
      </c>
      <c r="P2479" s="66"/>
      <c r="Q2479" s="67"/>
      <c r="R2479" s="66"/>
      <c r="S2479" s="67"/>
      <c r="T2479" s="114">
        <f>IF($E$3=0,0,IF(J2479=J2480,0,IF(J2480&gt;J2479,"추가","환입")))</f>
        <v>0</v>
      </c>
    </row>
    <row r="2480" spans="1:20" ht="20.25" customHeight="1">
      <c r="A2480">
        <f>E2480</f>
        <v>0</v>
      </c>
      <c r="E2480">
        <f>IF(OR(O2479&gt;0,O2480&gt;0),1,0)</f>
        <v>0</v>
      </c>
      <c r="F2480" s="59">
        <f>SUM($A$2358:A2480)</f>
        <v>0</v>
      </c>
      <c r="G2480" s="70" t="s">
        <v>680</v>
      </c>
      <c r="H2480" s="115" t="s">
        <v>681</v>
      </c>
      <c r="I2480" s="71" t="s">
        <v>636</v>
      </c>
      <c r="J2480" s="87">
        <v>4</v>
      </c>
      <c r="K2480" s="72" t="s">
        <v>346</v>
      </c>
      <c r="L2480" s="73"/>
      <c r="M2480" s="71"/>
      <c r="N2480" s="73"/>
      <c r="O2480" s="74"/>
      <c r="P2480" s="73"/>
      <c r="Q2480" s="74"/>
      <c r="R2480" s="73"/>
      <c r="S2480" s="74"/>
      <c r="T2480" s="104">
        <f>IF(T2479&gt;0,ABS(J2480-J2479),0)</f>
        <v>0</v>
      </c>
    </row>
    <row r="2481" spans="1:20" ht="20.25" hidden="1" customHeight="1">
      <c r="E2481" t="str">
        <f>IF(OR(O2481&gt;0,O2482&gt;0),2,"")</f>
        <v/>
      </c>
      <c r="F2481" s="62"/>
      <c r="G2481" s="63"/>
      <c r="H2481" s="113"/>
      <c r="I2481" s="64"/>
      <c r="J2481" s="63">
        <v>0</v>
      </c>
      <c r="K2481" s="65"/>
      <c r="L2481" s="66"/>
      <c r="M2481" s="64"/>
      <c r="N2481" s="66">
        <f>IF(J2481=0,0,#REF!*$E$3)</f>
        <v>0</v>
      </c>
      <c r="O2481" s="67">
        <f t="shared" si="208"/>
        <v>0</v>
      </c>
      <c r="P2481" s="66"/>
      <c r="Q2481" s="67"/>
      <c r="R2481" s="66"/>
      <c r="S2481" s="67"/>
      <c r="T2481" s="114">
        <f>IF($E$3=0,0,IF(J2481=J2482,0,IF(J2482&gt;J2481,"추가","환입")))</f>
        <v>0</v>
      </c>
    </row>
    <row r="2482" spans="1:20" ht="20.25" customHeight="1">
      <c r="A2482">
        <f>E2482</f>
        <v>0</v>
      </c>
      <c r="E2482">
        <f>IF(OR(O2481&gt;0,O2482&gt;0),1,0)</f>
        <v>0</v>
      </c>
      <c r="F2482" s="59">
        <f>SUM($A$2358:A2482)</f>
        <v>0</v>
      </c>
      <c r="G2482" s="70" t="s">
        <v>680</v>
      </c>
      <c r="H2482" s="115" t="s">
        <v>682</v>
      </c>
      <c r="I2482" s="71" t="s">
        <v>636</v>
      </c>
      <c r="J2482" s="87">
        <v>7</v>
      </c>
      <c r="K2482" s="72" t="s">
        <v>346</v>
      </c>
      <c r="L2482" s="73"/>
      <c r="M2482" s="71"/>
      <c r="N2482" s="73"/>
      <c r="O2482" s="74"/>
      <c r="P2482" s="73"/>
      <c r="Q2482" s="74"/>
      <c r="R2482" s="73"/>
      <c r="S2482" s="74"/>
      <c r="T2482" s="104">
        <f>IF(T2481&gt;0,ABS(J2482-J2481),0)</f>
        <v>0</v>
      </c>
    </row>
    <row r="2483" spans="1:20" ht="20.25" hidden="1" customHeight="1">
      <c r="E2483" t="str">
        <f>IF(OR(O2483&gt;0,O2484&gt;0),2,"")</f>
        <v/>
      </c>
      <c r="F2483" s="62"/>
      <c r="G2483" s="63"/>
      <c r="H2483" s="113"/>
      <c r="I2483" s="64"/>
      <c r="J2483" s="63">
        <v>0</v>
      </c>
      <c r="K2483" s="65"/>
      <c r="L2483" s="66"/>
      <c r="M2483" s="64"/>
      <c r="N2483" s="66">
        <f>IF(J2483=0,0,#REF!*$E$3)</f>
        <v>0</v>
      </c>
      <c r="O2483" s="67">
        <f t="shared" si="208"/>
        <v>0</v>
      </c>
      <c r="P2483" s="66"/>
      <c r="Q2483" s="67"/>
      <c r="R2483" s="66"/>
      <c r="S2483" s="67"/>
      <c r="T2483" s="114">
        <f>IF($E$3=0,0,IF(J2483=J2484,0,IF(J2484&gt;J2483,"추가","환입")))</f>
        <v>0</v>
      </c>
    </row>
    <row r="2484" spans="1:20" ht="20.25" hidden="1" customHeight="1">
      <c r="A2484">
        <f>E2484</f>
        <v>0</v>
      </c>
      <c r="E2484">
        <f>IF(OR(O2483&gt;0,O2484&gt;0),1,0)</f>
        <v>0</v>
      </c>
      <c r="F2484" s="59">
        <f>SUM($A$2358:A2484)</f>
        <v>0</v>
      </c>
      <c r="G2484" s="70" t="s">
        <v>680</v>
      </c>
      <c r="H2484" s="115" t="s">
        <v>683</v>
      </c>
      <c r="I2484" s="71" t="s">
        <v>636</v>
      </c>
      <c r="J2484" s="70">
        <v>0</v>
      </c>
      <c r="K2484" s="72" t="s">
        <v>346</v>
      </c>
      <c r="L2484" s="73"/>
      <c r="M2484" s="71"/>
      <c r="N2484" s="73">
        <f>IF(J2484=0,0,#REF!)</f>
        <v>0</v>
      </c>
      <c r="O2484" s="74">
        <f t="shared" si="208"/>
        <v>0</v>
      </c>
      <c r="P2484" s="73"/>
      <c r="Q2484" s="74"/>
      <c r="R2484" s="73"/>
      <c r="S2484" s="74"/>
      <c r="T2484" s="104">
        <f>IF(T2483&gt;0,ABS(J2484-J2483),0)</f>
        <v>0</v>
      </c>
    </row>
    <row r="2485" spans="1:20" ht="20.25" hidden="1" customHeight="1">
      <c r="E2485" t="str">
        <f>IF(OR(O2485&gt;0,O2486&gt;0),2,"")</f>
        <v/>
      </c>
      <c r="F2485" s="62"/>
      <c r="G2485" s="63"/>
      <c r="H2485" s="113"/>
      <c r="I2485" s="64"/>
      <c r="J2485" s="63">
        <v>0</v>
      </c>
      <c r="K2485" s="65"/>
      <c r="L2485" s="66"/>
      <c r="M2485" s="64"/>
      <c r="N2485" s="66">
        <f>IF(J2485=0,0,#REF!*$E$3)</f>
        <v>0</v>
      </c>
      <c r="O2485" s="67">
        <f t="shared" si="208"/>
        <v>0</v>
      </c>
      <c r="P2485" s="66"/>
      <c r="Q2485" s="67"/>
      <c r="R2485" s="66"/>
      <c r="S2485" s="67"/>
      <c r="T2485" s="114">
        <f>IF($E$3=0,0,IF(J2485=J2486,0,IF(J2486&gt;J2485,"추가","환입")))</f>
        <v>0</v>
      </c>
    </row>
    <row r="2486" spans="1:20" ht="20.25" customHeight="1">
      <c r="A2486">
        <f>E2486</f>
        <v>0</v>
      </c>
      <c r="E2486">
        <f>IF(OR(O2485&gt;0,O2486&gt;0),1,0)</f>
        <v>0</v>
      </c>
      <c r="F2486" s="59">
        <f>SUM($A$2358:A2486)</f>
        <v>0</v>
      </c>
      <c r="G2486" s="70" t="s">
        <v>676</v>
      </c>
      <c r="H2486" s="115" t="s">
        <v>684</v>
      </c>
      <c r="I2486" s="71" t="s">
        <v>636</v>
      </c>
      <c r="J2486" s="87">
        <v>6</v>
      </c>
      <c r="K2486" s="72" t="s">
        <v>346</v>
      </c>
      <c r="L2486" s="73"/>
      <c r="M2486" s="71"/>
      <c r="N2486" s="73"/>
      <c r="O2486" s="74"/>
      <c r="P2486" s="73"/>
      <c r="Q2486" s="74"/>
      <c r="R2486" s="73"/>
      <c r="S2486" s="74"/>
      <c r="T2486" s="104">
        <f>IF(T2485&gt;0,ABS(J2486-J2485),0)</f>
        <v>0</v>
      </c>
    </row>
    <row r="2487" spans="1:20" ht="20.25" hidden="1" customHeight="1">
      <c r="E2487" t="str">
        <f>IF(OR(O2487&gt;0,O2488&gt;0),2,"")</f>
        <v/>
      </c>
      <c r="F2487" s="62"/>
      <c r="G2487" s="63"/>
      <c r="H2487" s="113"/>
      <c r="I2487" s="64"/>
      <c r="J2487" s="63">
        <v>0</v>
      </c>
      <c r="K2487" s="65"/>
      <c r="L2487" s="66"/>
      <c r="M2487" s="64"/>
      <c r="N2487" s="66">
        <f>IF(J2487=0,0,#REF!*$E$3)</f>
        <v>0</v>
      </c>
      <c r="O2487" s="67">
        <f t="shared" ref="O2487:O2582" si="209">INT($J2487*N2487)</f>
        <v>0</v>
      </c>
      <c r="P2487" s="66"/>
      <c r="Q2487" s="67"/>
      <c r="R2487" s="66"/>
      <c r="S2487" s="67"/>
      <c r="T2487" s="114">
        <f>IF($E$3=0,0,IF(J2487=J2488,0,IF(J2488&gt;J2487,"추가","환입")))</f>
        <v>0</v>
      </c>
    </row>
    <row r="2488" spans="1:20" ht="20.25" customHeight="1">
      <c r="A2488">
        <f>E2488</f>
        <v>0</v>
      </c>
      <c r="E2488">
        <f>IF(OR(O2487&gt;0,O2488&gt;0),1,0)</f>
        <v>0</v>
      </c>
      <c r="F2488" s="59">
        <f>SUM($A$2358:A2488)</f>
        <v>0</v>
      </c>
      <c r="G2488" s="70" t="s">
        <v>676</v>
      </c>
      <c r="H2488" s="115" t="s">
        <v>685</v>
      </c>
      <c r="I2488" s="71" t="s">
        <v>636</v>
      </c>
      <c r="J2488" s="87">
        <v>9</v>
      </c>
      <c r="K2488" s="72" t="s">
        <v>347</v>
      </c>
      <c r="L2488" s="73"/>
      <c r="M2488" s="71"/>
      <c r="N2488" s="73"/>
      <c r="O2488" s="74"/>
      <c r="P2488" s="73"/>
      <c r="Q2488" s="74"/>
      <c r="R2488" s="73"/>
      <c r="S2488" s="74"/>
      <c r="T2488" s="104">
        <f>IF(T2487&gt;0,ABS(J2488-J2487),0)</f>
        <v>0</v>
      </c>
    </row>
    <row r="2489" spans="1:20" ht="20.25" hidden="1" customHeight="1">
      <c r="E2489" t="str">
        <f>IF(OR(O2489&gt;0,O2490&gt;0),2,"")</f>
        <v/>
      </c>
      <c r="F2489" s="62"/>
      <c r="G2489" s="63"/>
      <c r="H2489" s="113"/>
      <c r="I2489" s="64"/>
      <c r="J2489" s="63">
        <v>0</v>
      </c>
      <c r="K2489" s="65"/>
      <c r="L2489" s="66"/>
      <c r="M2489" s="64"/>
      <c r="N2489" s="66">
        <f>IF(J2489=0,0,#REF!*$E$3)</f>
        <v>0</v>
      </c>
      <c r="O2489" s="67">
        <f t="shared" si="209"/>
        <v>0</v>
      </c>
      <c r="P2489" s="66"/>
      <c r="Q2489" s="67"/>
      <c r="R2489" s="66"/>
      <c r="S2489" s="67"/>
      <c r="T2489" s="114">
        <f>IF($E$3=0,0,IF(J2489=J2490,0,IF(J2490&gt;J2489,"추가","환입")))</f>
        <v>0</v>
      </c>
    </row>
    <row r="2490" spans="1:20" ht="20.25" customHeight="1">
      <c r="A2490">
        <f>E2490</f>
        <v>0</v>
      </c>
      <c r="E2490">
        <f>IF(OR(O2489&gt;0,O2490&gt;0),1,0)</f>
        <v>0</v>
      </c>
      <c r="F2490" s="59">
        <f>SUM($A$2358:A2490)</f>
        <v>0</v>
      </c>
      <c r="G2490" s="70" t="s">
        <v>676</v>
      </c>
      <c r="H2490" s="115" t="s">
        <v>686</v>
      </c>
      <c r="I2490" s="71" t="s">
        <v>636</v>
      </c>
      <c r="J2490" s="87">
        <v>2</v>
      </c>
      <c r="K2490" s="72" t="s">
        <v>626</v>
      </c>
      <c r="L2490" s="73"/>
      <c r="M2490" s="71"/>
      <c r="N2490" s="73"/>
      <c r="O2490" s="74"/>
      <c r="P2490" s="73"/>
      <c r="Q2490" s="74"/>
      <c r="R2490" s="73"/>
      <c r="S2490" s="74"/>
      <c r="T2490" s="104">
        <f>IF(T2489&gt;0,ABS(J2490-J2489),0)</f>
        <v>0</v>
      </c>
    </row>
    <row r="2491" spans="1:20" ht="20.25" hidden="1" customHeight="1">
      <c r="E2491" t="str">
        <f>IF(OR(O2491&gt;0,O2492&gt;0),2,"")</f>
        <v/>
      </c>
      <c r="F2491" s="62"/>
      <c r="G2491" s="63"/>
      <c r="H2491" s="113"/>
      <c r="I2491" s="64"/>
      <c r="J2491" s="63">
        <v>0</v>
      </c>
      <c r="K2491" s="65"/>
      <c r="L2491" s="66"/>
      <c r="M2491" s="64"/>
      <c r="N2491" s="66">
        <f>IF(J2491=0,0,#REF!*$E$3)</f>
        <v>0</v>
      </c>
      <c r="O2491" s="67">
        <f t="shared" si="209"/>
        <v>0</v>
      </c>
      <c r="P2491" s="66"/>
      <c r="Q2491" s="67"/>
      <c r="R2491" s="66"/>
      <c r="S2491" s="67"/>
      <c r="T2491" s="114">
        <f>IF($E$3=0,0,IF(J2491=J2492,0,IF(J2492&gt;J2491,"추가","환입")))</f>
        <v>0</v>
      </c>
    </row>
    <row r="2492" spans="1:20" ht="20.25" customHeight="1">
      <c r="A2492">
        <f>E2492</f>
        <v>0</v>
      </c>
      <c r="E2492">
        <f>IF(OR(O2491&gt;0,O2492&gt;0),1,0)</f>
        <v>0</v>
      </c>
      <c r="F2492" s="59">
        <f>SUM($A$2358:A2492)</f>
        <v>0</v>
      </c>
      <c r="G2492" s="70" t="s">
        <v>676</v>
      </c>
      <c r="H2492" s="115" t="s">
        <v>687</v>
      </c>
      <c r="I2492" s="71" t="s">
        <v>636</v>
      </c>
      <c r="J2492" s="87">
        <v>7</v>
      </c>
      <c r="K2492" s="72" t="s">
        <v>626</v>
      </c>
      <c r="L2492" s="73"/>
      <c r="M2492" s="71"/>
      <c r="N2492" s="73"/>
      <c r="O2492" s="74"/>
      <c r="P2492" s="73"/>
      <c r="Q2492" s="74"/>
      <c r="R2492" s="73"/>
      <c r="S2492" s="74"/>
      <c r="T2492" s="104">
        <f>IF(T2491&gt;0,ABS(J2492-J2491),0)</f>
        <v>0</v>
      </c>
    </row>
    <row r="2493" spans="1:20" ht="20.25" hidden="1" customHeight="1">
      <c r="E2493" t="str">
        <f>IF(OR(O2493&gt;0,O2494&gt;0),2,"")</f>
        <v/>
      </c>
      <c r="F2493" s="62"/>
      <c r="G2493" s="63"/>
      <c r="H2493" s="113"/>
      <c r="I2493" s="64"/>
      <c r="J2493" s="63">
        <v>0</v>
      </c>
      <c r="K2493" s="65"/>
      <c r="L2493" s="66"/>
      <c r="M2493" s="64"/>
      <c r="N2493" s="66">
        <f>IF(J2493=0,0,#REF!*$E$3)</f>
        <v>0</v>
      </c>
      <c r="O2493" s="67">
        <f t="shared" si="209"/>
        <v>0</v>
      </c>
      <c r="P2493" s="66"/>
      <c r="Q2493" s="67"/>
      <c r="R2493" s="66"/>
      <c r="S2493" s="67"/>
      <c r="T2493" s="114">
        <f>IF($E$3=0,0,IF(J2493=J2494,0,IF(J2494&gt;J2493,"추가","환입")))</f>
        <v>0</v>
      </c>
    </row>
    <row r="2494" spans="1:20" ht="20.25" customHeight="1">
      <c r="A2494">
        <f>E2494</f>
        <v>0</v>
      </c>
      <c r="E2494">
        <f>IF(OR(O2493&gt;0,O2494&gt;0),1,0)</f>
        <v>0</v>
      </c>
      <c r="F2494" s="59">
        <f>SUM($A$2358:A2494)</f>
        <v>0</v>
      </c>
      <c r="G2494" s="70" t="s">
        <v>676</v>
      </c>
      <c r="H2494" s="115" t="s">
        <v>688</v>
      </c>
      <c r="I2494" s="71" t="s">
        <v>636</v>
      </c>
      <c r="J2494" s="87">
        <v>14</v>
      </c>
      <c r="K2494" s="72" t="s">
        <v>346</v>
      </c>
      <c r="L2494" s="73"/>
      <c r="M2494" s="71"/>
      <c r="N2494" s="73"/>
      <c r="O2494" s="74"/>
      <c r="P2494" s="73"/>
      <c r="Q2494" s="74"/>
      <c r="R2494" s="73"/>
      <c r="S2494" s="74"/>
      <c r="T2494" s="104">
        <f>IF(T2493&gt;0,ABS(J2494-J2493),0)</f>
        <v>0</v>
      </c>
    </row>
    <row r="2495" spans="1:20" ht="20.25" hidden="1" customHeight="1">
      <c r="E2495" t="str">
        <f>IF(OR(O2495&gt;0,O2496&gt;0),2,"")</f>
        <v/>
      </c>
      <c r="F2495" s="62"/>
      <c r="G2495" s="63"/>
      <c r="H2495" s="113"/>
      <c r="I2495" s="64"/>
      <c r="J2495" s="63">
        <v>0</v>
      </c>
      <c r="K2495" s="65"/>
      <c r="L2495" s="66"/>
      <c r="M2495" s="64"/>
      <c r="N2495" s="66">
        <f>IF(J2495=0,0,#REF!*$E$3)</f>
        <v>0</v>
      </c>
      <c r="O2495" s="67">
        <f t="shared" si="209"/>
        <v>0</v>
      </c>
      <c r="P2495" s="66"/>
      <c r="Q2495" s="67"/>
      <c r="R2495" s="66"/>
      <c r="S2495" s="67"/>
      <c r="T2495" s="114">
        <f>IF($E$3=0,0,IF(J2495=J2496,0,IF(J2496&gt;J2495,"추가","환입")))</f>
        <v>0</v>
      </c>
    </row>
    <row r="2496" spans="1:20" ht="20.25" hidden="1" customHeight="1">
      <c r="A2496">
        <f>E2496</f>
        <v>0</v>
      </c>
      <c r="E2496">
        <f>IF(OR(O2495&gt;0,O2496&gt;0),1,0)</f>
        <v>0</v>
      </c>
      <c r="F2496" s="59">
        <f>SUM($A$2358:A2496)</f>
        <v>0</v>
      </c>
      <c r="G2496" s="70" t="s">
        <v>676</v>
      </c>
      <c r="H2496" s="115" t="s">
        <v>689</v>
      </c>
      <c r="I2496" s="71" t="s">
        <v>636</v>
      </c>
      <c r="J2496" s="70">
        <v>0</v>
      </c>
      <c r="K2496" s="72" t="s">
        <v>393</v>
      </c>
      <c r="L2496" s="73"/>
      <c r="M2496" s="71"/>
      <c r="N2496" s="73">
        <f>IF(J2496=0,0,#REF!)</f>
        <v>0</v>
      </c>
      <c r="O2496" s="74">
        <f t="shared" si="209"/>
        <v>0</v>
      </c>
      <c r="P2496" s="73"/>
      <c r="Q2496" s="74"/>
      <c r="R2496" s="73"/>
      <c r="S2496" s="74"/>
      <c r="T2496" s="104">
        <f>IF(T2495&gt;0,ABS(J2496-J2495),0)</f>
        <v>0</v>
      </c>
    </row>
    <row r="2497" spans="1:20" ht="20.25" hidden="1" customHeight="1">
      <c r="E2497" t="str">
        <f>IF(OR(O2497&gt;0,O2498&gt;0),2,"")</f>
        <v/>
      </c>
      <c r="F2497" s="62"/>
      <c r="G2497" s="63"/>
      <c r="H2497" s="113"/>
      <c r="I2497" s="64"/>
      <c r="J2497" s="63">
        <v>0</v>
      </c>
      <c r="K2497" s="65"/>
      <c r="L2497" s="66"/>
      <c r="M2497" s="64"/>
      <c r="N2497" s="66">
        <f>IF(J2497=0,0,#REF!*$E$3)</f>
        <v>0</v>
      </c>
      <c r="O2497" s="67">
        <f t="shared" si="209"/>
        <v>0</v>
      </c>
      <c r="P2497" s="66"/>
      <c r="Q2497" s="67"/>
      <c r="R2497" s="66"/>
      <c r="S2497" s="67"/>
      <c r="T2497" s="114">
        <f>IF($E$3=0,0,IF(J2497=J2498,0,IF(J2498&gt;J2497,"추가","환입")))</f>
        <v>0</v>
      </c>
    </row>
    <row r="2498" spans="1:20" ht="20.25" customHeight="1">
      <c r="A2498">
        <f>E2498</f>
        <v>0</v>
      </c>
      <c r="E2498">
        <f>IF(OR(O2497&gt;0,O2498&gt;0),1,0)</f>
        <v>0</v>
      </c>
      <c r="F2498" s="59">
        <f>SUM($A$2358:A2498)</f>
        <v>0</v>
      </c>
      <c r="G2498" s="70" t="s">
        <v>676</v>
      </c>
      <c r="H2498" s="115" t="s">
        <v>690</v>
      </c>
      <c r="I2498" s="71" t="s">
        <v>636</v>
      </c>
      <c r="J2498" s="87">
        <v>2</v>
      </c>
      <c r="K2498" s="72" t="s">
        <v>346</v>
      </c>
      <c r="L2498" s="73"/>
      <c r="M2498" s="71"/>
      <c r="N2498" s="73"/>
      <c r="O2498" s="74"/>
      <c r="P2498" s="73"/>
      <c r="Q2498" s="74"/>
      <c r="R2498" s="73"/>
      <c r="S2498" s="74"/>
      <c r="T2498" s="104">
        <f>IF(T2497&gt;0,ABS(J2498-J2497),0)</f>
        <v>0</v>
      </c>
    </row>
    <row r="2499" spans="1:20" ht="20.25" hidden="1" customHeight="1">
      <c r="E2499" t="str">
        <f>IF(OR(O2499&gt;0,O2500&gt;0),2,"")</f>
        <v/>
      </c>
      <c r="F2499" s="62"/>
      <c r="G2499" s="63"/>
      <c r="H2499" s="113"/>
      <c r="I2499" s="64"/>
      <c r="J2499" s="63">
        <v>0</v>
      </c>
      <c r="K2499" s="65"/>
      <c r="L2499" s="66"/>
      <c r="M2499" s="64"/>
      <c r="N2499" s="66">
        <f>IF(J2499=0,0,#REF!*$E$3)</f>
        <v>0</v>
      </c>
      <c r="O2499" s="67">
        <f t="shared" si="209"/>
        <v>0</v>
      </c>
      <c r="P2499" s="66"/>
      <c r="Q2499" s="67"/>
      <c r="R2499" s="66"/>
      <c r="S2499" s="67"/>
      <c r="T2499" s="114">
        <f>IF($E$3=0,0,IF(J2499=J2500,0,IF(J2500&gt;J2499,"추가","환입")))</f>
        <v>0</v>
      </c>
    </row>
    <row r="2500" spans="1:20" ht="20.25" customHeight="1">
      <c r="A2500">
        <f>E2500</f>
        <v>0</v>
      </c>
      <c r="E2500">
        <f>IF(OR(O2499&gt;0,O2500&gt;0),1,0)</f>
        <v>0</v>
      </c>
      <c r="F2500" s="59">
        <f>SUM($A$2358:A2500)</f>
        <v>0</v>
      </c>
      <c r="G2500" s="70" t="s">
        <v>676</v>
      </c>
      <c r="H2500" s="115" t="s">
        <v>691</v>
      </c>
      <c r="I2500" s="71" t="s">
        <v>636</v>
      </c>
      <c r="J2500" s="87">
        <v>2</v>
      </c>
      <c r="K2500" s="72" t="s">
        <v>346</v>
      </c>
      <c r="L2500" s="73"/>
      <c r="M2500" s="71"/>
      <c r="N2500" s="73"/>
      <c r="O2500" s="74"/>
      <c r="P2500" s="73"/>
      <c r="Q2500" s="74"/>
      <c r="R2500" s="73"/>
      <c r="S2500" s="74"/>
      <c r="T2500" s="104">
        <f>IF(T2499&gt;0,ABS(J2500-J2499),0)</f>
        <v>0</v>
      </c>
    </row>
    <row r="2501" spans="1:20" ht="20.25" hidden="1" customHeight="1">
      <c r="E2501" t="str">
        <f>IF(OR(O2501&gt;0,O2502&gt;0),2,"")</f>
        <v/>
      </c>
      <c r="F2501" s="62"/>
      <c r="G2501" s="63"/>
      <c r="H2501" s="113"/>
      <c r="I2501" s="64"/>
      <c r="J2501" s="63">
        <v>0</v>
      </c>
      <c r="K2501" s="65"/>
      <c r="L2501" s="66"/>
      <c r="M2501" s="64"/>
      <c r="N2501" s="66">
        <f>IF(J2501=0,0,#REF!*$E$3)</f>
        <v>0</v>
      </c>
      <c r="O2501" s="67">
        <f t="shared" si="209"/>
        <v>0</v>
      </c>
      <c r="P2501" s="66"/>
      <c r="Q2501" s="67"/>
      <c r="R2501" s="66"/>
      <c r="S2501" s="67"/>
      <c r="T2501" s="114">
        <f>IF($E$3=0,0,IF(J2501=J2502,0,IF(J2502&gt;J2501,"추가","환입")))</f>
        <v>0</v>
      </c>
    </row>
    <row r="2502" spans="1:20" ht="20.25" hidden="1" customHeight="1">
      <c r="A2502">
        <f>E2502</f>
        <v>0</v>
      </c>
      <c r="E2502">
        <f>IF(OR(O2501&gt;0,O2502&gt;0),1,0)</f>
        <v>0</v>
      </c>
      <c r="F2502" s="59">
        <f>SUM($A$2358:A2502)</f>
        <v>0</v>
      </c>
      <c r="G2502" s="70" t="s">
        <v>676</v>
      </c>
      <c r="H2502" s="115" t="s">
        <v>692</v>
      </c>
      <c r="I2502" s="71" t="s">
        <v>636</v>
      </c>
      <c r="J2502" s="70">
        <v>0</v>
      </c>
      <c r="K2502" s="72" t="s">
        <v>346</v>
      </c>
      <c r="L2502" s="73"/>
      <c r="M2502" s="71"/>
      <c r="N2502" s="73">
        <f>IF(J2502=0,0,#REF!)</f>
        <v>0</v>
      </c>
      <c r="O2502" s="74">
        <f t="shared" si="209"/>
        <v>0</v>
      </c>
      <c r="P2502" s="73"/>
      <c r="Q2502" s="74"/>
      <c r="R2502" s="73"/>
      <c r="S2502" s="74"/>
      <c r="T2502" s="104">
        <f>IF(T2501&gt;0,ABS(J2502-J2501),0)</f>
        <v>0</v>
      </c>
    </row>
    <row r="2503" spans="1:20" ht="20.25" hidden="1" customHeight="1">
      <c r="E2503" t="str">
        <f>IF(OR(O2503&gt;0,O2504&gt;0),2,"")</f>
        <v/>
      </c>
      <c r="F2503" s="62"/>
      <c r="G2503" s="63"/>
      <c r="H2503" s="113"/>
      <c r="I2503" s="64"/>
      <c r="J2503" s="63">
        <v>0</v>
      </c>
      <c r="K2503" s="65"/>
      <c r="L2503" s="66"/>
      <c r="M2503" s="64"/>
      <c r="N2503" s="66">
        <f>IF(J2503=0,0,#REF!*$E$3)</f>
        <v>0</v>
      </c>
      <c r="O2503" s="67">
        <f t="shared" si="209"/>
        <v>0</v>
      </c>
      <c r="P2503" s="66"/>
      <c r="Q2503" s="67"/>
      <c r="R2503" s="66"/>
      <c r="S2503" s="67"/>
      <c r="T2503" s="114">
        <f>IF($E$3=0,0,IF(J2503=J2504,0,IF(J2504&gt;J2503,"추가","환입")))</f>
        <v>0</v>
      </c>
    </row>
    <row r="2504" spans="1:20" ht="20.25" hidden="1" customHeight="1">
      <c r="A2504">
        <f>E2504</f>
        <v>0</v>
      </c>
      <c r="E2504">
        <f>IF(OR(O2503&gt;0,O2504&gt;0),1,0)</f>
        <v>0</v>
      </c>
      <c r="F2504" s="59">
        <f>SUM($A$2358:A2504)</f>
        <v>0</v>
      </c>
      <c r="G2504" s="70" t="s">
        <v>676</v>
      </c>
      <c r="H2504" s="115" t="s">
        <v>693</v>
      </c>
      <c r="I2504" s="71" t="s">
        <v>636</v>
      </c>
      <c r="J2504" s="70">
        <v>0</v>
      </c>
      <c r="K2504" s="72" t="s">
        <v>346</v>
      </c>
      <c r="L2504" s="73"/>
      <c r="M2504" s="71"/>
      <c r="N2504" s="73">
        <f>IF(J2504=0,0,#REF!)</f>
        <v>0</v>
      </c>
      <c r="O2504" s="74">
        <f t="shared" si="209"/>
        <v>0</v>
      </c>
      <c r="P2504" s="73"/>
      <c r="Q2504" s="74"/>
      <c r="R2504" s="73"/>
      <c r="S2504" s="74"/>
      <c r="T2504" s="104">
        <f>IF(T2503&gt;0,ABS(J2504-J2503),0)</f>
        <v>0</v>
      </c>
    </row>
    <row r="2505" spans="1:20" ht="20.25" hidden="1" customHeight="1">
      <c r="E2505" t="str">
        <f>IF(OR(O2505&gt;0,O2506&gt;0),2,"")</f>
        <v/>
      </c>
      <c r="F2505" s="62"/>
      <c r="G2505" s="63"/>
      <c r="H2505" s="113"/>
      <c r="I2505" s="64"/>
      <c r="J2505" s="63">
        <v>0</v>
      </c>
      <c r="K2505" s="65"/>
      <c r="L2505" s="66"/>
      <c r="M2505" s="64"/>
      <c r="N2505" s="66">
        <f>IF(J2505=0,0,#REF!*$E$3)</f>
        <v>0</v>
      </c>
      <c r="O2505" s="67">
        <f t="shared" si="209"/>
        <v>0</v>
      </c>
      <c r="P2505" s="66"/>
      <c r="Q2505" s="67"/>
      <c r="R2505" s="66"/>
      <c r="S2505" s="67"/>
      <c r="T2505" s="114">
        <f>IF($E$3=0,0,IF(J2505=J2506,0,IF(J2506&gt;J2505,"추가","환입")))</f>
        <v>0</v>
      </c>
    </row>
    <row r="2506" spans="1:20" ht="20.25" hidden="1" customHeight="1">
      <c r="A2506">
        <f>E2506</f>
        <v>0</v>
      </c>
      <c r="E2506">
        <f>IF(OR(O2505&gt;0,O2506&gt;0),1,0)</f>
        <v>0</v>
      </c>
      <c r="F2506" s="59">
        <f>SUM($A$2358:A2506)</f>
        <v>0</v>
      </c>
      <c r="G2506" s="70" t="s">
        <v>676</v>
      </c>
      <c r="H2506" s="115" t="s">
        <v>694</v>
      </c>
      <c r="I2506" s="71" t="s">
        <v>636</v>
      </c>
      <c r="J2506" s="70">
        <v>0</v>
      </c>
      <c r="K2506" s="72" t="s">
        <v>347</v>
      </c>
      <c r="L2506" s="73"/>
      <c r="M2506" s="71"/>
      <c r="N2506" s="73">
        <f>IF(J2506=0,0,#REF!)</f>
        <v>0</v>
      </c>
      <c r="O2506" s="74">
        <f t="shared" si="209"/>
        <v>0</v>
      </c>
      <c r="P2506" s="73"/>
      <c r="Q2506" s="74"/>
      <c r="R2506" s="73"/>
      <c r="S2506" s="74"/>
      <c r="T2506" s="104">
        <f>IF(T2505&gt;0,ABS(J2506-J2505),0)</f>
        <v>0</v>
      </c>
    </row>
    <row r="2507" spans="1:20" ht="20.25" hidden="1" customHeight="1">
      <c r="E2507" t="str">
        <f>IF(OR(O2507&gt;0,O2508&gt;0),2,"")</f>
        <v/>
      </c>
      <c r="F2507" s="62"/>
      <c r="G2507" s="63"/>
      <c r="H2507" s="113"/>
      <c r="I2507" s="64"/>
      <c r="J2507" s="63">
        <v>0</v>
      </c>
      <c r="K2507" s="65"/>
      <c r="L2507" s="66"/>
      <c r="M2507" s="64"/>
      <c r="N2507" s="66">
        <f>IF(J2507=0,0,#REF!*$E$3)</f>
        <v>0</v>
      </c>
      <c r="O2507" s="67">
        <f t="shared" si="209"/>
        <v>0</v>
      </c>
      <c r="P2507" s="66"/>
      <c r="Q2507" s="67"/>
      <c r="R2507" s="66"/>
      <c r="S2507" s="67"/>
      <c r="T2507" s="114">
        <f>IF($E$3=0,0,IF(J2507=J2508,0,IF(J2508&gt;J2507,"추가","환입")))</f>
        <v>0</v>
      </c>
    </row>
    <row r="2508" spans="1:20" ht="20.25" hidden="1" customHeight="1">
      <c r="A2508">
        <f>E2508</f>
        <v>0</v>
      </c>
      <c r="E2508">
        <f>IF(OR(O2507&gt;0,O2508&gt;0),1,0)</f>
        <v>0</v>
      </c>
      <c r="F2508" s="59">
        <f>SUM($A$2358:A2508)</f>
        <v>0</v>
      </c>
      <c r="G2508" s="70" t="s">
        <v>676</v>
      </c>
      <c r="H2508" s="115" t="s">
        <v>695</v>
      </c>
      <c r="I2508" s="71" t="s">
        <v>636</v>
      </c>
      <c r="J2508" s="70">
        <v>0</v>
      </c>
      <c r="K2508" s="72" t="s">
        <v>626</v>
      </c>
      <c r="L2508" s="73"/>
      <c r="M2508" s="71"/>
      <c r="N2508" s="73">
        <f>IF(J2508=0,0,#REF!)</f>
        <v>0</v>
      </c>
      <c r="O2508" s="74">
        <f t="shared" si="209"/>
        <v>0</v>
      </c>
      <c r="P2508" s="73"/>
      <c r="Q2508" s="74"/>
      <c r="R2508" s="73"/>
      <c r="S2508" s="74"/>
      <c r="T2508" s="104">
        <f>IF(T2507&gt;0,ABS(J2508-J2507),0)</f>
        <v>0</v>
      </c>
    </row>
    <row r="2509" spans="1:20" ht="20.25" hidden="1" customHeight="1">
      <c r="E2509" t="str">
        <f>IF(OR(O2509&gt;0,O2510&gt;0),2,"")</f>
        <v/>
      </c>
      <c r="F2509" s="62"/>
      <c r="G2509" s="63"/>
      <c r="H2509" s="113"/>
      <c r="I2509" s="64"/>
      <c r="J2509" s="63">
        <v>0</v>
      </c>
      <c r="K2509" s="65"/>
      <c r="L2509" s="66"/>
      <c r="M2509" s="64"/>
      <c r="N2509" s="66">
        <f>IF(J2509=0,0,#REF!*$E$3)</f>
        <v>0</v>
      </c>
      <c r="O2509" s="67">
        <f t="shared" si="209"/>
        <v>0</v>
      </c>
      <c r="P2509" s="66"/>
      <c r="Q2509" s="67"/>
      <c r="R2509" s="66"/>
      <c r="S2509" s="67"/>
      <c r="T2509" s="114">
        <f>IF($E$3=0,0,IF(J2509=J2510,0,IF(J2510&gt;J2509,"추가","환입")))</f>
        <v>0</v>
      </c>
    </row>
    <row r="2510" spans="1:20" ht="20.25" hidden="1" customHeight="1">
      <c r="A2510">
        <f>E2510</f>
        <v>0</v>
      </c>
      <c r="E2510">
        <f>IF(OR(O2509&gt;0,O2510&gt;0),1,0)</f>
        <v>0</v>
      </c>
      <c r="F2510" s="59">
        <f>SUM($A$2358:A2510)</f>
        <v>0</v>
      </c>
      <c r="G2510" s="70" t="s">
        <v>676</v>
      </c>
      <c r="H2510" s="115" t="s">
        <v>696</v>
      </c>
      <c r="I2510" s="71" t="s">
        <v>636</v>
      </c>
      <c r="J2510" s="70">
        <v>0</v>
      </c>
      <c r="K2510" s="72" t="s">
        <v>626</v>
      </c>
      <c r="L2510" s="73"/>
      <c r="M2510" s="71"/>
      <c r="N2510" s="73">
        <f>IF(J2510=0,0,#REF!)</f>
        <v>0</v>
      </c>
      <c r="O2510" s="74">
        <f t="shared" si="209"/>
        <v>0</v>
      </c>
      <c r="P2510" s="73"/>
      <c r="Q2510" s="74"/>
      <c r="R2510" s="73"/>
      <c r="S2510" s="74"/>
      <c r="T2510" s="104">
        <f>IF(T2509&gt;0,ABS(J2510-J2509),0)</f>
        <v>0</v>
      </c>
    </row>
    <row r="2511" spans="1:20" ht="20.25" hidden="1" customHeight="1">
      <c r="E2511" t="str">
        <f>IF(OR(O2511&gt;0,O2512&gt;0),2,"")</f>
        <v/>
      </c>
      <c r="F2511" s="62"/>
      <c r="G2511" s="63"/>
      <c r="H2511" s="113"/>
      <c r="I2511" s="64"/>
      <c r="J2511" s="63">
        <v>0</v>
      </c>
      <c r="K2511" s="65"/>
      <c r="L2511" s="66"/>
      <c r="M2511" s="64"/>
      <c r="N2511" s="66">
        <f>IF(J2511=0,0,#REF!*$E$3)</f>
        <v>0</v>
      </c>
      <c r="O2511" s="67">
        <f t="shared" si="209"/>
        <v>0</v>
      </c>
      <c r="P2511" s="66"/>
      <c r="Q2511" s="67"/>
      <c r="R2511" s="66"/>
      <c r="S2511" s="67"/>
      <c r="T2511" s="114">
        <f>IF($E$3=0,0,IF(J2511=J2512,0,IF(J2512&gt;J2511,"추가","환입")))</f>
        <v>0</v>
      </c>
    </row>
    <row r="2512" spans="1:20" ht="20.25" hidden="1" customHeight="1">
      <c r="A2512">
        <f>E2512</f>
        <v>0</v>
      </c>
      <c r="E2512">
        <f>IF(OR(O2511&gt;0,O2512&gt;0),1,0)</f>
        <v>0</v>
      </c>
      <c r="F2512" s="59">
        <f>SUM($A$2358:A2512)</f>
        <v>0</v>
      </c>
      <c r="G2512" s="70" t="s">
        <v>676</v>
      </c>
      <c r="H2512" s="115" t="s">
        <v>697</v>
      </c>
      <c r="I2512" s="71" t="s">
        <v>636</v>
      </c>
      <c r="J2512" s="70">
        <v>0</v>
      </c>
      <c r="K2512" s="72" t="s">
        <v>346</v>
      </c>
      <c r="L2512" s="73"/>
      <c r="M2512" s="71"/>
      <c r="N2512" s="73">
        <f>IF(J2512=0,0,#REF!)</f>
        <v>0</v>
      </c>
      <c r="O2512" s="74">
        <f t="shared" si="209"/>
        <v>0</v>
      </c>
      <c r="P2512" s="73"/>
      <c r="Q2512" s="74"/>
      <c r="R2512" s="73"/>
      <c r="S2512" s="74"/>
      <c r="T2512" s="104">
        <f>IF(T2511&gt;0,ABS(J2512-J2511),0)</f>
        <v>0</v>
      </c>
    </row>
    <row r="2513" spans="1:20" ht="20.25" hidden="1" customHeight="1">
      <c r="E2513" t="str">
        <f>IF(OR(O2513&gt;0,O2514&gt;0),2,"")</f>
        <v/>
      </c>
      <c r="F2513" s="62"/>
      <c r="G2513" s="63"/>
      <c r="H2513" s="113"/>
      <c r="I2513" s="64"/>
      <c r="J2513" s="63">
        <v>0</v>
      </c>
      <c r="K2513" s="65"/>
      <c r="L2513" s="66"/>
      <c r="M2513" s="64"/>
      <c r="N2513" s="66">
        <f>IF(J2513=0,0,#REF!*$E$3)</f>
        <v>0</v>
      </c>
      <c r="O2513" s="67">
        <f t="shared" si="209"/>
        <v>0</v>
      </c>
      <c r="P2513" s="66"/>
      <c r="Q2513" s="67"/>
      <c r="R2513" s="66"/>
      <c r="S2513" s="67"/>
      <c r="T2513" s="114">
        <f>IF($E$3=0,0,IF(J2513=J2514,0,IF(J2514&gt;J2513,"추가","환입")))</f>
        <v>0</v>
      </c>
    </row>
    <row r="2514" spans="1:20" ht="20.25" hidden="1" customHeight="1">
      <c r="A2514">
        <f>E2514</f>
        <v>0</v>
      </c>
      <c r="E2514">
        <f>IF(OR(O2513&gt;0,O2514&gt;0),1,0)</f>
        <v>0</v>
      </c>
      <c r="F2514" s="59">
        <f>SUM($A$2358:A2514)</f>
        <v>0</v>
      </c>
      <c r="G2514" s="70" t="s">
        <v>676</v>
      </c>
      <c r="H2514" s="115" t="s">
        <v>698</v>
      </c>
      <c r="I2514" s="71" t="s">
        <v>636</v>
      </c>
      <c r="J2514" s="70">
        <v>0</v>
      </c>
      <c r="K2514" s="72" t="s">
        <v>346</v>
      </c>
      <c r="L2514" s="73"/>
      <c r="M2514" s="71"/>
      <c r="N2514" s="73">
        <f>IF(J2514=0,0,#REF!)</f>
        <v>0</v>
      </c>
      <c r="O2514" s="74">
        <f t="shared" si="209"/>
        <v>0</v>
      </c>
      <c r="P2514" s="73"/>
      <c r="Q2514" s="74"/>
      <c r="R2514" s="73"/>
      <c r="S2514" s="74"/>
      <c r="T2514" s="104">
        <f>IF(T2513&gt;0,ABS(J2514-J2513),0)</f>
        <v>0</v>
      </c>
    </row>
    <row r="2515" spans="1:20" ht="20.25" hidden="1" customHeight="1">
      <c r="E2515" t="str">
        <f>IF(OR(O2515&gt;0,O2516&gt;0),2,"")</f>
        <v/>
      </c>
      <c r="F2515" s="62"/>
      <c r="G2515" s="63"/>
      <c r="H2515" s="113"/>
      <c r="I2515" s="64"/>
      <c r="J2515" s="63">
        <v>0</v>
      </c>
      <c r="K2515" s="65"/>
      <c r="L2515" s="66"/>
      <c r="M2515" s="64"/>
      <c r="N2515" s="66">
        <f>IF(J2515=0,0,#REF!*$E$3)</f>
        <v>0</v>
      </c>
      <c r="O2515" s="67">
        <f t="shared" si="209"/>
        <v>0</v>
      </c>
      <c r="P2515" s="66"/>
      <c r="Q2515" s="67"/>
      <c r="R2515" s="66"/>
      <c r="S2515" s="67"/>
      <c r="T2515" s="114">
        <f>IF($E$3=0,0,IF(J2515=J2516,0,IF(J2516&gt;J2515,"추가","환입")))</f>
        <v>0</v>
      </c>
    </row>
    <row r="2516" spans="1:20" ht="20.25" hidden="1" customHeight="1">
      <c r="A2516">
        <f>E2516</f>
        <v>0</v>
      </c>
      <c r="E2516">
        <f>IF(OR(O2515&gt;0,O2516&gt;0),1,0)</f>
        <v>0</v>
      </c>
      <c r="F2516" s="59">
        <f>SUM($A$2358:A2516)</f>
        <v>0</v>
      </c>
      <c r="G2516" s="70" t="s">
        <v>676</v>
      </c>
      <c r="H2516" s="115" t="s">
        <v>699</v>
      </c>
      <c r="I2516" s="71" t="s">
        <v>636</v>
      </c>
      <c r="J2516" s="70">
        <v>0</v>
      </c>
      <c r="K2516" s="72" t="s">
        <v>393</v>
      </c>
      <c r="L2516" s="73"/>
      <c r="M2516" s="71"/>
      <c r="N2516" s="73">
        <f>IF(J2516=0,0,#REF!)</f>
        <v>0</v>
      </c>
      <c r="O2516" s="74">
        <f t="shared" si="209"/>
        <v>0</v>
      </c>
      <c r="P2516" s="73"/>
      <c r="Q2516" s="74"/>
      <c r="R2516" s="73"/>
      <c r="S2516" s="74"/>
      <c r="T2516" s="104">
        <f>IF(T2515&gt;0,ABS(J2516-J2515),0)</f>
        <v>0</v>
      </c>
    </row>
    <row r="2517" spans="1:20" ht="20.25" hidden="1" customHeight="1">
      <c r="E2517" t="str">
        <f>IF(OR(O2517&gt;0,O2518&gt;0),2,"")</f>
        <v/>
      </c>
      <c r="F2517" s="62"/>
      <c r="G2517" s="63"/>
      <c r="H2517" s="113"/>
      <c r="I2517" s="64"/>
      <c r="J2517" s="63">
        <v>0</v>
      </c>
      <c r="K2517" s="65"/>
      <c r="L2517" s="66"/>
      <c r="M2517" s="64"/>
      <c r="N2517" s="66">
        <f>IF(J2517=0,0,#REF!*$E$3)</f>
        <v>0</v>
      </c>
      <c r="O2517" s="67">
        <f t="shared" si="209"/>
        <v>0</v>
      </c>
      <c r="P2517" s="66"/>
      <c r="Q2517" s="67"/>
      <c r="R2517" s="66"/>
      <c r="S2517" s="67"/>
      <c r="T2517" s="114">
        <f>IF($E$3=0,0,IF(J2517=J2518,0,IF(J2518&gt;J2517,"추가","환입")))</f>
        <v>0</v>
      </c>
    </row>
    <row r="2518" spans="1:20" ht="20.25" hidden="1" customHeight="1">
      <c r="A2518">
        <f>E2518</f>
        <v>0</v>
      </c>
      <c r="E2518">
        <f>IF(OR(O2517&gt;0,O2518&gt;0),1,0)</f>
        <v>0</v>
      </c>
      <c r="F2518" s="59">
        <f>SUM($A$2358:A2518)</f>
        <v>0</v>
      </c>
      <c r="G2518" s="70" t="s">
        <v>676</v>
      </c>
      <c r="H2518" s="115" t="s">
        <v>700</v>
      </c>
      <c r="I2518" s="71" t="s">
        <v>636</v>
      </c>
      <c r="J2518" s="70">
        <v>0</v>
      </c>
      <c r="K2518" s="72" t="s">
        <v>346</v>
      </c>
      <c r="L2518" s="73"/>
      <c r="M2518" s="71"/>
      <c r="N2518" s="73">
        <f>IF(J2518=0,0,#REF!)</f>
        <v>0</v>
      </c>
      <c r="O2518" s="74">
        <f t="shared" si="209"/>
        <v>0</v>
      </c>
      <c r="P2518" s="73"/>
      <c r="Q2518" s="74"/>
      <c r="R2518" s="73"/>
      <c r="S2518" s="74"/>
      <c r="T2518" s="104">
        <f>IF(T2517&gt;0,ABS(J2518-J2517),0)</f>
        <v>0</v>
      </c>
    </row>
    <row r="2519" spans="1:20" ht="20.25" hidden="1" customHeight="1">
      <c r="E2519" t="str">
        <f>IF(OR(O2519&gt;0,O2520&gt;0),2,"")</f>
        <v/>
      </c>
      <c r="F2519" s="62"/>
      <c r="G2519" s="63"/>
      <c r="H2519" s="113"/>
      <c r="I2519" s="64"/>
      <c r="J2519" s="63">
        <v>0</v>
      </c>
      <c r="K2519" s="65"/>
      <c r="L2519" s="66"/>
      <c r="M2519" s="64"/>
      <c r="N2519" s="66">
        <f>IF(J2519=0,0,#REF!*$E$3)</f>
        <v>0</v>
      </c>
      <c r="O2519" s="67">
        <f t="shared" si="209"/>
        <v>0</v>
      </c>
      <c r="P2519" s="66"/>
      <c r="Q2519" s="67"/>
      <c r="R2519" s="66"/>
      <c r="S2519" s="67"/>
      <c r="T2519" s="114">
        <f>IF($E$3=0,0,IF(J2519=J2520,0,IF(J2520&gt;J2519,"추가","환입")))</f>
        <v>0</v>
      </c>
    </row>
    <row r="2520" spans="1:20" ht="20.25" hidden="1" customHeight="1">
      <c r="A2520">
        <f>E2520</f>
        <v>0</v>
      </c>
      <c r="E2520">
        <f>IF(OR(O2519&gt;0,O2520&gt;0),1,0)</f>
        <v>0</v>
      </c>
      <c r="F2520" s="59">
        <f>SUM($A$2358:A2520)</f>
        <v>0</v>
      </c>
      <c r="G2520" s="70" t="s">
        <v>676</v>
      </c>
      <c r="H2520" s="115" t="s">
        <v>701</v>
      </c>
      <c r="I2520" s="71" t="s">
        <v>636</v>
      </c>
      <c r="J2520" s="70">
        <v>0</v>
      </c>
      <c r="K2520" s="72" t="s">
        <v>346</v>
      </c>
      <c r="L2520" s="73"/>
      <c r="M2520" s="71"/>
      <c r="N2520" s="73">
        <f>IF(J2520=0,0,#REF!)</f>
        <v>0</v>
      </c>
      <c r="O2520" s="74">
        <f t="shared" si="209"/>
        <v>0</v>
      </c>
      <c r="P2520" s="73"/>
      <c r="Q2520" s="74"/>
      <c r="R2520" s="73"/>
      <c r="S2520" s="74"/>
      <c r="T2520" s="104">
        <f>IF(T2519&gt;0,ABS(J2520-J2519),0)</f>
        <v>0</v>
      </c>
    </row>
    <row r="2521" spans="1:20" ht="20.25" hidden="1" customHeight="1">
      <c r="E2521" t="str">
        <f>IF(OR(O2521&gt;0,O2522&gt;0),2,"")</f>
        <v/>
      </c>
      <c r="F2521" s="62"/>
      <c r="G2521" s="63"/>
      <c r="H2521" s="113"/>
      <c r="I2521" s="64"/>
      <c r="J2521" s="63">
        <v>0</v>
      </c>
      <c r="K2521" s="65"/>
      <c r="L2521" s="66"/>
      <c r="M2521" s="64"/>
      <c r="N2521" s="66">
        <f>IF(J2521=0,0,#REF!*$E$3)</f>
        <v>0</v>
      </c>
      <c r="O2521" s="67">
        <f t="shared" si="209"/>
        <v>0</v>
      </c>
      <c r="P2521" s="66"/>
      <c r="Q2521" s="67"/>
      <c r="R2521" s="66"/>
      <c r="S2521" s="67"/>
      <c r="T2521" s="114">
        <f>IF($E$3=0,0,IF(J2521=J2522,0,IF(J2522&gt;J2521,"추가","환입")))</f>
        <v>0</v>
      </c>
    </row>
    <row r="2522" spans="1:20" ht="20.25" hidden="1" customHeight="1">
      <c r="A2522">
        <f>E2522</f>
        <v>0</v>
      </c>
      <c r="E2522">
        <f>IF(OR(O2521&gt;0,O2522&gt;0),1,0)</f>
        <v>0</v>
      </c>
      <c r="F2522" s="59">
        <f>SUM($A$2358:A2522)</f>
        <v>0</v>
      </c>
      <c r="G2522" s="70" t="s">
        <v>702</v>
      </c>
      <c r="H2522" s="115" t="s">
        <v>637</v>
      </c>
      <c r="I2522" s="71" t="s">
        <v>636</v>
      </c>
      <c r="J2522" s="70">
        <v>0</v>
      </c>
      <c r="K2522" s="72" t="s">
        <v>346</v>
      </c>
      <c r="L2522" s="73"/>
      <c r="M2522" s="71"/>
      <c r="N2522" s="73">
        <f>IF(J2522=0,0,#REF!)</f>
        <v>0</v>
      </c>
      <c r="O2522" s="74">
        <f t="shared" si="209"/>
        <v>0</v>
      </c>
      <c r="P2522" s="73"/>
      <c r="Q2522" s="74"/>
      <c r="R2522" s="73"/>
      <c r="S2522" s="74"/>
      <c r="T2522" s="104">
        <f>IF(T2521&gt;0,ABS(J2522-J2521),0)</f>
        <v>0</v>
      </c>
    </row>
    <row r="2523" spans="1:20" ht="20.25" hidden="1" customHeight="1">
      <c r="E2523" t="str">
        <f>IF(OR(O2523&gt;0,O2524&gt;0),2,"")</f>
        <v/>
      </c>
      <c r="F2523" s="62"/>
      <c r="G2523" s="63"/>
      <c r="H2523" s="113"/>
      <c r="I2523" s="64"/>
      <c r="J2523" s="63">
        <v>0</v>
      </c>
      <c r="K2523" s="65"/>
      <c r="L2523" s="66"/>
      <c r="M2523" s="64"/>
      <c r="N2523" s="66">
        <f>IF(J2523=0,0,#REF!*$E$3)</f>
        <v>0</v>
      </c>
      <c r="O2523" s="67">
        <f t="shared" si="209"/>
        <v>0</v>
      </c>
      <c r="P2523" s="66"/>
      <c r="Q2523" s="67"/>
      <c r="R2523" s="66"/>
      <c r="S2523" s="67"/>
      <c r="T2523" s="114">
        <f>IF($E$3=0,0,IF(J2523=J2524,0,IF(J2524&gt;J2523,"추가","환입")))</f>
        <v>0</v>
      </c>
    </row>
    <row r="2524" spans="1:20" ht="20.25" hidden="1" customHeight="1">
      <c r="A2524">
        <f>E2524</f>
        <v>0</v>
      </c>
      <c r="E2524">
        <f>IF(OR(O2523&gt;0,O2524&gt;0),1,0)</f>
        <v>0</v>
      </c>
      <c r="F2524" s="59">
        <f>SUM($A$2358:A2524)</f>
        <v>0</v>
      </c>
      <c r="G2524" s="70" t="str">
        <f>G2522</f>
        <v>KP소켓편락관A형</v>
      </c>
      <c r="H2524" s="115" t="s">
        <v>639</v>
      </c>
      <c r="I2524" s="71" t="s">
        <v>636</v>
      </c>
      <c r="J2524" s="70">
        <v>0</v>
      </c>
      <c r="K2524" s="72" t="s">
        <v>347</v>
      </c>
      <c r="L2524" s="73"/>
      <c r="M2524" s="71"/>
      <c r="N2524" s="73">
        <f>IF(J2524=0,0,#REF!)</f>
        <v>0</v>
      </c>
      <c r="O2524" s="74">
        <f t="shared" si="209"/>
        <v>0</v>
      </c>
      <c r="P2524" s="73"/>
      <c r="Q2524" s="74"/>
      <c r="R2524" s="73"/>
      <c r="S2524" s="74"/>
      <c r="T2524" s="104">
        <f>IF(T2523&gt;0,ABS(J2524-J2523),0)</f>
        <v>0</v>
      </c>
    </row>
    <row r="2525" spans="1:20" ht="20.25" hidden="1" customHeight="1">
      <c r="E2525" t="str">
        <f>IF(OR(O2525&gt;0,O2526&gt;0),2,"")</f>
        <v/>
      </c>
      <c r="F2525" s="62"/>
      <c r="G2525" s="63"/>
      <c r="H2525" s="113"/>
      <c r="I2525" s="64"/>
      <c r="J2525" s="63">
        <v>0</v>
      </c>
      <c r="K2525" s="65"/>
      <c r="L2525" s="66"/>
      <c r="M2525" s="64"/>
      <c r="N2525" s="66">
        <f>IF(J2525=0,0,#REF!*$E$3)</f>
        <v>0</v>
      </c>
      <c r="O2525" s="67">
        <f t="shared" si="209"/>
        <v>0</v>
      </c>
      <c r="P2525" s="66"/>
      <c r="Q2525" s="67"/>
      <c r="R2525" s="66"/>
      <c r="S2525" s="67"/>
      <c r="T2525" s="114">
        <f>IF($E$3=0,0,IF(J2525=J2526,0,IF(J2526&gt;J2525,"추가","환입")))</f>
        <v>0</v>
      </c>
    </row>
    <row r="2526" spans="1:20" ht="20.25" hidden="1" customHeight="1">
      <c r="A2526">
        <f>E2526</f>
        <v>0</v>
      </c>
      <c r="E2526">
        <f>IF(OR(O2525&gt;0,O2526&gt;0),1,0)</f>
        <v>0</v>
      </c>
      <c r="F2526" s="59">
        <f>SUM($A$2358:A2526)</f>
        <v>0</v>
      </c>
      <c r="G2526" s="70" t="str">
        <f>G2524</f>
        <v>KP소켓편락관A형</v>
      </c>
      <c r="H2526" s="115" t="s">
        <v>640</v>
      </c>
      <c r="I2526" s="71" t="s">
        <v>636</v>
      </c>
      <c r="J2526" s="70">
        <v>0</v>
      </c>
      <c r="K2526" s="72" t="s">
        <v>626</v>
      </c>
      <c r="L2526" s="73"/>
      <c r="M2526" s="71"/>
      <c r="N2526" s="73">
        <f>IF(J2526=0,0,#REF!)</f>
        <v>0</v>
      </c>
      <c r="O2526" s="74">
        <f t="shared" si="209"/>
        <v>0</v>
      </c>
      <c r="P2526" s="73"/>
      <c r="Q2526" s="74"/>
      <c r="R2526" s="73"/>
      <c r="S2526" s="74"/>
      <c r="T2526" s="104">
        <f>IF(T2525&gt;0,ABS(J2526-J2525),0)</f>
        <v>0</v>
      </c>
    </row>
    <row r="2527" spans="1:20" ht="20.25" hidden="1" customHeight="1">
      <c r="E2527" t="str">
        <f>IF(OR(O2527&gt;0,O2528&gt;0),2,"")</f>
        <v/>
      </c>
      <c r="F2527" s="62"/>
      <c r="G2527" s="63"/>
      <c r="H2527" s="113"/>
      <c r="I2527" s="64"/>
      <c r="J2527" s="63">
        <v>0</v>
      </c>
      <c r="K2527" s="65"/>
      <c r="L2527" s="66"/>
      <c r="M2527" s="64"/>
      <c r="N2527" s="66">
        <f>IF(J2527=0,0,#REF!*$E$3)</f>
        <v>0</v>
      </c>
      <c r="O2527" s="67">
        <f t="shared" si="209"/>
        <v>0</v>
      </c>
      <c r="P2527" s="66"/>
      <c r="Q2527" s="67"/>
      <c r="R2527" s="66"/>
      <c r="S2527" s="67"/>
      <c r="T2527" s="114">
        <f>IF($E$3=0,0,IF(J2527=J2528,0,IF(J2528&gt;J2527,"추가","환입")))</f>
        <v>0</v>
      </c>
    </row>
    <row r="2528" spans="1:20" ht="20.25" hidden="1" customHeight="1">
      <c r="A2528">
        <f>E2528</f>
        <v>0</v>
      </c>
      <c r="E2528">
        <f>IF(OR(O2527&gt;0,O2528&gt;0),1,0)</f>
        <v>0</v>
      </c>
      <c r="F2528" s="59">
        <f>SUM($A$2358:A2528)</f>
        <v>0</v>
      </c>
      <c r="G2528" s="70" t="str">
        <f>G2526</f>
        <v>KP소켓편락관A형</v>
      </c>
      <c r="H2528" s="115" t="s">
        <v>643</v>
      </c>
      <c r="I2528" s="71" t="s">
        <v>636</v>
      </c>
      <c r="J2528" s="70">
        <v>0</v>
      </c>
      <c r="K2528" s="72" t="s">
        <v>346</v>
      </c>
      <c r="L2528" s="73"/>
      <c r="M2528" s="71"/>
      <c r="N2528" s="73">
        <f>IF(J2528=0,0,#REF!)</f>
        <v>0</v>
      </c>
      <c r="O2528" s="74">
        <f t="shared" si="209"/>
        <v>0</v>
      </c>
      <c r="P2528" s="73"/>
      <c r="Q2528" s="74"/>
      <c r="R2528" s="73"/>
      <c r="S2528" s="74"/>
      <c r="T2528" s="104">
        <f>IF(T2527&gt;0,ABS(J2528-J2527),0)</f>
        <v>0</v>
      </c>
    </row>
    <row r="2529" spans="1:20" ht="20.25" hidden="1" customHeight="1">
      <c r="E2529" t="str">
        <f>IF(OR(O2529&gt;0,O2530&gt;0),2,"")</f>
        <v/>
      </c>
      <c r="F2529" s="62"/>
      <c r="G2529" s="63"/>
      <c r="H2529" s="113"/>
      <c r="I2529" s="64"/>
      <c r="J2529" s="63">
        <v>0</v>
      </c>
      <c r="K2529" s="65"/>
      <c r="L2529" s="66"/>
      <c r="M2529" s="64"/>
      <c r="N2529" s="66">
        <f>IF(J2529=0,0,#REF!*$E$3)</f>
        <v>0</v>
      </c>
      <c r="O2529" s="67">
        <f t="shared" si="209"/>
        <v>0</v>
      </c>
      <c r="P2529" s="66"/>
      <c r="Q2529" s="67"/>
      <c r="R2529" s="66"/>
      <c r="S2529" s="67"/>
      <c r="T2529" s="114">
        <f>IF($E$3=0,0,IF(J2529=J2530,0,IF(J2530&gt;J2529,"추가","환입")))</f>
        <v>0</v>
      </c>
    </row>
    <row r="2530" spans="1:20" ht="20.25" hidden="1" customHeight="1">
      <c r="A2530">
        <f>E2530</f>
        <v>0</v>
      </c>
      <c r="E2530">
        <f>IF(OR(O2529&gt;0,O2530&gt;0),1,0)</f>
        <v>0</v>
      </c>
      <c r="F2530" s="59">
        <f>SUM($A$2358:A2530)</f>
        <v>0</v>
      </c>
      <c r="G2530" s="70" t="str">
        <f>G2528</f>
        <v>KP소켓편락관A형</v>
      </c>
      <c r="H2530" s="115" t="s">
        <v>644</v>
      </c>
      <c r="I2530" s="71" t="s">
        <v>636</v>
      </c>
      <c r="J2530" s="70">
        <v>0</v>
      </c>
      <c r="K2530" s="72" t="s">
        <v>346</v>
      </c>
      <c r="L2530" s="73"/>
      <c r="M2530" s="71"/>
      <c r="N2530" s="73">
        <f>IF(J2530=0,0,#REF!)</f>
        <v>0</v>
      </c>
      <c r="O2530" s="74">
        <f t="shared" si="209"/>
        <v>0</v>
      </c>
      <c r="P2530" s="73"/>
      <c r="Q2530" s="74"/>
      <c r="R2530" s="73"/>
      <c r="S2530" s="74"/>
      <c r="T2530" s="104">
        <f>IF(T2529&gt;0,ABS(J2530-J2529),0)</f>
        <v>0</v>
      </c>
    </row>
    <row r="2531" spans="1:20" ht="20.25" hidden="1" customHeight="1">
      <c r="E2531" t="str">
        <f>IF(OR(O2531&gt;0,O2532&gt;0),2,"")</f>
        <v/>
      </c>
      <c r="F2531" s="62"/>
      <c r="G2531" s="63"/>
      <c r="H2531" s="113"/>
      <c r="I2531" s="64"/>
      <c r="J2531" s="63">
        <v>0</v>
      </c>
      <c r="K2531" s="65"/>
      <c r="L2531" s="66"/>
      <c r="M2531" s="64"/>
      <c r="N2531" s="66">
        <f>IF(J2531=0,0,#REF!*$E$3)</f>
        <v>0</v>
      </c>
      <c r="O2531" s="67">
        <f t="shared" si="209"/>
        <v>0</v>
      </c>
      <c r="P2531" s="66"/>
      <c r="Q2531" s="67"/>
      <c r="R2531" s="66"/>
      <c r="S2531" s="67"/>
      <c r="T2531" s="114">
        <f>IF($E$3=0,0,IF(J2531=J2532,0,IF(J2532&gt;J2531,"추가","환입")))</f>
        <v>0</v>
      </c>
    </row>
    <row r="2532" spans="1:20" ht="20.25" hidden="1" customHeight="1">
      <c r="A2532">
        <f>E2532</f>
        <v>0</v>
      </c>
      <c r="E2532">
        <f>IF(OR(O2531&gt;0,O2532&gt;0),1,0)</f>
        <v>0</v>
      </c>
      <c r="F2532" s="59">
        <f>SUM($A$2358:A2532)</f>
        <v>0</v>
      </c>
      <c r="G2532" s="70" t="str">
        <f>G2530</f>
        <v>KP소켓편락관A형</v>
      </c>
      <c r="H2532" s="115" t="s">
        <v>649</v>
      </c>
      <c r="I2532" s="71" t="s">
        <v>636</v>
      </c>
      <c r="J2532" s="70">
        <v>0</v>
      </c>
      <c r="K2532" s="72" t="s">
        <v>346</v>
      </c>
      <c r="L2532" s="73"/>
      <c r="M2532" s="71"/>
      <c r="N2532" s="73">
        <f>IF(J2532=0,0,#REF!)</f>
        <v>0</v>
      </c>
      <c r="O2532" s="74">
        <f t="shared" si="209"/>
        <v>0</v>
      </c>
      <c r="P2532" s="73"/>
      <c r="Q2532" s="74"/>
      <c r="R2532" s="73"/>
      <c r="S2532" s="74"/>
      <c r="T2532" s="104">
        <f>IF(T2531&gt;0,ABS(J2532-J2531),0)</f>
        <v>0</v>
      </c>
    </row>
    <row r="2533" spans="1:20" ht="20.25" hidden="1" customHeight="1">
      <c r="E2533" t="str">
        <f>IF(OR(O2533&gt;0,O2534&gt;0),2,"")</f>
        <v/>
      </c>
      <c r="F2533" s="62"/>
      <c r="G2533" s="63"/>
      <c r="H2533" s="113"/>
      <c r="I2533" s="64"/>
      <c r="J2533" s="63">
        <v>0</v>
      </c>
      <c r="K2533" s="65"/>
      <c r="L2533" s="66"/>
      <c r="M2533" s="64"/>
      <c r="N2533" s="66">
        <f>IF(J2533=0,0,#REF!*$E$3)</f>
        <v>0</v>
      </c>
      <c r="O2533" s="67">
        <f t="shared" si="209"/>
        <v>0</v>
      </c>
      <c r="P2533" s="66"/>
      <c r="Q2533" s="67"/>
      <c r="R2533" s="66"/>
      <c r="S2533" s="67"/>
      <c r="T2533" s="114">
        <f>IF($E$3=0,0,IF(J2533=J2534,0,IF(J2534&gt;J2533,"추가","환입")))</f>
        <v>0</v>
      </c>
    </row>
    <row r="2534" spans="1:20" ht="20.25" hidden="1" customHeight="1">
      <c r="A2534">
        <f>E2534</f>
        <v>0</v>
      </c>
      <c r="B2534" t="s">
        <v>703</v>
      </c>
      <c r="E2534">
        <f>IF(OR(O2533&gt;0,O2534&gt;0),1,0)</f>
        <v>0</v>
      </c>
      <c r="F2534" s="59">
        <f>SUM($A$2358:A2534)</f>
        <v>0</v>
      </c>
      <c r="G2534" s="70" t="str">
        <f>G2532</f>
        <v>KP소켓편락관A형</v>
      </c>
      <c r="H2534" s="115" t="s">
        <v>650</v>
      </c>
      <c r="I2534" s="71" t="s">
        <v>636</v>
      </c>
      <c r="J2534" s="70">
        <v>0</v>
      </c>
      <c r="K2534" s="72" t="s">
        <v>346</v>
      </c>
      <c r="L2534" s="73"/>
      <c r="M2534" s="71"/>
      <c r="N2534" s="73">
        <f>IF(J2534=0,0,#REF!)</f>
        <v>0</v>
      </c>
      <c r="O2534" s="74">
        <f t="shared" si="209"/>
        <v>0</v>
      </c>
      <c r="P2534" s="73"/>
      <c r="Q2534" s="74"/>
      <c r="R2534" s="73"/>
      <c r="S2534" s="74"/>
      <c r="T2534" s="104">
        <f>IF(T2533&gt;0,ABS(J2534-J2533),0)</f>
        <v>0</v>
      </c>
    </row>
    <row r="2535" spans="1:20" ht="20.25" hidden="1" customHeight="1">
      <c r="E2535" t="str">
        <f>IF(OR(O2535&gt;0,O2536&gt;0),2,"")</f>
        <v/>
      </c>
      <c r="F2535" s="62"/>
      <c r="G2535" s="63"/>
      <c r="H2535" s="113"/>
      <c r="I2535" s="64"/>
      <c r="J2535" s="63">
        <v>0</v>
      </c>
      <c r="K2535" s="65"/>
      <c r="L2535" s="66"/>
      <c r="M2535" s="64"/>
      <c r="N2535" s="66">
        <f>IF(J2535=0,0,#REF!*$E$3)</f>
        <v>0</v>
      </c>
      <c r="O2535" s="67">
        <f t="shared" si="209"/>
        <v>0</v>
      </c>
      <c r="P2535" s="66"/>
      <c r="Q2535" s="67"/>
      <c r="R2535" s="66"/>
      <c r="S2535" s="67"/>
      <c r="T2535" s="114">
        <f>IF($E$3=0,0,IF(J2535=J2536,0,IF(J2536&gt;J2535,"추가","환입")))</f>
        <v>0</v>
      </c>
    </row>
    <row r="2536" spans="1:20" ht="20.25" hidden="1" customHeight="1">
      <c r="A2536">
        <f>E2536</f>
        <v>0</v>
      </c>
      <c r="E2536">
        <f>IF(OR(O2535&gt;0,O2536&gt;0),1,0)</f>
        <v>0</v>
      </c>
      <c r="F2536" s="59">
        <f>SUM($A$2358:A2536)</f>
        <v>0</v>
      </c>
      <c r="G2536" s="70" t="str">
        <f>G2534</f>
        <v>KP소켓편락관A형</v>
      </c>
      <c r="H2536" s="115" t="s">
        <v>654</v>
      </c>
      <c r="I2536" s="71" t="s">
        <v>636</v>
      </c>
      <c r="J2536" s="70">
        <v>0</v>
      </c>
      <c r="K2536" s="72" t="s">
        <v>347</v>
      </c>
      <c r="L2536" s="73"/>
      <c r="M2536" s="71"/>
      <c r="N2536" s="73">
        <f>IF(J2536=0,0,#REF!)</f>
        <v>0</v>
      </c>
      <c r="O2536" s="74">
        <f t="shared" si="209"/>
        <v>0</v>
      </c>
      <c r="P2536" s="73"/>
      <c r="Q2536" s="74"/>
      <c r="R2536" s="73"/>
      <c r="S2536" s="74"/>
      <c r="T2536" s="104">
        <f>IF(T2535&gt;0,ABS(J2536-J2535),0)</f>
        <v>0</v>
      </c>
    </row>
    <row r="2537" spans="1:20" ht="20.25" hidden="1" customHeight="1">
      <c r="E2537" t="str">
        <f>IF(OR(O2537&gt;0,O2538&gt;0),2,"")</f>
        <v/>
      </c>
      <c r="F2537" s="62"/>
      <c r="G2537" s="63"/>
      <c r="H2537" s="113"/>
      <c r="I2537" s="64"/>
      <c r="J2537" s="63">
        <v>0</v>
      </c>
      <c r="K2537" s="65"/>
      <c r="L2537" s="66"/>
      <c r="M2537" s="64"/>
      <c r="N2537" s="66">
        <f>IF(J2537=0,0,#REF!*$E$3)</f>
        <v>0</v>
      </c>
      <c r="O2537" s="67">
        <f t="shared" si="209"/>
        <v>0</v>
      </c>
      <c r="P2537" s="66"/>
      <c r="Q2537" s="67"/>
      <c r="R2537" s="66"/>
      <c r="S2537" s="67"/>
      <c r="T2537" s="114">
        <f>IF($E$3=0,0,IF(J2537=J2538,0,IF(J2538&gt;J2537,"추가","환입")))</f>
        <v>0</v>
      </c>
    </row>
    <row r="2538" spans="1:20" ht="20.25" hidden="1" customHeight="1">
      <c r="A2538">
        <f>E2538</f>
        <v>0</v>
      </c>
      <c r="E2538">
        <f>IF(OR(O2537&gt;0,O2538&gt;0),1,0)</f>
        <v>0</v>
      </c>
      <c r="F2538" s="59">
        <f>SUM($A$2358:A2538)</f>
        <v>0</v>
      </c>
      <c r="G2538" s="70" t="str">
        <f>G2536</f>
        <v>KP소켓편락관A형</v>
      </c>
      <c r="H2538" s="115" t="s">
        <v>655</v>
      </c>
      <c r="I2538" s="71" t="s">
        <v>636</v>
      </c>
      <c r="J2538" s="70">
        <v>0</v>
      </c>
      <c r="K2538" s="72" t="s">
        <v>626</v>
      </c>
      <c r="L2538" s="73"/>
      <c r="M2538" s="71"/>
      <c r="N2538" s="73">
        <f>IF(J2538=0,0,#REF!)</f>
        <v>0</v>
      </c>
      <c r="O2538" s="74">
        <f t="shared" si="209"/>
        <v>0</v>
      </c>
      <c r="P2538" s="73"/>
      <c r="Q2538" s="74"/>
      <c r="R2538" s="73"/>
      <c r="S2538" s="74"/>
      <c r="T2538" s="104">
        <f>IF(T2537&gt;0,ABS(J2538-J2537),0)</f>
        <v>0</v>
      </c>
    </row>
    <row r="2539" spans="1:20" ht="20.25" hidden="1" customHeight="1">
      <c r="E2539" t="str">
        <f>IF(OR(O2539&gt;0,O2540&gt;0),2,"")</f>
        <v/>
      </c>
      <c r="F2539" s="62"/>
      <c r="G2539" s="63"/>
      <c r="H2539" s="113"/>
      <c r="I2539" s="64"/>
      <c r="J2539" s="63">
        <v>0</v>
      </c>
      <c r="K2539" s="65"/>
      <c r="L2539" s="66"/>
      <c r="M2539" s="64"/>
      <c r="N2539" s="66">
        <f>IF(J2539=0,0,#REF!*$E$3)</f>
        <v>0</v>
      </c>
      <c r="O2539" s="67">
        <f t="shared" si="209"/>
        <v>0</v>
      </c>
      <c r="P2539" s="66"/>
      <c r="Q2539" s="67"/>
      <c r="R2539" s="66"/>
      <c r="S2539" s="67"/>
      <c r="T2539" s="114">
        <f>IF($E$3=0,0,IF(J2539=J2540,0,IF(J2540&gt;J2539,"추가","환입")))</f>
        <v>0</v>
      </c>
    </row>
    <row r="2540" spans="1:20" ht="20.25" hidden="1" customHeight="1">
      <c r="A2540">
        <f>E2540</f>
        <v>0</v>
      </c>
      <c r="E2540">
        <f>IF(OR(O2539&gt;0,O2540&gt;0),1,0)</f>
        <v>0</v>
      </c>
      <c r="F2540" s="59">
        <f>SUM($A$2358:A2540)</f>
        <v>0</v>
      </c>
      <c r="G2540" s="70" t="str">
        <f>G2538</f>
        <v>KP소켓편락관A형</v>
      </c>
      <c r="H2540" s="115" t="s">
        <v>656</v>
      </c>
      <c r="I2540" s="71" t="s">
        <v>636</v>
      </c>
      <c r="J2540" s="70">
        <v>0</v>
      </c>
      <c r="K2540" s="72" t="s">
        <v>346</v>
      </c>
      <c r="L2540" s="73"/>
      <c r="M2540" s="71"/>
      <c r="N2540" s="73">
        <f>IF(J2540=0,0,#REF!)</f>
        <v>0</v>
      </c>
      <c r="O2540" s="74">
        <f t="shared" si="209"/>
        <v>0</v>
      </c>
      <c r="P2540" s="73"/>
      <c r="Q2540" s="74"/>
      <c r="R2540" s="73"/>
      <c r="S2540" s="74"/>
      <c r="T2540" s="104">
        <f>IF(T2539&gt;0,ABS(J2540-J2539),0)</f>
        <v>0</v>
      </c>
    </row>
    <row r="2541" spans="1:20" ht="20.25" hidden="1" customHeight="1">
      <c r="E2541" t="str">
        <f>IF(OR(O2541&gt;0,O2542&gt;0),2,"")</f>
        <v/>
      </c>
      <c r="F2541" s="62"/>
      <c r="G2541" s="63"/>
      <c r="H2541" s="113"/>
      <c r="I2541" s="64"/>
      <c r="J2541" s="63">
        <v>0</v>
      </c>
      <c r="K2541" s="65"/>
      <c r="L2541" s="66"/>
      <c r="M2541" s="64"/>
      <c r="N2541" s="66">
        <f>IF(J2541=0,0,#REF!*$E$3)</f>
        <v>0</v>
      </c>
      <c r="O2541" s="67">
        <f t="shared" si="209"/>
        <v>0</v>
      </c>
      <c r="P2541" s="66"/>
      <c r="Q2541" s="67"/>
      <c r="R2541" s="66"/>
      <c r="S2541" s="67"/>
      <c r="T2541" s="114">
        <f>IF($E$3=0,0,IF(J2541=J2542,0,IF(J2542&gt;J2541,"추가","환입")))</f>
        <v>0</v>
      </c>
    </row>
    <row r="2542" spans="1:20" ht="20.25" hidden="1" customHeight="1">
      <c r="A2542">
        <f>E2542</f>
        <v>0</v>
      </c>
      <c r="E2542">
        <f>IF(OR(O2541&gt;0,O2542&gt;0),1,0)</f>
        <v>0</v>
      </c>
      <c r="F2542" s="59">
        <f>SUM($A$2358:A2542)</f>
        <v>0</v>
      </c>
      <c r="G2542" s="70" t="str">
        <f>G2540</f>
        <v>KP소켓편락관A형</v>
      </c>
      <c r="H2542" s="115" t="s">
        <v>661</v>
      </c>
      <c r="I2542" s="71" t="s">
        <v>636</v>
      </c>
      <c r="J2542" s="70">
        <v>0</v>
      </c>
      <c r="K2542" s="72" t="s">
        <v>576</v>
      </c>
      <c r="L2542" s="73"/>
      <c r="M2542" s="71"/>
      <c r="N2542" s="73">
        <f>IF(J2542=0,0,#REF!)</f>
        <v>0</v>
      </c>
      <c r="O2542" s="74">
        <f t="shared" si="209"/>
        <v>0</v>
      </c>
      <c r="P2542" s="73"/>
      <c r="Q2542" s="74"/>
      <c r="R2542" s="73"/>
      <c r="S2542" s="74"/>
      <c r="T2542" s="104">
        <f>IF(T2541&gt;0,ABS(J2542-J2541),0)</f>
        <v>0</v>
      </c>
    </row>
    <row r="2543" spans="1:20" ht="20.25" hidden="1" customHeight="1">
      <c r="E2543" t="str">
        <f>IF(OR(O2543&gt;0,O2544&gt;0),2,"")</f>
        <v/>
      </c>
      <c r="F2543" s="62"/>
      <c r="G2543" s="63"/>
      <c r="H2543" s="113"/>
      <c r="I2543" s="64"/>
      <c r="J2543" s="63">
        <v>0</v>
      </c>
      <c r="K2543" s="65"/>
      <c r="L2543" s="66"/>
      <c r="M2543" s="64"/>
      <c r="N2543" s="66">
        <f>IF(J2543=0,0,#REF!*$E$3)</f>
        <v>0</v>
      </c>
      <c r="O2543" s="67">
        <f t="shared" si="209"/>
        <v>0</v>
      </c>
      <c r="P2543" s="66"/>
      <c r="Q2543" s="67"/>
      <c r="R2543" s="66"/>
      <c r="S2543" s="67"/>
      <c r="T2543" s="114">
        <f>IF($E$3=0,0,IF(J2543=J2544,0,IF(J2544&gt;J2543,"추가","환입")))</f>
        <v>0</v>
      </c>
    </row>
    <row r="2544" spans="1:20" ht="20.25" hidden="1" customHeight="1">
      <c r="A2544">
        <f>E2544</f>
        <v>0</v>
      </c>
      <c r="E2544">
        <f>IF(OR(O2543&gt;0,O2544&gt;0),1,0)</f>
        <v>0</v>
      </c>
      <c r="F2544" s="59">
        <f>SUM($A$2358:A2544)</f>
        <v>0</v>
      </c>
      <c r="G2544" s="70" t="str">
        <f>G2542</f>
        <v>KP소켓편락관A형</v>
      </c>
      <c r="H2544" s="115" t="s">
        <v>662</v>
      </c>
      <c r="I2544" s="71" t="s">
        <v>636</v>
      </c>
      <c r="J2544" s="70">
        <v>0</v>
      </c>
      <c r="K2544" s="72" t="s">
        <v>346</v>
      </c>
      <c r="L2544" s="73"/>
      <c r="M2544" s="71"/>
      <c r="N2544" s="73">
        <f>IF(J2544=0,0,#REF!)</f>
        <v>0</v>
      </c>
      <c r="O2544" s="74">
        <f t="shared" si="209"/>
        <v>0</v>
      </c>
      <c r="P2544" s="73"/>
      <c r="Q2544" s="74"/>
      <c r="R2544" s="73"/>
      <c r="S2544" s="74"/>
      <c r="T2544" s="104">
        <f>IF(T2543&gt;0,ABS(J2544-J2543),0)</f>
        <v>0</v>
      </c>
    </row>
    <row r="2545" spans="1:20" ht="20.25" hidden="1" customHeight="1">
      <c r="E2545" t="str">
        <f>IF(OR(O2545&gt;0,O2546&gt;0),2,"")</f>
        <v/>
      </c>
      <c r="F2545" s="62"/>
      <c r="G2545" s="63"/>
      <c r="H2545" s="113"/>
      <c r="I2545" s="64"/>
      <c r="J2545" s="63">
        <v>0</v>
      </c>
      <c r="K2545" s="65"/>
      <c r="L2545" s="66"/>
      <c r="M2545" s="64"/>
      <c r="N2545" s="66">
        <f>IF(J2545=0,0,#REF!*$E$3)</f>
        <v>0</v>
      </c>
      <c r="O2545" s="67">
        <f t="shared" si="209"/>
        <v>0</v>
      </c>
      <c r="P2545" s="66"/>
      <c r="Q2545" s="67"/>
      <c r="R2545" s="66"/>
      <c r="S2545" s="67"/>
      <c r="T2545" s="114">
        <f>IF($E$3=0,0,IF(J2545=J2546,0,IF(J2546&gt;J2545,"추가","환입")))</f>
        <v>0</v>
      </c>
    </row>
    <row r="2546" spans="1:20" ht="20.25" hidden="1" customHeight="1">
      <c r="A2546">
        <f>E2546</f>
        <v>0</v>
      </c>
      <c r="E2546">
        <f>IF(OR(O2545&gt;0,O2546&gt;0),1,0)</f>
        <v>0</v>
      </c>
      <c r="F2546" s="59">
        <f>SUM($A$2358:A2546)</f>
        <v>0</v>
      </c>
      <c r="G2546" s="70" t="str">
        <f>G2544</f>
        <v>KP소켓편락관A형</v>
      </c>
      <c r="H2546" s="115" t="s">
        <v>663</v>
      </c>
      <c r="I2546" s="71" t="s">
        <v>636</v>
      </c>
      <c r="J2546" s="70">
        <v>0</v>
      </c>
      <c r="K2546" s="72" t="s">
        <v>346</v>
      </c>
      <c r="L2546" s="73"/>
      <c r="M2546" s="71"/>
      <c r="N2546" s="73">
        <f>IF(J2546=0,0,#REF!)</f>
        <v>0</v>
      </c>
      <c r="O2546" s="74">
        <f t="shared" si="209"/>
        <v>0</v>
      </c>
      <c r="P2546" s="73"/>
      <c r="Q2546" s="74"/>
      <c r="R2546" s="73"/>
      <c r="S2546" s="74"/>
      <c r="T2546" s="104">
        <f>IF(T2545&gt;0,ABS(J2546-J2545),0)</f>
        <v>0</v>
      </c>
    </row>
    <row r="2547" spans="1:20" ht="20.25" hidden="1" customHeight="1">
      <c r="E2547" t="str">
        <f>IF(OR(O2547&gt;0,O2548&gt;0),2,"")</f>
        <v/>
      </c>
      <c r="F2547" s="62"/>
      <c r="G2547" s="63"/>
      <c r="H2547" s="113"/>
      <c r="I2547" s="64"/>
      <c r="J2547" s="63">
        <v>0</v>
      </c>
      <c r="K2547" s="65"/>
      <c r="L2547" s="66"/>
      <c r="M2547" s="64"/>
      <c r="N2547" s="66">
        <f>IF(J2547=0,0,#REF!*$E$3)</f>
        <v>0</v>
      </c>
      <c r="O2547" s="67">
        <f t="shared" si="209"/>
        <v>0</v>
      </c>
      <c r="P2547" s="66"/>
      <c r="Q2547" s="67"/>
      <c r="R2547" s="66"/>
      <c r="S2547" s="67"/>
      <c r="T2547" s="114">
        <f>IF($E$3=0,0,IF(J2547=J2548,0,IF(J2548&gt;J2547,"추가","환입")))</f>
        <v>0</v>
      </c>
    </row>
    <row r="2548" spans="1:20" ht="20.25" hidden="1" customHeight="1">
      <c r="A2548">
        <f>E2548</f>
        <v>0</v>
      </c>
      <c r="E2548">
        <f>IF(OR(O2547&gt;0,O2548&gt;0),1,0)</f>
        <v>0</v>
      </c>
      <c r="F2548" s="59">
        <f>SUM($A$2358:A2548)</f>
        <v>0</v>
      </c>
      <c r="G2548" s="70" t="str">
        <f>G2546</f>
        <v>KP소켓편락관A형</v>
      </c>
      <c r="H2548" s="115" t="s">
        <v>669</v>
      </c>
      <c r="I2548" s="71" t="s">
        <v>636</v>
      </c>
      <c r="J2548" s="70">
        <v>0</v>
      </c>
      <c r="K2548" s="72" t="s">
        <v>347</v>
      </c>
      <c r="L2548" s="73"/>
      <c r="M2548" s="71"/>
      <c r="N2548" s="73">
        <f>IF(J2548=0,0,#REF!)</f>
        <v>0</v>
      </c>
      <c r="O2548" s="74">
        <f t="shared" si="209"/>
        <v>0</v>
      </c>
      <c r="P2548" s="73"/>
      <c r="Q2548" s="74"/>
      <c r="R2548" s="73"/>
      <c r="S2548" s="74"/>
      <c r="T2548" s="104">
        <f>IF(T2547&gt;0,ABS(J2548-J2547),0)</f>
        <v>0</v>
      </c>
    </row>
    <row r="2549" spans="1:20" ht="20.25" hidden="1" customHeight="1">
      <c r="E2549" t="str">
        <f>IF(OR(O2549&gt;0,O2550&gt;0),2,"")</f>
        <v/>
      </c>
      <c r="F2549" s="62"/>
      <c r="G2549" s="63"/>
      <c r="H2549" s="113"/>
      <c r="I2549" s="64"/>
      <c r="J2549" s="63">
        <v>0</v>
      </c>
      <c r="K2549" s="65"/>
      <c r="L2549" s="66"/>
      <c r="M2549" s="64"/>
      <c r="N2549" s="66">
        <f>IF(J2549=0,0,#REF!*$E$3)</f>
        <v>0</v>
      </c>
      <c r="O2549" s="67">
        <f t="shared" si="209"/>
        <v>0</v>
      </c>
      <c r="P2549" s="66"/>
      <c r="Q2549" s="67"/>
      <c r="R2549" s="66"/>
      <c r="S2549" s="67"/>
      <c r="T2549" s="114">
        <f>IF($E$3=0,0,IF(J2549=J2550,0,IF(J2550&gt;J2549,"추가","환입")))</f>
        <v>0</v>
      </c>
    </row>
    <row r="2550" spans="1:20" ht="20.25" hidden="1" customHeight="1">
      <c r="A2550">
        <f>E2550</f>
        <v>0</v>
      </c>
      <c r="E2550">
        <f>IF(OR(O2549&gt;0,O2550&gt;0),1,0)</f>
        <v>0</v>
      </c>
      <c r="F2550" s="59">
        <f>SUM($A$2358:A2550)</f>
        <v>0</v>
      </c>
      <c r="G2550" s="70" t="str">
        <f>G2548</f>
        <v>KP소켓편락관A형</v>
      </c>
      <c r="H2550" s="115" t="s">
        <v>670</v>
      </c>
      <c r="I2550" s="71" t="s">
        <v>636</v>
      </c>
      <c r="J2550" s="70">
        <v>0</v>
      </c>
      <c r="K2550" s="72" t="s">
        <v>626</v>
      </c>
      <c r="L2550" s="73"/>
      <c r="M2550" s="71"/>
      <c r="N2550" s="73">
        <f>IF(J2550=0,0,#REF!)</f>
        <v>0</v>
      </c>
      <c r="O2550" s="74">
        <f t="shared" si="209"/>
        <v>0</v>
      </c>
      <c r="P2550" s="73"/>
      <c r="Q2550" s="74"/>
      <c r="R2550" s="73"/>
      <c r="S2550" s="74"/>
      <c r="T2550" s="104">
        <f>IF(T2549&gt;0,ABS(J2550-J2549),0)</f>
        <v>0</v>
      </c>
    </row>
    <row r="2551" spans="1:20" ht="20.25" hidden="1" customHeight="1">
      <c r="E2551" t="str">
        <f>IF(OR(O2551&gt;0,O2552&gt;0),2,"")</f>
        <v/>
      </c>
      <c r="F2551" s="62"/>
      <c r="G2551" s="63"/>
      <c r="H2551" s="113"/>
      <c r="I2551" s="64"/>
      <c r="J2551" s="63">
        <v>0</v>
      </c>
      <c r="K2551" s="65"/>
      <c r="L2551" s="66"/>
      <c r="M2551" s="64"/>
      <c r="N2551" s="66">
        <f>IF(J2551=0,0,#REF!*$E$3)</f>
        <v>0</v>
      </c>
      <c r="O2551" s="67">
        <f t="shared" si="209"/>
        <v>0</v>
      </c>
      <c r="P2551" s="66"/>
      <c r="Q2551" s="67"/>
      <c r="R2551" s="66"/>
      <c r="S2551" s="67"/>
      <c r="T2551" s="114">
        <f>IF($E$3=0,0,IF(J2551=J2552,0,IF(J2552&gt;J2551,"추가","환입")))</f>
        <v>0</v>
      </c>
    </row>
    <row r="2552" spans="1:20" ht="20.25" hidden="1" customHeight="1">
      <c r="A2552">
        <f>E2552</f>
        <v>0</v>
      </c>
      <c r="E2552">
        <f>IF(OR(O2551&gt;0,O2552&gt;0),1,0)</f>
        <v>0</v>
      </c>
      <c r="F2552" s="59">
        <f>SUM($A$2358:A2552)</f>
        <v>0</v>
      </c>
      <c r="G2552" s="70" t="str">
        <f>G2550</f>
        <v>KP소켓편락관A형</v>
      </c>
      <c r="H2552" s="115" t="s">
        <v>704</v>
      </c>
      <c r="I2552" s="71" t="s">
        <v>636</v>
      </c>
      <c r="J2552" s="70">
        <v>0</v>
      </c>
      <c r="K2552" s="72" t="s">
        <v>346</v>
      </c>
      <c r="L2552" s="73"/>
      <c r="M2552" s="71"/>
      <c r="N2552" s="73">
        <f>IF(J2552=0,0,#REF!)</f>
        <v>0</v>
      </c>
      <c r="O2552" s="74">
        <f t="shared" si="209"/>
        <v>0</v>
      </c>
      <c r="P2552" s="73"/>
      <c r="Q2552" s="74"/>
      <c r="R2552" s="73"/>
      <c r="S2552" s="74"/>
      <c r="T2552" s="104">
        <f>IF(T2551&gt;0,ABS(J2552-J2551),0)</f>
        <v>0</v>
      </c>
    </row>
    <row r="2553" spans="1:20" ht="20.25" hidden="1" customHeight="1">
      <c r="E2553" t="str">
        <f>IF(OR(O2553&gt;0,O2554&gt;0),2,"")</f>
        <v/>
      </c>
      <c r="F2553" s="62"/>
      <c r="G2553" s="63"/>
      <c r="H2553" s="113"/>
      <c r="I2553" s="64"/>
      <c r="J2553" s="63">
        <v>0</v>
      </c>
      <c r="K2553" s="65"/>
      <c r="L2553" s="66"/>
      <c r="M2553" s="64"/>
      <c r="N2553" s="66">
        <f>IF(J2553=0,0,#REF!*$E$3)</f>
        <v>0</v>
      </c>
      <c r="O2553" s="67">
        <f t="shared" si="209"/>
        <v>0</v>
      </c>
      <c r="P2553" s="66"/>
      <c r="Q2553" s="67"/>
      <c r="R2553" s="66"/>
      <c r="S2553" s="67"/>
      <c r="T2553" s="114">
        <f>IF($E$3=0,0,IF(J2553=J2554,0,IF(J2554&gt;J2553,"추가","환입")))</f>
        <v>0</v>
      </c>
    </row>
    <row r="2554" spans="1:20" ht="20.25" hidden="1" customHeight="1">
      <c r="A2554">
        <f>E2554</f>
        <v>0</v>
      </c>
      <c r="E2554">
        <f>IF(OR(O2553&gt;0,O2554&gt;0),1,0)</f>
        <v>0</v>
      </c>
      <c r="F2554" s="59">
        <f>SUM($A$2358:A2554)</f>
        <v>0</v>
      </c>
      <c r="G2554" s="70" t="s">
        <v>705</v>
      </c>
      <c r="H2554" s="115" t="s">
        <v>637</v>
      </c>
      <c r="I2554" s="71" t="s">
        <v>636</v>
      </c>
      <c r="J2554" s="70">
        <v>0</v>
      </c>
      <c r="K2554" s="72" t="s">
        <v>346</v>
      </c>
      <c r="L2554" s="73"/>
      <c r="M2554" s="71"/>
      <c r="N2554" s="73">
        <f>IF(J2554=0,0,#REF!)</f>
        <v>0</v>
      </c>
      <c r="O2554" s="74">
        <f t="shared" si="209"/>
        <v>0</v>
      </c>
      <c r="P2554" s="73"/>
      <c r="Q2554" s="74"/>
      <c r="R2554" s="73"/>
      <c r="S2554" s="74"/>
      <c r="T2554" s="104">
        <f>IF(T2553&gt;0,ABS(J2554-J2553),0)</f>
        <v>0</v>
      </c>
    </row>
    <row r="2555" spans="1:20" ht="20.25" hidden="1" customHeight="1">
      <c r="E2555" t="str">
        <f>IF(OR(O2555&gt;0,O2556&gt;0),2,"")</f>
        <v/>
      </c>
      <c r="F2555" s="62"/>
      <c r="G2555" s="63"/>
      <c r="H2555" s="113"/>
      <c r="I2555" s="64"/>
      <c r="J2555" s="63">
        <v>0</v>
      </c>
      <c r="K2555" s="65"/>
      <c r="L2555" s="66"/>
      <c r="M2555" s="64"/>
      <c r="N2555" s="66">
        <f>IF(J2555=0,0,#REF!*$E$3)</f>
        <v>0</v>
      </c>
      <c r="O2555" s="67">
        <f t="shared" si="209"/>
        <v>0</v>
      </c>
      <c r="P2555" s="66"/>
      <c r="Q2555" s="67"/>
      <c r="R2555" s="66"/>
      <c r="S2555" s="67"/>
      <c r="T2555" s="114">
        <f>IF($E$3=0,0,IF(J2555=J2556,0,IF(J2556&gt;J2555,"추가","환입")))</f>
        <v>0</v>
      </c>
    </row>
    <row r="2556" spans="1:20" ht="20.25" hidden="1" customHeight="1">
      <c r="A2556">
        <f>E2556</f>
        <v>0</v>
      </c>
      <c r="E2556">
        <f>IF(OR(O2555&gt;0,O2556&gt;0),1,0)</f>
        <v>0</v>
      </c>
      <c r="F2556" s="59">
        <f>SUM($A$2358:A2556)</f>
        <v>0</v>
      </c>
      <c r="G2556" s="70" t="s">
        <v>705</v>
      </c>
      <c r="H2556" s="115" t="s">
        <v>639</v>
      </c>
      <c r="I2556" s="71" t="s">
        <v>636</v>
      </c>
      <c r="J2556" s="70">
        <v>0</v>
      </c>
      <c r="K2556" s="72" t="s">
        <v>706</v>
      </c>
      <c r="L2556" s="73"/>
      <c r="M2556" s="71"/>
      <c r="N2556" s="73">
        <f>IF(J2556=0,0,#REF!)</f>
        <v>0</v>
      </c>
      <c r="O2556" s="74">
        <f t="shared" si="209"/>
        <v>0</v>
      </c>
      <c r="P2556" s="73"/>
      <c r="Q2556" s="74"/>
      <c r="R2556" s="73"/>
      <c r="S2556" s="74"/>
      <c r="T2556" s="104">
        <f>IF(T2555&gt;0,ABS(J2556-J2555),0)</f>
        <v>0</v>
      </c>
    </row>
    <row r="2557" spans="1:20" ht="20.25" hidden="1" customHeight="1">
      <c r="E2557" t="str">
        <f>IF(OR(O2557&gt;0,O2558&gt;0),2,"")</f>
        <v/>
      </c>
      <c r="F2557" s="62"/>
      <c r="G2557" s="63"/>
      <c r="H2557" s="113"/>
      <c r="I2557" s="64"/>
      <c r="J2557" s="63">
        <v>0</v>
      </c>
      <c r="K2557" s="65"/>
      <c r="L2557" s="66"/>
      <c r="M2557" s="64"/>
      <c r="N2557" s="66">
        <f>IF(J2557=0,0,#REF!*$E$3)</f>
        <v>0</v>
      </c>
      <c r="O2557" s="67">
        <f t="shared" si="209"/>
        <v>0</v>
      </c>
      <c r="P2557" s="66"/>
      <c r="Q2557" s="67"/>
      <c r="R2557" s="66"/>
      <c r="S2557" s="67"/>
      <c r="T2557" s="114">
        <f>IF($E$3=0,0,IF(J2557=J2558,0,IF(J2558&gt;J2557,"추가","환입")))</f>
        <v>0</v>
      </c>
    </row>
    <row r="2558" spans="1:20" ht="20.25" hidden="1" customHeight="1">
      <c r="A2558">
        <f>E2558</f>
        <v>0</v>
      </c>
      <c r="E2558">
        <f>IF(OR(O2557&gt;0,O2558&gt;0),1,0)</f>
        <v>0</v>
      </c>
      <c r="F2558" s="59">
        <f>SUM($A$2358:A2558)</f>
        <v>0</v>
      </c>
      <c r="G2558" s="70" t="s">
        <v>705</v>
      </c>
      <c r="H2558" s="115" t="s">
        <v>640</v>
      </c>
      <c r="I2558" s="71" t="s">
        <v>636</v>
      </c>
      <c r="J2558" s="70">
        <v>0</v>
      </c>
      <c r="K2558" s="72" t="s">
        <v>346</v>
      </c>
      <c r="L2558" s="73"/>
      <c r="M2558" s="71"/>
      <c r="N2558" s="73">
        <f>IF(J2558=0,0,#REF!)</f>
        <v>0</v>
      </c>
      <c r="O2558" s="74">
        <f t="shared" si="209"/>
        <v>0</v>
      </c>
      <c r="P2558" s="73"/>
      <c r="Q2558" s="74"/>
      <c r="R2558" s="73"/>
      <c r="S2558" s="74"/>
      <c r="T2558" s="104">
        <f>IF(T2557&gt;0,ABS(J2558-J2557),0)</f>
        <v>0</v>
      </c>
    </row>
    <row r="2559" spans="1:20" ht="20.25" hidden="1" customHeight="1">
      <c r="E2559" t="str">
        <f>IF(OR(O2559&gt;0,O2560&gt;0),2,"")</f>
        <v/>
      </c>
      <c r="F2559" s="62"/>
      <c r="G2559" s="63"/>
      <c r="H2559" s="113"/>
      <c r="I2559" s="64"/>
      <c r="J2559" s="63">
        <v>0</v>
      </c>
      <c r="K2559" s="65"/>
      <c r="L2559" s="66"/>
      <c r="M2559" s="64"/>
      <c r="N2559" s="66">
        <f>IF(J2559=0,0,#REF!*$E$3)</f>
        <v>0</v>
      </c>
      <c r="O2559" s="67">
        <f t="shared" si="209"/>
        <v>0</v>
      </c>
      <c r="P2559" s="66"/>
      <c r="Q2559" s="67"/>
      <c r="R2559" s="66"/>
      <c r="S2559" s="67"/>
      <c r="T2559" s="114">
        <f>IF($E$3=0,0,IF(J2559=J2560,0,IF(J2560&gt;J2559,"추가","환입")))</f>
        <v>0</v>
      </c>
    </row>
    <row r="2560" spans="1:20" ht="20.25" hidden="1" customHeight="1">
      <c r="A2560">
        <f>E2560</f>
        <v>0</v>
      </c>
      <c r="E2560">
        <f>IF(OR(O2559&gt;0,O2560&gt;0),1,0)</f>
        <v>0</v>
      </c>
      <c r="F2560" s="59">
        <f>SUM($A$2358:A2560)</f>
        <v>0</v>
      </c>
      <c r="G2560" s="70" t="s">
        <v>705</v>
      </c>
      <c r="H2560" s="115" t="s">
        <v>643</v>
      </c>
      <c r="I2560" s="71" t="s">
        <v>636</v>
      </c>
      <c r="J2560" s="70">
        <v>0</v>
      </c>
      <c r="K2560" s="72" t="s">
        <v>346</v>
      </c>
      <c r="L2560" s="73"/>
      <c r="M2560" s="71"/>
      <c r="N2560" s="73">
        <f>IF(J2560=0,0,#REF!)</f>
        <v>0</v>
      </c>
      <c r="O2560" s="74">
        <f t="shared" si="209"/>
        <v>0</v>
      </c>
      <c r="P2560" s="73"/>
      <c r="Q2560" s="74"/>
      <c r="R2560" s="73"/>
      <c r="S2560" s="74"/>
      <c r="T2560" s="104">
        <f>IF(T2559&gt;0,ABS(J2560-J2559),0)</f>
        <v>0</v>
      </c>
    </row>
    <row r="2561" spans="1:20" ht="20.25" hidden="1" customHeight="1">
      <c r="E2561" t="str">
        <f>IF(OR(O2561&gt;0,O2562&gt;0),2,"")</f>
        <v/>
      </c>
      <c r="F2561" s="62"/>
      <c r="G2561" s="63"/>
      <c r="H2561" s="113"/>
      <c r="I2561" s="64"/>
      <c r="J2561" s="63">
        <v>0</v>
      </c>
      <c r="K2561" s="65"/>
      <c r="L2561" s="66"/>
      <c r="M2561" s="64"/>
      <c r="N2561" s="66">
        <f>IF(J2561=0,0,#REF!*$E$3)</f>
        <v>0</v>
      </c>
      <c r="O2561" s="67">
        <f t="shared" si="209"/>
        <v>0</v>
      </c>
      <c r="P2561" s="66"/>
      <c r="Q2561" s="67"/>
      <c r="R2561" s="66"/>
      <c r="S2561" s="67"/>
      <c r="T2561" s="114">
        <f>IF($E$3=0,0,IF(J2561=J2562,0,IF(J2562&gt;J2561,"추가","환입")))</f>
        <v>0</v>
      </c>
    </row>
    <row r="2562" spans="1:20" ht="20.25" hidden="1" customHeight="1">
      <c r="A2562">
        <f>E2562</f>
        <v>0</v>
      </c>
      <c r="E2562">
        <f>IF(OR(O2561&gt;0,O2562&gt;0),1,0)</f>
        <v>0</v>
      </c>
      <c r="F2562" s="59">
        <f>SUM($A$2358:A2562)</f>
        <v>0</v>
      </c>
      <c r="G2562" s="70" t="s">
        <v>705</v>
      </c>
      <c r="H2562" s="115" t="s">
        <v>644</v>
      </c>
      <c r="I2562" s="71" t="s">
        <v>636</v>
      </c>
      <c r="J2562" s="70">
        <v>0</v>
      </c>
      <c r="K2562" s="72" t="s">
        <v>346</v>
      </c>
      <c r="L2562" s="73"/>
      <c r="M2562" s="71"/>
      <c r="N2562" s="73">
        <f>IF(J2562=0,0,#REF!)</f>
        <v>0</v>
      </c>
      <c r="O2562" s="74">
        <f t="shared" si="209"/>
        <v>0</v>
      </c>
      <c r="P2562" s="73"/>
      <c r="Q2562" s="74"/>
      <c r="R2562" s="73"/>
      <c r="S2562" s="74"/>
      <c r="T2562" s="104">
        <f>IF(T2561&gt;0,ABS(J2562-J2561),0)</f>
        <v>0</v>
      </c>
    </row>
    <row r="2563" spans="1:20" ht="20.25" hidden="1" customHeight="1">
      <c r="E2563" t="str">
        <f>IF(OR(O2563&gt;0,O2564&gt;0),2,"")</f>
        <v/>
      </c>
      <c r="F2563" s="62"/>
      <c r="G2563" s="63"/>
      <c r="H2563" s="113"/>
      <c r="I2563" s="64"/>
      <c r="J2563" s="63">
        <v>0</v>
      </c>
      <c r="K2563" s="65"/>
      <c r="L2563" s="66"/>
      <c r="M2563" s="64"/>
      <c r="N2563" s="66">
        <f>IF(J2563=0,0,#REF!*$E$3)</f>
        <v>0</v>
      </c>
      <c r="O2563" s="67">
        <f t="shared" si="209"/>
        <v>0</v>
      </c>
      <c r="P2563" s="66"/>
      <c r="Q2563" s="67"/>
      <c r="R2563" s="66"/>
      <c r="S2563" s="67"/>
      <c r="T2563" s="114">
        <f>IF($E$3=0,0,IF(J2563=J2564,0,IF(J2564&gt;J2563,"추가","환입")))</f>
        <v>0</v>
      </c>
    </row>
    <row r="2564" spans="1:20" ht="20.25" hidden="1" customHeight="1">
      <c r="A2564">
        <f>E2564</f>
        <v>0</v>
      </c>
      <c r="E2564">
        <f>IF(OR(O2563&gt;0,O2564&gt;0),1,0)</f>
        <v>0</v>
      </c>
      <c r="F2564" s="59">
        <f>SUM($A$2358:A2564)</f>
        <v>0</v>
      </c>
      <c r="G2564" s="70" t="s">
        <v>705</v>
      </c>
      <c r="H2564" s="115" t="s">
        <v>649</v>
      </c>
      <c r="I2564" s="71" t="s">
        <v>636</v>
      </c>
      <c r="J2564" s="70">
        <v>0</v>
      </c>
      <c r="K2564" s="72" t="s">
        <v>347</v>
      </c>
      <c r="L2564" s="73"/>
      <c r="M2564" s="71"/>
      <c r="N2564" s="73">
        <f>IF(J2564=0,0,#REF!)</f>
        <v>0</v>
      </c>
      <c r="O2564" s="74">
        <f t="shared" si="209"/>
        <v>0</v>
      </c>
      <c r="P2564" s="73"/>
      <c r="Q2564" s="74"/>
      <c r="R2564" s="73"/>
      <c r="S2564" s="74"/>
      <c r="T2564" s="104">
        <f>IF(T2563&gt;0,ABS(J2564-J2563),0)</f>
        <v>0</v>
      </c>
    </row>
    <row r="2565" spans="1:20" ht="20.25" hidden="1" customHeight="1">
      <c r="E2565" t="str">
        <f>IF(OR(O2565&gt;0,O2566&gt;0),2,"")</f>
        <v/>
      </c>
      <c r="F2565" s="62"/>
      <c r="G2565" s="63"/>
      <c r="H2565" s="113"/>
      <c r="I2565" s="64"/>
      <c r="J2565" s="63">
        <v>0</v>
      </c>
      <c r="K2565" s="65"/>
      <c r="L2565" s="66"/>
      <c r="M2565" s="64"/>
      <c r="N2565" s="66">
        <f>IF(J2565=0,0,#REF!*$E$3)</f>
        <v>0</v>
      </c>
      <c r="O2565" s="67">
        <f t="shared" si="209"/>
        <v>0</v>
      </c>
      <c r="P2565" s="66"/>
      <c r="Q2565" s="67"/>
      <c r="R2565" s="66"/>
      <c r="S2565" s="67"/>
      <c r="T2565" s="114">
        <f>IF($E$3=0,0,IF(J2565=J2566,0,IF(J2566&gt;J2565,"추가","환입")))</f>
        <v>0</v>
      </c>
    </row>
    <row r="2566" spans="1:20" ht="20.25" hidden="1" customHeight="1">
      <c r="A2566">
        <f>E2566</f>
        <v>0</v>
      </c>
      <c r="B2566" t="s">
        <v>703</v>
      </c>
      <c r="E2566">
        <f>IF(OR(O2565&gt;0,O2566&gt;0),1,0)</f>
        <v>0</v>
      </c>
      <c r="F2566" s="59">
        <f>SUM($A$2358:A2566)</f>
        <v>0</v>
      </c>
      <c r="G2566" s="70" t="s">
        <v>705</v>
      </c>
      <c r="H2566" s="115" t="s">
        <v>650</v>
      </c>
      <c r="I2566" s="71" t="s">
        <v>636</v>
      </c>
      <c r="J2566" s="70">
        <v>0</v>
      </c>
      <c r="K2566" s="72" t="s">
        <v>626</v>
      </c>
      <c r="L2566" s="73"/>
      <c r="M2566" s="71"/>
      <c r="N2566" s="73">
        <f>IF(J2566=0,0,#REF!)</f>
        <v>0</v>
      </c>
      <c r="O2566" s="74">
        <f t="shared" si="209"/>
        <v>0</v>
      </c>
      <c r="P2566" s="73"/>
      <c r="Q2566" s="74"/>
      <c r="R2566" s="73"/>
      <c r="S2566" s="74"/>
      <c r="T2566" s="104">
        <f>IF(T2565&gt;0,ABS(J2566-J2565),0)</f>
        <v>0</v>
      </c>
    </row>
    <row r="2567" spans="1:20" ht="20.25" hidden="1" customHeight="1">
      <c r="E2567" t="str">
        <f>IF(OR(O2567&gt;0,O2568&gt;0),2,"")</f>
        <v/>
      </c>
      <c r="F2567" s="62"/>
      <c r="G2567" s="63"/>
      <c r="H2567" s="113"/>
      <c r="I2567" s="64"/>
      <c r="J2567" s="63">
        <v>0</v>
      </c>
      <c r="K2567" s="65"/>
      <c r="L2567" s="66"/>
      <c r="M2567" s="64"/>
      <c r="N2567" s="66">
        <f>IF(J2567=0,0,#REF!*$E$3)</f>
        <v>0</v>
      </c>
      <c r="O2567" s="67">
        <f t="shared" si="209"/>
        <v>0</v>
      </c>
      <c r="P2567" s="66"/>
      <c r="Q2567" s="67"/>
      <c r="R2567" s="66"/>
      <c r="S2567" s="67"/>
      <c r="T2567" s="114">
        <f>IF($E$3=0,0,IF(J2567=J2568,0,IF(J2568&gt;J2567,"추가","환입")))</f>
        <v>0</v>
      </c>
    </row>
    <row r="2568" spans="1:20" ht="20.25" hidden="1" customHeight="1">
      <c r="A2568">
        <f>E2568</f>
        <v>0</v>
      </c>
      <c r="E2568">
        <f>IF(OR(O2567&gt;0,O2568&gt;0),1,0)</f>
        <v>0</v>
      </c>
      <c r="F2568" s="59">
        <f>SUM($A$2358:A2568)</f>
        <v>0</v>
      </c>
      <c r="G2568" s="70" t="s">
        <v>705</v>
      </c>
      <c r="H2568" s="115" t="s">
        <v>654</v>
      </c>
      <c r="I2568" s="71" t="s">
        <v>636</v>
      </c>
      <c r="J2568" s="70">
        <v>0</v>
      </c>
      <c r="K2568" s="72" t="s">
        <v>626</v>
      </c>
      <c r="L2568" s="73"/>
      <c r="M2568" s="71"/>
      <c r="N2568" s="73">
        <f>IF(J2568=0,0,#REF!)</f>
        <v>0</v>
      </c>
      <c r="O2568" s="74">
        <f t="shared" si="209"/>
        <v>0</v>
      </c>
      <c r="P2568" s="73"/>
      <c r="Q2568" s="74"/>
      <c r="R2568" s="73"/>
      <c r="S2568" s="74"/>
      <c r="T2568" s="104">
        <f>IF(T2567&gt;0,ABS(J2568-J2567),0)</f>
        <v>0</v>
      </c>
    </row>
    <row r="2569" spans="1:20" ht="20.25" hidden="1" customHeight="1">
      <c r="E2569" t="str">
        <f>IF(OR(O2569&gt;0,O2570&gt;0),2,"")</f>
        <v/>
      </c>
      <c r="F2569" s="62"/>
      <c r="G2569" s="63"/>
      <c r="H2569" s="113"/>
      <c r="I2569" s="64"/>
      <c r="J2569" s="63">
        <v>0</v>
      </c>
      <c r="K2569" s="65"/>
      <c r="L2569" s="66"/>
      <c r="M2569" s="64"/>
      <c r="N2569" s="66">
        <f>IF(J2569=0,0,#REF!*$E$3)</f>
        <v>0</v>
      </c>
      <c r="O2569" s="67">
        <f t="shared" si="209"/>
        <v>0</v>
      </c>
      <c r="P2569" s="66"/>
      <c r="Q2569" s="67"/>
      <c r="R2569" s="66"/>
      <c r="S2569" s="67"/>
      <c r="T2569" s="114">
        <f>IF($E$3=0,0,IF(J2569=J2570,0,IF(J2570&gt;J2569,"추가","환입")))</f>
        <v>0</v>
      </c>
    </row>
    <row r="2570" spans="1:20" ht="20.25" hidden="1" customHeight="1">
      <c r="A2570">
        <f>E2570</f>
        <v>0</v>
      </c>
      <c r="E2570">
        <f>IF(OR(O2569&gt;0,O2570&gt;0),1,0)</f>
        <v>0</v>
      </c>
      <c r="F2570" s="59">
        <f>SUM($A$2358:A2570)</f>
        <v>0</v>
      </c>
      <c r="G2570" s="70" t="s">
        <v>705</v>
      </c>
      <c r="H2570" s="115" t="s">
        <v>655</v>
      </c>
      <c r="I2570" s="71" t="s">
        <v>636</v>
      </c>
      <c r="J2570" s="70">
        <v>0</v>
      </c>
      <c r="K2570" s="72" t="s">
        <v>346</v>
      </c>
      <c r="L2570" s="73"/>
      <c r="M2570" s="71"/>
      <c r="N2570" s="73">
        <f>IF(J2570=0,0,#REF!)</f>
        <v>0</v>
      </c>
      <c r="O2570" s="74">
        <f t="shared" si="209"/>
        <v>0</v>
      </c>
      <c r="P2570" s="73"/>
      <c r="Q2570" s="74"/>
      <c r="R2570" s="73"/>
      <c r="S2570" s="74"/>
      <c r="T2570" s="104">
        <f>IF(T2569&gt;0,ABS(J2570-J2569),0)</f>
        <v>0</v>
      </c>
    </row>
    <row r="2571" spans="1:20" ht="20.25" hidden="1" customHeight="1">
      <c r="E2571" t="str">
        <f>IF(OR(O2571&gt;0,O2572&gt;0),2,"")</f>
        <v/>
      </c>
      <c r="F2571" s="62"/>
      <c r="G2571" s="63"/>
      <c r="H2571" s="113"/>
      <c r="I2571" s="64"/>
      <c r="J2571" s="63">
        <v>0</v>
      </c>
      <c r="K2571" s="65"/>
      <c r="L2571" s="66"/>
      <c r="M2571" s="64"/>
      <c r="N2571" s="66">
        <f>IF(J2571=0,0,#REF!*$E$3)</f>
        <v>0</v>
      </c>
      <c r="O2571" s="67">
        <f t="shared" si="209"/>
        <v>0</v>
      </c>
      <c r="P2571" s="66"/>
      <c r="Q2571" s="67"/>
      <c r="R2571" s="66"/>
      <c r="S2571" s="67"/>
      <c r="T2571" s="114">
        <f>IF($E$3=0,0,IF(J2571=J2572,0,IF(J2572&gt;J2571,"추가","환입")))</f>
        <v>0</v>
      </c>
    </row>
    <row r="2572" spans="1:20" ht="20.25" hidden="1" customHeight="1">
      <c r="A2572">
        <f>E2572</f>
        <v>0</v>
      </c>
      <c r="E2572">
        <f>IF(OR(O2571&gt;0,O2572&gt;0),1,0)</f>
        <v>0</v>
      </c>
      <c r="F2572" s="59">
        <f>SUM($A$2358:A2572)</f>
        <v>0</v>
      </c>
      <c r="G2572" s="70" t="s">
        <v>705</v>
      </c>
      <c r="H2572" s="115" t="s">
        <v>656</v>
      </c>
      <c r="I2572" s="71" t="s">
        <v>636</v>
      </c>
      <c r="J2572" s="70">
        <v>0</v>
      </c>
      <c r="K2572" s="72" t="s">
        <v>346</v>
      </c>
      <c r="L2572" s="73"/>
      <c r="M2572" s="71"/>
      <c r="N2572" s="73">
        <f>IF(J2572=0,0,#REF!)</f>
        <v>0</v>
      </c>
      <c r="O2572" s="74">
        <f t="shared" si="209"/>
        <v>0</v>
      </c>
      <c r="P2572" s="73"/>
      <c r="Q2572" s="74"/>
      <c r="R2572" s="73"/>
      <c r="S2572" s="74"/>
      <c r="T2572" s="104">
        <f>IF(T2571&gt;0,ABS(J2572-J2571),0)</f>
        <v>0</v>
      </c>
    </row>
    <row r="2573" spans="1:20" ht="20.25" hidden="1" customHeight="1">
      <c r="E2573" t="str">
        <f>IF(OR(O2573&gt;0,O2574&gt;0),2,"")</f>
        <v/>
      </c>
      <c r="F2573" s="62"/>
      <c r="G2573" s="63"/>
      <c r="H2573" s="113"/>
      <c r="I2573" s="64"/>
      <c r="J2573" s="63">
        <v>0</v>
      </c>
      <c r="K2573" s="65"/>
      <c r="L2573" s="66"/>
      <c r="M2573" s="64"/>
      <c r="N2573" s="66">
        <f>IF(J2573=0,0,#REF!*$E$3)</f>
        <v>0</v>
      </c>
      <c r="O2573" s="67">
        <f t="shared" si="209"/>
        <v>0</v>
      </c>
      <c r="P2573" s="66"/>
      <c r="Q2573" s="67"/>
      <c r="R2573" s="66"/>
      <c r="S2573" s="67"/>
      <c r="T2573" s="114">
        <f>IF($E$3=0,0,IF(J2573=J2574,0,IF(J2574&gt;J2573,"추가","환입")))</f>
        <v>0</v>
      </c>
    </row>
    <row r="2574" spans="1:20" ht="20.25" hidden="1" customHeight="1">
      <c r="A2574">
        <f>E2574</f>
        <v>0</v>
      </c>
      <c r="E2574">
        <f>IF(OR(O2573&gt;0,O2574&gt;0),1,0)</f>
        <v>0</v>
      </c>
      <c r="F2574" s="59">
        <f>SUM($A$2358:A2574)</f>
        <v>0</v>
      </c>
      <c r="G2574" s="70" t="s">
        <v>705</v>
      </c>
      <c r="H2574" s="115" t="s">
        <v>661</v>
      </c>
      <c r="I2574" s="71" t="s">
        <v>636</v>
      </c>
      <c r="J2574" s="70">
        <v>0</v>
      </c>
      <c r="K2574" s="72" t="s">
        <v>706</v>
      </c>
      <c r="L2574" s="73"/>
      <c r="M2574" s="71"/>
      <c r="N2574" s="73">
        <f>IF(J2574=0,0,#REF!)</f>
        <v>0</v>
      </c>
      <c r="O2574" s="74">
        <f t="shared" si="209"/>
        <v>0</v>
      </c>
      <c r="P2574" s="73"/>
      <c r="Q2574" s="74"/>
      <c r="R2574" s="73"/>
      <c r="S2574" s="74"/>
      <c r="T2574" s="104">
        <f>IF(T2573&gt;0,ABS(J2574-J2573),0)</f>
        <v>0</v>
      </c>
    </row>
    <row r="2575" spans="1:20" ht="20.25" hidden="1" customHeight="1">
      <c r="E2575" t="str">
        <f>IF(OR(O2575&gt;0,O2576&gt;0),2,"")</f>
        <v/>
      </c>
      <c r="F2575" s="62"/>
      <c r="G2575" s="63"/>
      <c r="H2575" s="113"/>
      <c r="I2575" s="64"/>
      <c r="J2575" s="63">
        <v>0</v>
      </c>
      <c r="K2575" s="65"/>
      <c r="L2575" s="66"/>
      <c r="M2575" s="64"/>
      <c r="N2575" s="66">
        <f>IF(J2575=0,0,#REF!*$E$3)</f>
        <v>0</v>
      </c>
      <c r="O2575" s="67">
        <f t="shared" si="209"/>
        <v>0</v>
      </c>
      <c r="P2575" s="66"/>
      <c r="Q2575" s="67"/>
      <c r="R2575" s="66"/>
      <c r="S2575" s="67"/>
      <c r="T2575" s="114">
        <f>IF($E$3=0,0,IF(J2575=J2576,0,IF(J2576&gt;J2575,"추가","환입")))</f>
        <v>0</v>
      </c>
    </row>
    <row r="2576" spans="1:20" ht="20.25" hidden="1" customHeight="1">
      <c r="A2576">
        <f>E2576</f>
        <v>0</v>
      </c>
      <c r="E2576">
        <f>IF(OR(O2575&gt;0,O2576&gt;0),1,0)</f>
        <v>0</v>
      </c>
      <c r="F2576" s="59">
        <f>SUM($A$2358:A2576)</f>
        <v>0</v>
      </c>
      <c r="G2576" s="70" t="s">
        <v>705</v>
      </c>
      <c r="H2576" s="115" t="s">
        <v>662</v>
      </c>
      <c r="I2576" s="71" t="s">
        <v>636</v>
      </c>
      <c r="J2576" s="70">
        <v>0</v>
      </c>
      <c r="K2576" s="72" t="s">
        <v>346</v>
      </c>
      <c r="L2576" s="73"/>
      <c r="M2576" s="71"/>
      <c r="N2576" s="73">
        <f>IF(J2576=0,0,#REF!)</f>
        <v>0</v>
      </c>
      <c r="O2576" s="74">
        <f t="shared" si="209"/>
        <v>0</v>
      </c>
      <c r="P2576" s="73"/>
      <c r="Q2576" s="74"/>
      <c r="R2576" s="73"/>
      <c r="S2576" s="74"/>
      <c r="T2576" s="104">
        <f>IF(T2575&gt;0,ABS(J2576-J2575),0)</f>
        <v>0</v>
      </c>
    </row>
    <row r="2577" spans="1:20" ht="20.25" hidden="1" customHeight="1">
      <c r="E2577" t="str">
        <f>IF(OR(O2577&gt;0,O2578&gt;0),2,"")</f>
        <v/>
      </c>
      <c r="F2577" s="62"/>
      <c r="G2577" s="63"/>
      <c r="H2577" s="113"/>
      <c r="I2577" s="64"/>
      <c r="J2577" s="63">
        <v>0</v>
      </c>
      <c r="K2577" s="65"/>
      <c r="L2577" s="66"/>
      <c r="M2577" s="64"/>
      <c r="N2577" s="66">
        <f>IF(J2577=0,0,#REF!*$E$3)</f>
        <v>0</v>
      </c>
      <c r="O2577" s="67">
        <f t="shared" si="209"/>
        <v>0</v>
      </c>
      <c r="P2577" s="66"/>
      <c r="Q2577" s="67"/>
      <c r="R2577" s="66"/>
      <c r="S2577" s="67"/>
      <c r="T2577" s="114">
        <f>IF($E$3=0,0,IF(J2577=J2578,0,IF(J2578&gt;J2577,"추가","환입")))</f>
        <v>0</v>
      </c>
    </row>
    <row r="2578" spans="1:20" ht="20.25" hidden="1" customHeight="1">
      <c r="A2578">
        <f>E2578</f>
        <v>0</v>
      </c>
      <c r="E2578">
        <f>IF(OR(O2577&gt;0,O2578&gt;0),1,0)</f>
        <v>0</v>
      </c>
      <c r="F2578" s="59">
        <f>SUM($A$2358:A2578)</f>
        <v>0</v>
      </c>
      <c r="G2578" s="70" t="s">
        <v>705</v>
      </c>
      <c r="H2578" s="115" t="s">
        <v>663</v>
      </c>
      <c r="I2578" s="71" t="s">
        <v>636</v>
      </c>
      <c r="J2578" s="70">
        <v>0</v>
      </c>
      <c r="K2578" s="72" t="s">
        <v>346</v>
      </c>
      <c r="L2578" s="73"/>
      <c r="M2578" s="71"/>
      <c r="N2578" s="73">
        <f>IF(J2578=0,0,#REF!)</f>
        <v>0</v>
      </c>
      <c r="O2578" s="74">
        <f t="shared" si="209"/>
        <v>0</v>
      </c>
      <c r="P2578" s="73"/>
      <c r="Q2578" s="74"/>
      <c r="R2578" s="73"/>
      <c r="S2578" s="74"/>
      <c r="T2578" s="104">
        <f>IF(T2577&gt;0,ABS(J2578-J2577),0)</f>
        <v>0</v>
      </c>
    </row>
    <row r="2579" spans="1:20" ht="20.25" hidden="1" customHeight="1">
      <c r="E2579" t="str">
        <f>IF(OR(O2579&gt;0,O2580&gt;0),2,"")</f>
        <v/>
      </c>
      <c r="F2579" s="62"/>
      <c r="G2579" s="63"/>
      <c r="H2579" s="113"/>
      <c r="I2579" s="64"/>
      <c r="J2579" s="63">
        <v>0</v>
      </c>
      <c r="K2579" s="65"/>
      <c r="L2579" s="66"/>
      <c r="M2579" s="64"/>
      <c r="N2579" s="66">
        <f>IF(J2579=0,0,#REF!*$E$3)</f>
        <v>0</v>
      </c>
      <c r="O2579" s="67">
        <f t="shared" si="209"/>
        <v>0</v>
      </c>
      <c r="P2579" s="66"/>
      <c r="Q2579" s="67"/>
      <c r="R2579" s="66"/>
      <c r="S2579" s="67"/>
      <c r="T2579" s="114">
        <f>IF($E$3=0,0,IF(J2579=J2580,0,IF(J2580&gt;J2579,"추가","환입")))</f>
        <v>0</v>
      </c>
    </row>
    <row r="2580" spans="1:20" ht="20.25" hidden="1" customHeight="1">
      <c r="A2580">
        <f>E2580</f>
        <v>0</v>
      </c>
      <c r="E2580">
        <f>IF(OR(O2579&gt;0,O2580&gt;0),1,0)</f>
        <v>0</v>
      </c>
      <c r="F2580" s="59">
        <f>SUM($A$2358:A2580)</f>
        <v>0</v>
      </c>
      <c r="G2580" s="70" t="s">
        <v>705</v>
      </c>
      <c r="H2580" s="115" t="s">
        <v>669</v>
      </c>
      <c r="I2580" s="71" t="s">
        <v>636</v>
      </c>
      <c r="J2580" s="70">
        <v>0</v>
      </c>
      <c r="K2580" s="72" t="s">
        <v>346</v>
      </c>
      <c r="L2580" s="73"/>
      <c r="M2580" s="71"/>
      <c r="N2580" s="73">
        <f>IF(J2580=0,0,#REF!)</f>
        <v>0</v>
      </c>
      <c r="O2580" s="74">
        <f t="shared" si="209"/>
        <v>0</v>
      </c>
      <c r="P2580" s="73"/>
      <c r="Q2580" s="74"/>
      <c r="R2580" s="73"/>
      <c r="S2580" s="74"/>
      <c r="T2580" s="104">
        <f>IF(T2579&gt;0,ABS(J2580-J2579),0)</f>
        <v>0</v>
      </c>
    </row>
    <row r="2581" spans="1:20" ht="20.25" hidden="1" customHeight="1">
      <c r="E2581" t="str">
        <f>IF(OR(O2581&gt;0,O2582&gt;0),2,"")</f>
        <v/>
      </c>
      <c r="F2581" s="62"/>
      <c r="G2581" s="63"/>
      <c r="H2581" s="113"/>
      <c r="I2581" s="64"/>
      <c r="J2581" s="63">
        <v>0</v>
      </c>
      <c r="K2581" s="65"/>
      <c r="L2581" s="66"/>
      <c r="M2581" s="64"/>
      <c r="N2581" s="66">
        <f>IF(J2581=0,0,#REF!*$E$3)</f>
        <v>0</v>
      </c>
      <c r="O2581" s="67">
        <f t="shared" si="209"/>
        <v>0</v>
      </c>
      <c r="P2581" s="66"/>
      <c r="Q2581" s="67"/>
      <c r="R2581" s="66"/>
      <c r="S2581" s="67"/>
      <c r="T2581" s="114">
        <f>IF($E$3=0,0,IF(J2581=J2582,0,IF(J2582&gt;J2581,"추가","환입")))</f>
        <v>0</v>
      </c>
    </row>
    <row r="2582" spans="1:20" ht="20.25" hidden="1" customHeight="1">
      <c r="A2582">
        <f>E2582</f>
        <v>0</v>
      </c>
      <c r="E2582">
        <f>IF(OR(O2581&gt;0,O2582&gt;0),1,0)</f>
        <v>0</v>
      </c>
      <c r="F2582" s="59">
        <f>SUM($A$2358:A2582)</f>
        <v>0</v>
      </c>
      <c r="G2582" s="70" t="s">
        <v>705</v>
      </c>
      <c r="H2582" s="115" t="s">
        <v>670</v>
      </c>
      <c r="I2582" s="71" t="s">
        <v>636</v>
      </c>
      <c r="J2582" s="70">
        <v>0</v>
      </c>
      <c r="K2582" s="72" t="s">
        <v>347</v>
      </c>
      <c r="L2582" s="73"/>
      <c r="M2582" s="71"/>
      <c r="N2582" s="73">
        <f>IF(J2582=0,0,#REF!)</f>
        <v>0</v>
      </c>
      <c r="O2582" s="74">
        <f t="shared" si="209"/>
        <v>0</v>
      </c>
      <c r="P2582" s="73"/>
      <c r="Q2582" s="74"/>
      <c r="R2582" s="73"/>
      <c r="S2582" s="74"/>
      <c r="T2582" s="104">
        <f>IF(T2581&gt;0,ABS(J2582-J2581),0)</f>
        <v>0</v>
      </c>
    </row>
    <row r="2583" spans="1:20" ht="20.25" hidden="1" customHeight="1">
      <c r="E2583" t="str">
        <f>IF(OR(O2583&gt;0,O2584&gt;0),2,"")</f>
        <v/>
      </c>
      <c r="F2583" s="62"/>
      <c r="G2583" s="63"/>
      <c r="H2583" s="113"/>
      <c r="I2583" s="64"/>
      <c r="J2583" s="63">
        <v>0</v>
      </c>
      <c r="K2583" s="65"/>
      <c r="L2583" s="66"/>
      <c r="M2583" s="64"/>
      <c r="N2583" s="66">
        <f>IF(J2583=0,0,#REF!*$E$3)</f>
        <v>0</v>
      </c>
      <c r="O2583" s="67">
        <f t="shared" ref="O2583:O2645" si="210">INT($J2583*N2583)</f>
        <v>0</v>
      </c>
      <c r="P2583" s="66"/>
      <c r="Q2583" s="67"/>
      <c r="R2583" s="66"/>
      <c r="S2583" s="67"/>
      <c r="T2583" s="114">
        <f>IF($E$3=0,0,IF(J2583=J2584,0,IF(J2584&gt;J2583,"추가","환입")))</f>
        <v>0</v>
      </c>
    </row>
    <row r="2584" spans="1:20" ht="20.25" hidden="1" customHeight="1">
      <c r="A2584">
        <f>E2584</f>
        <v>0</v>
      </c>
      <c r="E2584">
        <f>IF(OR(O2583&gt;0,O2584&gt;0),1,0)</f>
        <v>0</v>
      </c>
      <c r="F2584" s="59">
        <f>SUM($A$2358:A2584)</f>
        <v>0</v>
      </c>
      <c r="G2584" s="70" t="s">
        <v>705</v>
      </c>
      <c r="H2584" s="115" t="s">
        <v>704</v>
      </c>
      <c r="I2584" s="71" t="s">
        <v>636</v>
      </c>
      <c r="J2584" s="70">
        <v>0</v>
      </c>
      <c r="K2584" s="72" t="s">
        <v>707</v>
      </c>
      <c r="L2584" s="73"/>
      <c r="M2584" s="71"/>
      <c r="N2584" s="73">
        <f>IF(J2584=0,0,#REF!)</f>
        <v>0</v>
      </c>
      <c r="O2584" s="74">
        <f t="shared" si="210"/>
        <v>0</v>
      </c>
      <c r="P2584" s="73"/>
      <c r="Q2584" s="74"/>
      <c r="R2584" s="73"/>
      <c r="S2584" s="74"/>
      <c r="T2584" s="104">
        <f>IF(T2583&gt;0,ABS(J2584-J2583),0)</f>
        <v>0</v>
      </c>
    </row>
    <row r="2585" spans="1:20" ht="20.25" hidden="1" customHeight="1">
      <c r="E2585" t="str">
        <f>IF(OR(O2585&gt;0,O2586&gt;0),2,"")</f>
        <v/>
      </c>
      <c r="F2585" s="62"/>
      <c r="G2585" s="63"/>
      <c r="H2585" s="113"/>
      <c r="I2585" s="64"/>
      <c r="J2585" s="63">
        <v>0</v>
      </c>
      <c r="K2585" s="65"/>
      <c r="L2585" s="66"/>
      <c r="M2585" s="64"/>
      <c r="N2585" s="66">
        <f>IF(J2585=0,0,#REF!*$E$3)</f>
        <v>0</v>
      </c>
      <c r="O2585" s="67">
        <f t="shared" si="210"/>
        <v>0</v>
      </c>
      <c r="P2585" s="66"/>
      <c r="Q2585" s="67"/>
      <c r="R2585" s="66"/>
      <c r="S2585" s="67"/>
      <c r="T2585" s="114">
        <f>IF($E$3=0,0,IF(J2585=J2586,0,IF(J2586&gt;J2585,"추가","환입")))</f>
        <v>0</v>
      </c>
    </row>
    <row r="2586" spans="1:20" ht="20.25" hidden="1" customHeight="1">
      <c r="A2586">
        <f>E2586</f>
        <v>0</v>
      </c>
      <c r="E2586">
        <f>IF(OR(O2585&gt;0,O2586&gt;0),1,0)</f>
        <v>0</v>
      </c>
      <c r="F2586" s="59">
        <f>SUM($A$2358:A2586)</f>
        <v>0</v>
      </c>
      <c r="G2586" s="70" t="s">
        <v>708</v>
      </c>
      <c r="H2586" s="115">
        <v>80</v>
      </c>
      <c r="I2586" s="71" t="s">
        <v>636</v>
      </c>
      <c r="J2586" s="70">
        <v>0</v>
      </c>
      <c r="K2586" s="72" t="s">
        <v>707</v>
      </c>
      <c r="L2586" s="73"/>
      <c r="M2586" s="71"/>
      <c r="N2586" s="73">
        <f>IF(J2586=0,0,#REF!)</f>
        <v>0</v>
      </c>
      <c r="O2586" s="74">
        <f t="shared" si="210"/>
        <v>0</v>
      </c>
      <c r="P2586" s="73"/>
      <c r="Q2586" s="74"/>
      <c r="R2586" s="73"/>
      <c r="S2586" s="74"/>
      <c r="T2586" s="104">
        <f>IF(T2585&gt;0,ABS(J2586-J2585),0)</f>
        <v>0</v>
      </c>
    </row>
    <row r="2587" spans="1:20" ht="20.25" hidden="1" customHeight="1">
      <c r="E2587" t="str">
        <f>IF(OR(O2587&gt;0,O2588&gt;0),2,"")</f>
        <v/>
      </c>
      <c r="F2587" s="62"/>
      <c r="G2587" s="63"/>
      <c r="H2587" s="113"/>
      <c r="I2587" s="64"/>
      <c r="J2587" s="63">
        <v>0</v>
      </c>
      <c r="K2587" s="65"/>
      <c r="L2587" s="66"/>
      <c r="M2587" s="64"/>
      <c r="N2587" s="66">
        <f>IF(J2587=0,0,#REF!*$E$3)</f>
        <v>0</v>
      </c>
      <c r="O2587" s="67">
        <f t="shared" si="210"/>
        <v>0</v>
      </c>
      <c r="P2587" s="66"/>
      <c r="Q2587" s="67"/>
      <c r="R2587" s="66"/>
      <c r="S2587" s="67"/>
      <c r="T2587" s="114">
        <f>IF($E$3=0,0,IF(J2587=J2588,0,IF(J2588&gt;J2587,"추가","환입")))</f>
        <v>0</v>
      </c>
    </row>
    <row r="2588" spans="1:20" ht="20.25" hidden="1" customHeight="1">
      <c r="A2588">
        <f>E2588</f>
        <v>0</v>
      </c>
      <c r="E2588">
        <f>IF(OR(O2587&gt;0,O2588&gt;0),1,0)</f>
        <v>0</v>
      </c>
      <c r="F2588" s="59">
        <f>SUM($A$2358:A2588)</f>
        <v>0</v>
      </c>
      <c r="G2588" s="70" t="s">
        <v>708</v>
      </c>
      <c r="H2588" s="115">
        <v>100</v>
      </c>
      <c r="I2588" s="71" t="s">
        <v>636</v>
      </c>
      <c r="J2588" s="70">
        <v>0</v>
      </c>
      <c r="K2588" s="72" t="s">
        <v>346</v>
      </c>
      <c r="L2588" s="73"/>
      <c r="M2588" s="71"/>
      <c r="N2588" s="73">
        <f>IF(J2588=0,0,#REF!)</f>
        <v>0</v>
      </c>
      <c r="O2588" s="74">
        <f t="shared" si="210"/>
        <v>0</v>
      </c>
      <c r="P2588" s="73"/>
      <c r="Q2588" s="74"/>
      <c r="R2588" s="73"/>
      <c r="S2588" s="74"/>
      <c r="T2588" s="104">
        <f>IF(T2587&gt;0,ABS(J2588-J2587),0)</f>
        <v>0</v>
      </c>
    </row>
    <row r="2589" spans="1:20" ht="20.25" hidden="1" customHeight="1">
      <c r="E2589" t="str">
        <f>IF(OR(O2589&gt;0,O2590&gt;0),2,"")</f>
        <v/>
      </c>
      <c r="F2589" s="62"/>
      <c r="G2589" s="63"/>
      <c r="H2589" s="113"/>
      <c r="I2589" s="64"/>
      <c r="J2589" s="63">
        <v>0</v>
      </c>
      <c r="K2589" s="65"/>
      <c r="L2589" s="66"/>
      <c r="M2589" s="64"/>
      <c r="N2589" s="66">
        <f>IF(J2589=0,0,#REF!*$E$3)</f>
        <v>0</v>
      </c>
      <c r="O2589" s="67">
        <f t="shared" si="210"/>
        <v>0</v>
      </c>
      <c r="P2589" s="66"/>
      <c r="Q2589" s="67"/>
      <c r="R2589" s="66"/>
      <c r="S2589" s="67"/>
      <c r="T2589" s="114">
        <f>IF($E$3=0,0,IF(J2589=J2590,0,IF(J2590&gt;J2589,"추가","환입")))</f>
        <v>0</v>
      </c>
    </row>
    <row r="2590" spans="1:20" ht="20.25" hidden="1" customHeight="1">
      <c r="A2590">
        <f>E2590</f>
        <v>0</v>
      </c>
      <c r="E2590">
        <f>IF(OR(O2589&gt;0,O2590&gt;0),1,0)</f>
        <v>0</v>
      </c>
      <c r="F2590" s="59">
        <f>SUM($A$2358:A2590)</f>
        <v>0</v>
      </c>
      <c r="G2590" s="70" t="s">
        <v>708</v>
      </c>
      <c r="H2590" s="115">
        <v>150</v>
      </c>
      <c r="I2590" s="71" t="s">
        <v>636</v>
      </c>
      <c r="J2590" s="70">
        <v>0</v>
      </c>
      <c r="K2590" s="72" t="s">
        <v>346</v>
      </c>
      <c r="L2590" s="73"/>
      <c r="M2590" s="71"/>
      <c r="N2590" s="73">
        <f>IF(J2590=0,0,#REF!)</f>
        <v>0</v>
      </c>
      <c r="O2590" s="74">
        <f t="shared" si="210"/>
        <v>0</v>
      </c>
      <c r="P2590" s="73"/>
      <c r="Q2590" s="74"/>
      <c r="R2590" s="73"/>
      <c r="S2590" s="74"/>
      <c r="T2590" s="104">
        <f>IF(T2589&gt;0,ABS(J2590-J2589),0)</f>
        <v>0</v>
      </c>
    </row>
    <row r="2591" spans="1:20" ht="20.25" hidden="1" customHeight="1">
      <c r="E2591" t="str">
        <f>IF(OR(O2591&gt;0,O2592&gt;0),2,"")</f>
        <v/>
      </c>
      <c r="F2591" s="62"/>
      <c r="G2591" s="63"/>
      <c r="H2591" s="113"/>
      <c r="I2591" s="64"/>
      <c r="J2591" s="63">
        <v>0</v>
      </c>
      <c r="K2591" s="65"/>
      <c r="L2591" s="66"/>
      <c r="M2591" s="64"/>
      <c r="N2591" s="66">
        <f>IF(J2591=0,0,#REF!*$E$3)</f>
        <v>0</v>
      </c>
      <c r="O2591" s="67">
        <f t="shared" si="210"/>
        <v>0</v>
      </c>
      <c r="P2591" s="66"/>
      <c r="Q2591" s="67"/>
      <c r="R2591" s="66"/>
      <c r="S2591" s="67"/>
      <c r="T2591" s="114">
        <f>IF($E$3=0,0,IF(J2591=J2592,0,IF(J2592&gt;J2591,"추가","환입")))</f>
        <v>0</v>
      </c>
    </row>
    <row r="2592" spans="1:20" ht="20.25" hidden="1" customHeight="1">
      <c r="A2592">
        <f>E2592</f>
        <v>0</v>
      </c>
      <c r="E2592">
        <f>IF(OR(O2591&gt;0,O2592&gt;0),1,0)</f>
        <v>0</v>
      </c>
      <c r="F2592" s="59">
        <f>SUM($A$2358:A2592)</f>
        <v>0</v>
      </c>
      <c r="G2592" s="70" t="s">
        <v>708</v>
      </c>
      <c r="H2592" s="115">
        <v>200</v>
      </c>
      <c r="I2592" s="71" t="s">
        <v>636</v>
      </c>
      <c r="J2592" s="70">
        <v>0</v>
      </c>
      <c r="K2592" s="72" t="s">
        <v>706</v>
      </c>
      <c r="L2592" s="73"/>
      <c r="M2592" s="71"/>
      <c r="N2592" s="73">
        <f>IF(J2592=0,0,#REF!)</f>
        <v>0</v>
      </c>
      <c r="O2592" s="74">
        <f t="shared" si="210"/>
        <v>0</v>
      </c>
      <c r="P2592" s="73"/>
      <c r="Q2592" s="74"/>
      <c r="R2592" s="73"/>
      <c r="S2592" s="74"/>
      <c r="T2592" s="104">
        <f>IF(T2591&gt;0,ABS(J2592-J2591),0)</f>
        <v>0</v>
      </c>
    </row>
    <row r="2593" spans="1:20" ht="20.25" hidden="1" customHeight="1">
      <c r="E2593" t="str">
        <f>IF(OR(O2593&gt;0,O2594&gt;0),2,"")</f>
        <v/>
      </c>
      <c r="F2593" s="62"/>
      <c r="G2593" s="63"/>
      <c r="H2593" s="113"/>
      <c r="I2593" s="64"/>
      <c r="J2593" s="63">
        <v>0</v>
      </c>
      <c r="K2593" s="65"/>
      <c r="L2593" s="66"/>
      <c r="M2593" s="64"/>
      <c r="N2593" s="66">
        <f>IF(J2593=0,0,#REF!*$E$3)</f>
        <v>0</v>
      </c>
      <c r="O2593" s="67">
        <f t="shared" si="210"/>
        <v>0</v>
      </c>
      <c r="P2593" s="66"/>
      <c r="Q2593" s="67"/>
      <c r="R2593" s="66"/>
      <c r="S2593" s="67"/>
      <c r="T2593" s="114">
        <f>IF($E$3=0,0,IF(J2593=J2594,0,IF(J2594&gt;J2593,"추가","환입")))</f>
        <v>0</v>
      </c>
    </row>
    <row r="2594" spans="1:20" ht="20.25" hidden="1" customHeight="1">
      <c r="A2594">
        <f>E2594</f>
        <v>0</v>
      </c>
      <c r="E2594">
        <f>IF(OR(O2593&gt;0,O2594&gt;0),1,0)</f>
        <v>0</v>
      </c>
      <c r="F2594" s="59">
        <f>SUM($A$2358:A2594)</f>
        <v>0</v>
      </c>
      <c r="G2594" s="70" t="s">
        <v>708</v>
      </c>
      <c r="H2594" s="115">
        <v>250</v>
      </c>
      <c r="I2594" s="71" t="s">
        <v>636</v>
      </c>
      <c r="J2594" s="70">
        <v>0</v>
      </c>
      <c r="K2594" s="72" t="s">
        <v>346</v>
      </c>
      <c r="L2594" s="73"/>
      <c r="M2594" s="71"/>
      <c r="N2594" s="73">
        <f>IF(J2594=0,0,#REF!)</f>
        <v>0</v>
      </c>
      <c r="O2594" s="74">
        <f t="shared" si="210"/>
        <v>0</v>
      </c>
      <c r="P2594" s="73"/>
      <c r="Q2594" s="74"/>
      <c r="R2594" s="73"/>
      <c r="S2594" s="74"/>
      <c r="T2594" s="104">
        <f>IF(T2593&gt;0,ABS(J2594-J2593),0)</f>
        <v>0</v>
      </c>
    </row>
    <row r="2595" spans="1:20" ht="20.25" hidden="1" customHeight="1">
      <c r="E2595" t="str">
        <f>IF(OR(O2595&gt;0,O2596&gt;0),2,"")</f>
        <v/>
      </c>
      <c r="F2595" s="62"/>
      <c r="G2595" s="63"/>
      <c r="H2595" s="113"/>
      <c r="I2595" s="64"/>
      <c r="J2595" s="63">
        <v>0</v>
      </c>
      <c r="K2595" s="65"/>
      <c r="L2595" s="66"/>
      <c r="M2595" s="64"/>
      <c r="N2595" s="66">
        <f>IF(J2595=0,0,#REF!*$E$3)</f>
        <v>0</v>
      </c>
      <c r="O2595" s="67">
        <f t="shared" si="210"/>
        <v>0</v>
      </c>
      <c r="P2595" s="66"/>
      <c r="Q2595" s="67"/>
      <c r="R2595" s="66"/>
      <c r="S2595" s="67"/>
      <c r="T2595" s="114">
        <f>IF($E$3=0,0,IF(J2595=J2596,0,IF(J2596&gt;J2595,"추가","환입")))</f>
        <v>0</v>
      </c>
    </row>
    <row r="2596" spans="1:20" ht="20.25" hidden="1" customHeight="1">
      <c r="A2596">
        <f>E2596</f>
        <v>0</v>
      </c>
      <c r="E2596">
        <f>IF(OR(O2595&gt;0,O2596&gt;0),1,0)</f>
        <v>0</v>
      </c>
      <c r="F2596" s="59">
        <f>SUM($A$2358:A2596)</f>
        <v>0</v>
      </c>
      <c r="G2596" s="70" t="s">
        <v>708</v>
      </c>
      <c r="H2596" s="115">
        <v>300</v>
      </c>
      <c r="I2596" s="71" t="s">
        <v>636</v>
      </c>
      <c r="J2596" s="70">
        <v>0</v>
      </c>
      <c r="K2596" s="72" t="s">
        <v>346</v>
      </c>
      <c r="L2596" s="73"/>
      <c r="M2596" s="71"/>
      <c r="N2596" s="73">
        <f>IF(J2596=0,0,#REF!)</f>
        <v>0</v>
      </c>
      <c r="O2596" s="74">
        <f t="shared" si="210"/>
        <v>0</v>
      </c>
      <c r="P2596" s="73"/>
      <c r="Q2596" s="74"/>
      <c r="R2596" s="73"/>
      <c r="S2596" s="74"/>
      <c r="T2596" s="104">
        <f>IF(T2595&gt;0,ABS(J2596-J2595),0)</f>
        <v>0</v>
      </c>
    </row>
    <row r="2597" spans="1:20" ht="20.25" hidden="1" customHeight="1">
      <c r="E2597" t="str">
        <f>IF(OR(O2597&gt;0,O2598&gt;0),2,"")</f>
        <v/>
      </c>
      <c r="F2597" s="62"/>
      <c r="G2597" s="63"/>
      <c r="H2597" s="113"/>
      <c r="I2597" s="64"/>
      <c r="J2597" s="63">
        <v>0</v>
      </c>
      <c r="K2597" s="65"/>
      <c r="L2597" s="66"/>
      <c r="M2597" s="64"/>
      <c r="N2597" s="66">
        <f>IF(J2597=0,0,#REF!*$E$3)</f>
        <v>0</v>
      </c>
      <c r="O2597" s="67">
        <f t="shared" si="210"/>
        <v>0</v>
      </c>
      <c r="P2597" s="66"/>
      <c r="Q2597" s="67"/>
      <c r="R2597" s="66"/>
      <c r="S2597" s="67"/>
      <c r="T2597" s="114">
        <f>IF($E$3=0,0,IF(J2597=J2598,0,IF(J2598&gt;J2597,"추가","환입")))</f>
        <v>0</v>
      </c>
    </row>
    <row r="2598" spans="1:20" ht="20.25" hidden="1" customHeight="1">
      <c r="A2598">
        <f>E2598</f>
        <v>0</v>
      </c>
      <c r="E2598">
        <f>IF(OR(O2597&gt;0,O2598&gt;0),1,0)</f>
        <v>0</v>
      </c>
      <c r="F2598" s="59">
        <f>SUM($A$2358:A2598)</f>
        <v>0</v>
      </c>
      <c r="G2598" s="70" t="s">
        <v>708</v>
      </c>
      <c r="H2598" s="115">
        <v>350</v>
      </c>
      <c r="I2598" s="71" t="s">
        <v>636</v>
      </c>
      <c r="J2598" s="70">
        <v>0</v>
      </c>
      <c r="K2598" s="72" t="s">
        <v>346</v>
      </c>
      <c r="L2598" s="73"/>
      <c r="M2598" s="71"/>
      <c r="N2598" s="73">
        <f>IF(J2598=0,0,#REF!)</f>
        <v>0</v>
      </c>
      <c r="O2598" s="74">
        <f t="shared" si="210"/>
        <v>0</v>
      </c>
      <c r="P2598" s="73"/>
      <c r="Q2598" s="74"/>
      <c r="R2598" s="73"/>
      <c r="S2598" s="74"/>
      <c r="T2598" s="104">
        <f>IF(T2597&gt;0,ABS(J2598-J2597),0)</f>
        <v>0</v>
      </c>
    </row>
    <row r="2599" spans="1:20" ht="20.25" hidden="1" customHeight="1">
      <c r="E2599" t="str">
        <f>IF(OR(O2599&gt;0,O2600&gt;0),2,"")</f>
        <v/>
      </c>
      <c r="F2599" s="62"/>
      <c r="G2599" s="63"/>
      <c r="H2599" s="113"/>
      <c r="I2599" s="64"/>
      <c r="J2599" s="63">
        <v>0</v>
      </c>
      <c r="K2599" s="65"/>
      <c r="L2599" s="66"/>
      <c r="M2599" s="64"/>
      <c r="N2599" s="66">
        <f>IF(J2599=0,0,#REF!*$E$3)</f>
        <v>0</v>
      </c>
      <c r="O2599" s="67">
        <f t="shared" si="210"/>
        <v>0</v>
      </c>
      <c r="P2599" s="66"/>
      <c r="Q2599" s="67"/>
      <c r="R2599" s="66"/>
      <c r="S2599" s="67"/>
      <c r="T2599" s="114">
        <f>IF($E$3=0,0,IF(J2599=J2600,0,IF(J2600&gt;J2599,"추가","환입")))</f>
        <v>0</v>
      </c>
    </row>
    <row r="2600" spans="1:20" ht="20.25" hidden="1" customHeight="1">
      <c r="A2600">
        <f>E2600</f>
        <v>0</v>
      </c>
      <c r="E2600">
        <f>IF(OR(O2599&gt;0,O2600&gt;0),1,0)</f>
        <v>0</v>
      </c>
      <c r="F2600" s="59">
        <f>SUM($A$2358:A2600)</f>
        <v>0</v>
      </c>
      <c r="G2600" s="70" t="s">
        <v>708</v>
      </c>
      <c r="H2600" s="115">
        <v>400</v>
      </c>
      <c r="I2600" s="71" t="s">
        <v>636</v>
      </c>
      <c r="J2600" s="70">
        <v>0</v>
      </c>
      <c r="K2600" s="72" t="s">
        <v>347</v>
      </c>
      <c r="L2600" s="73"/>
      <c r="M2600" s="71"/>
      <c r="N2600" s="73">
        <f>IF(J2600=0,0,#REF!)</f>
        <v>0</v>
      </c>
      <c r="O2600" s="74">
        <f t="shared" si="210"/>
        <v>0</v>
      </c>
      <c r="P2600" s="73"/>
      <c r="Q2600" s="74"/>
      <c r="R2600" s="73"/>
      <c r="S2600" s="74"/>
      <c r="T2600" s="104">
        <f>IF(T2599&gt;0,ABS(J2600-J2599),0)</f>
        <v>0</v>
      </c>
    </row>
    <row r="2601" spans="1:20" ht="20.25" hidden="1" customHeight="1">
      <c r="E2601" t="str">
        <f>IF(OR(O2601&gt;0,O2602&gt;0),2,"")</f>
        <v/>
      </c>
      <c r="F2601" s="62"/>
      <c r="G2601" s="63"/>
      <c r="H2601" s="113"/>
      <c r="I2601" s="64"/>
      <c r="J2601" s="63">
        <v>0</v>
      </c>
      <c r="K2601" s="65"/>
      <c r="L2601" s="66"/>
      <c r="M2601" s="64"/>
      <c r="N2601" s="66">
        <f>IF(J2601=0,0,#REF!*$E$3)</f>
        <v>0</v>
      </c>
      <c r="O2601" s="67">
        <f t="shared" si="210"/>
        <v>0</v>
      </c>
      <c r="P2601" s="66"/>
      <c r="Q2601" s="67"/>
      <c r="R2601" s="66"/>
      <c r="S2601" s="67"/>
      <c r="T2601" s="114">
        <f>IF($E$3=0,0,IF(J2601=J2602,0,IF(J2602&gt;J2601,"추가","환입")))</f>
        <v>0</v>
      </c>
    </row>
    <row r="2602" spans="1:20" ht="20.25" hidden="1" customHeight="1">
      <c r="A2602">
        <f>E2602</f>
        <v>0</v>
      </c>
      <c r="E2602">
        <f>IF(OR(O2601&gt;0,O2602&gt;0),1,0)</f>
        <v>0</v>
      </c>
      <c r="F2602" s="59">
        <f>SUM($A$2358:A2602)</f>
        <v>0</v>
      </c>
      <c r="G2602" s="70" t="s">
        <v>708</v>
      </c>
      <c r="H2602" s="115">
        <v>450</v>
      </c>
      <c r="I2602" s="71" t="s">
        <v>636</v>
      </c>
      <c r="J2602" s="70">
        <v>0</v>
      </c>
      <c r="K2602" s="72" t="s">
        <v>707</v>
      </c>
      <c r="L2602" s="73"/>
      <c r="M2602" s="71"/>
      <c r="N2602" s="73">
        <f>IF(J2602=0,0,#REF!)</f>
        <v>0</v>
      </c>
      <c r="O2602" s="74">
        <f t="shared" si="210"/>
        <v>0</v>
      </c>
      <c r="P2602" s="73"/>
      <c r="Q2602" s="74"/>
      <c r="R2602" s="73"/>
      <c r="S2602" s="74"/>
      <c r="T2602" s="104">
        <f>IF(T2601&gt;0,ABS(J2602-J2601),0)</f>
        <v>0</v>
      </c>
    </row>
    <row r="2603" spans="1:20" ht="20.25" hidden="1" customHeight="1">
      <c r="E2603" t="str">
        <f>IF(OR(O2603&gt;0,O2604&gt;0),2,"")</f>
        <v/>
      </c>
      <c r="F2603" s="62"/>
      <c r="G2603" s="63"/>
      <c r="H2603" s="113"/>
      <c r="I2603" s="64"/>
      <c r="J2603" s="63">
        <v>0</v>
      </c>
      <c r="K2603" s="65"/>
      <c r="L2603" s="66"/>
      <c r="M2603" s="64"/>
      <c r="N2603" s="66">
        <f>IF(J2603=0,0,#REF!*$E$3)</f>
        <v>0</v>
      </c>
      <c r="O2603" s="67">
        <f t="shared" si="210"/>
        <v>0</v>
      </c>
      <c r="P2603" s="66"/>
      <c r="Q2603" s="67"/>
      <c r="R2603" s="66"/>
      <c r="S2603" s="67"/>
      <c r="T2603" s="114">
        <f>IF($E$3=0,0,IF(J2603=J2604,0,IF(J2604&gt;J2603,"추가","환입")))</f>
        <v>0</v>
      </c>
    </row>
    <row r="2604" spans="1:20" ht="20.25" hidden="1" customHeight="1">
      <c r="A2604">
        <f>E2604</f>
        <v>0</v>
      </c>
      <c r="E2604">
        <f>IF(OR(O2603&gt;0,O2604&gt;0),1,0)</f>
        <v>0</v>
      </c>
      <c r="F2604" s="59">
        <f>SUM($A$2358:A2604)</f>
        <v>0</v>
      </c>
      <c r="G2604" s="70" t="s">
        <v>708</v>
      </c>
      <c r="H2604" s="115">
        <v>500</v>
      </c>
      <c r="I2604" s="71" t="s">
        <v>636</v>
      </c>
      <c r="J2604" s="70">
        <v>0</v>
      </c>
      <c r="K2604" s="72" t="s">
        <v>707</v>
      </c>
      <c r="L2604" s="73"/>
      <c r="M2604" s="71"/>
      <c r="N2604" s="73">
        <f>IF(J2604=0,0,#REF!)</f>
        <v>0</v>
      </c>
      <c r="O2604" s="74">
        <f t="shared" si="210"/>
        <v>0</v>
      </c>
      <c r="P2604" s="73"/>
      <c r="Q2604" s="74"/>
      <c r="R2604" s="73"/>
      <c r="S2604" s="74"/>
      <c r="T2604" s="104">
        <f>IF(T2603&gt;0,ABS(J2604-J2603),0)</f>
        <v>0</v>
      </c>
    </row>
    <row r="2605" spans="1:20" ht="20.25" hidden="1" customHeight="1">
      <c r="E2605" t="str">
        <f>IF(OR(O2605&gt;0,O2606&gt;0),2,"")</f>
        <v/>
      </c>
      <c r="F2605" s="62"/>
      <c r="G2605" s="63"/>
      <c r="H2605" s="113"/>
      <c r="I2605" s="64"/>
      <c r="J2605" s="63">
        <v>0</v>
      </c>
      <c r="K2605" s="65"/>
      <c r="L2605" s="66"/>
      <c r="M2605" s="64"/>
      <c r="N2605" s="66">
        <f>IF(J2605=0,0,#REF!*$E$3)</f>
        <v>0</v>
      </c>
      <c r="O2605" s="67">
        <f t="shared" si="210"/>
        <v>0</v>
      </c>
      <c r="P2605" s="66"/>
      <c r="Q2605" s="67"/>
      <c r="R2605" s="66"/>
      <c r="S2605" s="67"/>
      <c r="T2605" s="114">
        <f>IF($E$3=0,0,IF(J2605=J2606,0,IF(J2606&gt;J2605,"추가","환입")))</f>
        <v>0</v>
      </c>
    </row>
    <row r="2606" spans="1:20" ht="20.25" hidden="1" customHeight="1">
      <c r="A2606">
        <f>E2606</f>
        <v>0</v>
      </c>
      <c r="E2606">
        <f>IF(OR(O2605&gt;0,O2606&gt;0),1,0)</f>
        <v>0</v>
      </c>
      <c r="F2606" s="59">
        <f>SUM($A$2358:A2606)</f>
        <v>0</v>
      </c>
      <c r="G2606" s="70" t="s">
        <v>709</v>
      </c>
      <c r="H2606" s="115">
        <v>80</v>
      </c>
      <c r="I2606" s="71"/>
      <c r="J2606" s="70">
        <v>0</v>
      </c>
      <c r="K2606" s="72" t="s">
        <v>710</v>
      </c>
      <c r="L2606" s="73"/>
      <c r="M2606" s="71"/>
      <c r="N2606" s="73">
        <f>IF(J2606=0,0,#REF!)</f>
        <v>0</v>
      </c>
      <c r="O2606" s="74">
        <f t="shared" si="210"/>
        <v>0</v>
      </c>
      <c r="P2606" s="73"/>
      <c r="Q2606" s="74"/>
      <c r="R2606" s="73"/>
      <c r="S2606" s="74"/>
      <c r="T2606" s="104">
        <f>IF(T2605&gt;0,ABS(J2606-J2605),0)</f>
        <v>0</v>
      </c>
    </row>
    <row r="2607" spans="1:20" ht="20.25" hidden="1" customHeight="1">
      <c r="E2607" t="str">
        <f>IF(OR(O2607&gt;0,O2608&gt;0),2,"")</f>
        <v/>
      </c>
      <c r="F2607" s="62"/>
      <c r="G2607" s="63"/>
      <c r="H2607" s="113"/>
      <c r="I2607" s="64"/>
      <c r="J2607" s="63">
        <v>0</v>
      </c>
      <c r="K2607" s="65"/>
      <c r="L2607" s="66"/>
      <c r="M2607" s="64"/>
      <c r="N2607" s="66">
        <f>IF(J2607=0,0,#REF!*$E$3)</f>
        <v>0</v>
      </c>
      <c r="O2607" s="67">
        <f t="shared" si="210"/>
        <v>0</v>
      </c>
      <c r="P2607" s="66"/>
      <c r="Q2607" s="67"/>
      <c r="R2607" s="66"/>
      <c r="S2607" s="67"/>
      <c r="T2607" s="114">
        <f>IF($E$3=0,0,IF(J2607=J2608,0,IF(J2608&gt;J2607,"추가","환입")))</f>
        <v>0</v>
      </c>
    </row>
    <row r="2608" spans="1:20" ht="20.25" customHeight="1">
      <c r="A2608">
        <f>E2608</f>
        <v>0</v>
      </c>
      <c r="E2608">
        <f>IF(OR(O2607&gt;0,O2608&gt;0),1,0)</f>
        <v>0</v>
      </c>
      <c r="F2608" s="59">
        <f>SUM($A$2358:A2608)</f>
        <v>0</v>
      </c>
      <c r="G2608" s="70" t="s">
        <v>709</v>
      </c>
      <c r="H2608" s="115">
        <v>100</v>
      </c>
      <c r="I2608" s="71"/>
      <c r="J2608" s="87">
        <v>4</v>
      </c>
      <c r="K2608" s="72" t="s">
        <v>711</v>
      </c>
      <c r="L2608" s="73"/>
      <c r="M2608" s="71"/>
      <c r="N2608" s="73"/>
      <c r="O2608" s="74"/>
      <c r="P2608" s="73"/>
      <c r="Q2608" s="74"/>
      <c r="R2608" s="73"/>
      <c r="S2608" s="74"/>
      <c r="T2608" s="104">
        <f>IF(T2607&gt;0,ABS(J2608-J2607),0)</f>
        <v>0</v>
      </c>
    </row>
    <row r="2609" spans="1:20" ht="20.25" hidden="1" customHeight="1">
      <c r="E2609" t="str">
        <f>IF(OR(O2609&gt;0,O2610&gt;0),2,"")</f>
        <v/>
      </c>
      <c r="F2609" s="62"/>
      <c r="G2609" s="63"/>
      <c r="H2609" s="113"/>
      <c r="I2609" s="64"/>
      <c r="J2609" s="63">
        <v>0</v>
      </c>
      <c r="K2609" s="65"/>
      <c r="L2609" s="66"/>
      <c r="M2609" s="64"/>
      <c r="N2609" s="66">
        <f>IF(J2609=0,0,#REF!*$E$3)</f>
        <v>0</v>
      </c>
      <c r="O2609" s="67">
        <f t="shared" si="210"/>
        <v>0</v>
      </c>
      <c r="P2609" s="66"/>
      <c r="Q2609" s="67"/>
      <c r="R2609" s="66"/>
      <c r="S2609" s="67"/>
      <c r="T2609" s="114">
        <f>IF($E$3=0,0,IF(J2609=J2610,0,IF(J2610&gt;J2609,"추가","환입")))</f>
        <v>0</v>
      </c>
    </row>
    <row r="2610" spans="1:20" ht="20.25" customHeight="1">
      <c r="A2610">
        <f>E2610</f>
        <v>0</v>
      </c>
      <c r="B2610" t="s">
        <v>712</v>
      </c>
      <c r="E2610">
        <f>IF(OR(O2609&gt;0,O2610&gt;0),1,0)</f>
        <v>0</v>
      </c>
      <c r="F2610" s="59">
        <f>SUM($A$2358:A2610)</f>
        <v>0</v>
      </c>
      <c r="G2610" s="70" t="s">
        <v>709</v>
      </c>
      <c r="H2610" s="115">
        <v>150</v>
      </c>
      <c r="I2610" s="71"/>
      <c r="J2610" s="87">
        <v>29</v>
      </c>
      <c r="K2610" s="72" t="s">
        <v>710</v>
      </c>
      <c r="L2610" s="73"/>
      <c r="M2610" s="71"/>
      <c r="N2610" s="73"/>
      <c r="O2610" s="74"/>
      <c r="P2610" s="73"/>
      <c r="Q2610" s="74"/>
      <c r="R2610" s="73"/>
      <c r="S2610" s="74"/>
      <c r="T2610" s="104">
        <f>IF(T2609&gt;0,ABS(J2610-J2609),0)</f>
        <v>0</v>
      </c>
    </row>
    <row r="2611" spans="1:20" ht="20.25" hidden="1" customHeight="1">
      <c r="E2611" t="str">
        <f>IF(OR(O2611&gt;0,O2612&gt;0),2,"")</f>
        <v/>
      </c>
      <c r="F2611" s="62"/>
      <c r="G2611" s="63"/>
      <c r="H2611" s="113"/>
      <c r="I2611" s="64"/>
      <c r="J2611" s="63">
        <v>0</v>
      </c>
      <c r="K2611" s="65"/>
      <c r="L2611" s="66"/>
      <c r="M2611" s="64"/>
      <c r="N2611" s="66">
        <f>IF(J2611=0,0,#REF!*$E$3)</f>
        <v>0</v>
      </c>
      <c r="O2611" s="67">
        <f t="shared" si="210"/>
        <v>0</v>
      </c>
      <c r="P2611" s="66"/>
      <c r="Q2611" s="67"/>
      <c r="R2611" s="66"/>
      <c r="S2611" s="67"/>
      <c r="T2611" s="114">
        <f>IF($E$3=0,0,IF(J2611=J2612,0,IF(J2612&gt;J2611,"추가","환입")))</f>
        <v>0</v>
      </c>
    </row>
    <row r="2612" spans="1:20" ht="20.25" customHeight="1">
      <c r="A2612">
        <f>E2612</f>
        <v>0</v>
      </c>
      <c r="E2612">
        <f>IF(OR(O2611&gt;0,O2612&gt;0),1,0)</f>
        <v>0</v>
      </c>
      <c r="F2612" s="59">
        <f>SUM($A$2358:A2612)</f>
        <v>0</v>
      </c>
      <c r="G2612" s="70" t="s">
        <v>709</v>
      </c>
      <c r="H2612" s="115">
        <v>200</v>
      </c>
      <c r="I2612" s="71"/>
      <c r="J2612" s="87">
        <v>36</v>
      </c>
      <c r="K2612" s="72" t="s">
        <v>710</v>
      </c>
      <c r="L2612" s="73"/>
      <c r="M2612" s="71"/>
      <c r="N2612" s="73"/>
      <c r="O2612" s="74"/>
      <c r="P2612" s="73"/>
      <c r="Q2612" s="74"/>
      <c r="R2612" s="73"/>
      <c r="S2612" s="74"/>
      <c r="T2612" s="104">
        <f>IF(T2611&gt;0,ABS(J2612-J2611),0)</f>
        <v>0</v>
      </c>
    </row>
    <row r="2613" spans="1:20" ht="20.25" hidden="1" customHeight="1">
      <c r="E2613" t="str">
        <f>IF(OR(O2613&gt;0,O2614&gt;0),2,"")</f>
        <v/>
      </c>
      <c r="F2613" s="62"/>
      <c r="G2613" s="63"/>
      <c r="H2613" s="113"/>
      <c r="I2613" s="64"/>
      <c r="J2613" s="63">
        <v>0</v>
      </c>
      <c r="K2613" s="65"/>
      <c r="L2613" s="66"/>
      <c r="M2613" s="64"/>
      <c r="N2613" s="66">
        <f>IF(J2613=0,0,#REF!*$E$3)</f>
        <v>0</v>
      </c>
      <c r="O2613" s="67">
        <f t="shared" si="210"/>
        <v>0</v>
      </c>
      <c r="P2613" s="66"/>
      <c r="Q2613" s="67"/>
      <c r="R2613" s="66"/>
      <c r="S2613" s="67"/>
      <c r="T2613" s="114">
        <f>IF($E$3=0,0,IF(J2613=J2614,0,IF(J2614&gt;J2613,"추가","환입")))</f>
        <v>0</v>
      </c>
    </row>
    <row r="2614" spans="1:20" ht="20.25" customHeight="1">
      <c r="A2614">
        <f>E2614</f>
        <v>0</v>
      </c>
      <c r="E2614">
        <f>IF(OR(O2613&gt;0,O2614&gt;0),1,0)</f>
        <v>0</v>
      </c>
      <c r="F2614" s="59">
        <f>SUM($A$2358:A2614)</f>
        <v>0</v>
      </c>
      <c r="G2614" s="70" t="s">
        <v>709</v>
      </c>
      <c r="H2614" s="115">
        <v>250</v>
      </c>
      <c r="I2614" s="71"/>
      <c r="J2614" s="87">
        <v>4</v>
      </c>
      <c r="K2614" s="72" t="s">
        <v>710</v>
      </c>
      <c r="L2614" s="73"/>
      <c r="M2614" s="71"/>
      <c r="N2614" s="73"/>
      <c r="O2614" s="74"/>
      <c r="P2614" s="73"/>
      <c r="Q2614" s="74"/>
      <c r="R2614" s="73"/>
      <c r="S2614" s="74"/>
      <c r="T2614" s="104">
        <f>IF(T2613&gt;0,ABS(J2614-J2613),0)</f>
        <v>0</v>
      </c>
    </row>
    <row r="2615" spans="1:20" ht="20.25" hidden="1" customHeight="1">
      <c r="E2615" t="str">
        <f>IF(OR(O2615&gt;0,O2616&gt;0),2,"")</f>
        <v/>
      </c>
      <c r="F2615" s="62"/>
      <c r="G2615" s="63"/>
      <c r="H2615" s="113"/>
      <c r="I2615" s="64"/>
      <c r="J2615" s="63">
        <v>0</v>
      </c>
      <c r="K2615" s="65"/>
      <c r="L2615" s="66"/>
      <c r="M2615" s="64"/>
      <c r="N2615" s="66">
        <f>IF(J2615=0,0,#REF!*$E$3)</f>
        <v>0</v>
      </c>
      <c r="O2615" s="67">
        <f t="shared" si="210"/>
        <v>0</v>
      </c>
      <c r="P2615" s="66"/>
      <c r="Q2615" s="67"/>
      <c r="R2615" s="66"/>
      <c r="S2615" s="67"/>
      <c r="T2615" s="114">
        <f>IF($E$3=0,0,IF(J2615=J2616,0,IF(J2616&gt;J2615,"추가","환입")))</f>
        <v>0</v>
      </c>
    </row>
    <row r="2616" spans="1:20" ht="20.25" customHeight="1">
      <c r="A2616">
        <f>E2616</f>
        <v>0</v>
      </c>
      <c r="E2616">
        <f>IF(OR(O2615&gt;0,O2616&gt;0),1,0)</f>
        <v>0</v>
      </c>
      <c r="F2616" s="59">
        <f>SUM($A$2358:A2616)</f>
        <v>0</v>
      </c>
      <c r="G2616" s="70" t="s">
        <v>709</v>
      </c>
      <c r="H2616" s="115">
        <v>300</v>
      </c>
      <c r="I2616" s="71"/>
      <c r="J2616" s="87">
        <v>10</v>
      </c>
      <c r="K2616" s="72" t="s">
        <v>713</v>
      </c>
      <c r="L2616" s="73"/>
      <c r="M2616" s="71"/>
      <c r="N2616" s="73"/>
      <c r="O2616" s="74"/>
      <c r="P2616" s="73"/>
      <c r="Q2616" s="74"/>
      <c r="R2616" s="73"/>
      <c r="S2616" s="74"/>
      <c r="T2616" s="104">
        <f>IF(T2615&gt;0,ABS(J2616-J2615),0)</f>
        <v>0</v>
      </c>
    </row>
    <row r="2617" spans="1:20" ht="20.25" hidden="1" customHeight="1">
      <c r="E2617" t="str">
        <f>IF(OR(O2617&gt;0,O2618&gt;0),2,"")</f>
        <v/>
      </c>
      <c r="F2617" s="62"/>
      <c r="G2617" s="63"/>
      <c r="H2617" s="113"/>
      <c r="I2617" s="64"/>
      <c r="J2617" s="63">
        <v>0</v>
      </c>
      <c r="K2617" s="65"/>
      <c r="L2617" s="66"/>
      <c r="M2617" s="64"/>
      <c r="N2617" s="66">
        <f>IF(J2617=0,0,#REF!*$E$3)</f>
        <v>0</v>
      </c>
      <c r="O2617" s="67">
        <f t="shared" si="210"/>
        <v>0</v>
      </c>
      <c r="P2617" s="66"/>
      <c r="Q2617" s="67"/>
      <c r="R2617" s="66"/>
      <c r="S2617" s="67"/>
      <c r="T2617" s="114">
        <f>IF($E$3=0,0,IF(J2617=J2618,0,IF(J2618&gt;J2617,"추가","환입")))</f>
        <v>0</v>
      </c>
    </row>
    <row r="2618" spans="1:20" ht="20.25" hidden="1" customHeight="1">
      <c r="A2618">
        <f>E2618</f>
        <v>0</v>
      </c>
      <c r="E2618">
        <f>IF(OR(O2617&gt;0,O2618&gt;0),1,0)</f>
        <v>0</v>
      </c>
      <c r="F2618" s="59">
        <f>SUM($A$2358:A2618)</f>
        <v>0</v>
      </c>
      <c r="G2618" s="70" t="s">
        <v>709</v>
      </c>
      <c r="H2618" s="115">
        <v>400</v>
      </c>
      <c r="I2618" s="71"/>
      <c r="J2618" s="70">
        <v>0</v>
      </c>
      <c r="K2618" s="72" t="s">
        <v>714</v>
      </c>
      <c r="L2618" s="73"/>
      <c r="M2618" s="71"/>
      <c r="N2618" s="73">
        <f>IF(J2618=0,0,#REF!)</f>
        <v>0</v>
      </c>
      <c r="O2618" s="74">
        <f t="shared" si="210"/>
        <v>0</v>
      </c>
      <c r="P2618" s="73"/>
      <c r="Q2618" s="74"/>
      <c r="R2618" s="73"/>
      <c r="S2618" s="74"/>
      <c r="T2618" s="104">
        <f>IF(T2617&gt;0,ABS(J2618-J2617),0)</f>
        <v>0</v>
      </c>
    </row>
    <row r="2619" spans="1:20" ht="20.25" hidden="1" customHeight="1">
      <c r="E2619" t="str">
        <f>IF(OR(O2619&gt;0,O2620&gt;0),2,"")</f>
        <v/>
      </c>
      <c r="F2619" s="62"/>
      <c r="G2619" s="63"/>
      <c r="H2619" s="113"/>
      <c r="I2619" s="64"/>
      <c r="J2619" s="63">
        <v>0</v>
      </c>
      <c r="K2619" s="65"/>
      <c r="L2619" s="66"/>
      <c r="M2619" s="64"/>
      <c r="N2619" s="66">
        <f>IF(J2619=0,0,#REF!*$E$3)</f>
        <v>0</v>
      </c>
      <c r="O2619" s="67">
        <f t="shared" si="210"/>
        <v>0</v>
      </c>
      <c r="P2619" s="66"/>
      <c r="Q2619" s="67"/>
      <c r="R2619" s="66"/>
      <c r="S2619" s="67"/>
      <c r="T2619" s="114">
        <f>IF($E$3=0,0,IF(J2619=J2620,0,IF(J2620&gt;J2619,"추가","환입")))</f>
        <v>0</v>
      </c>
    </row>
    <row r="2620" spans="1:20" ht="20.25" hidden="1" customHeight="1">
      <c r="A2620">
        <f>E2620</f>
        <v>0</v>
      </c>
      <c r="E2620">
        <f>IF(OR(O2619&gt;0,O2620&gt;0),1,0)</f>
        <v>0</v>
      </c>
      <c r="F2620" s="59">
        <f>SUM($A$2358:A2620)</f>
        <v>0</v>
      </c>
      <c r="G2620" s="70" t="s">
        <v>709</v>
      </c>
      <c r="H2620" s="115">
        <v>500</v>
      </c>
      <c r="I2620" s="71"/>
      <c r="J2620" s="70">
        <v>0</v>
      </c>
      <c r="K2620" s="72" t="s">
        <v>714</v>
      </c>
      <c r="L2620" s="73"/>
      <c r="M2620" s="71"/>
      <c r="N2620" s="73">
        <f>IF(J2620=0,0,#REF!)</f>
        <v>0</v>
      </c>
      <c r="O2620" s="74">
        <f t="shared" si="210"/>
        <v>0</v>
      </c>
      <c r="P2620" s="73"/>
      <c r="Q2620" s="74"/>
      <c r="R2620" s="73"/>
      <c r="S2620" s="74"/>
      <c r="T2620" s="104">
        <f>IF(T2619&gt;0,ABS(J2620-J2619),0)</f>
        <v>0</v>
      </c>
    </row>
    <row r="2621" spans="1:20" ht="20.25" hidden="1" customHeight="1">
      <c r="E2621" t="str">
        <f>IF(OR(O2621&gt;0,O2622&gt;0),2,"")</f>
        <v/>
      </c>
      <c r="F2621" s="62"/>
      <c r="G2621" s="63"/>
      <c r="H2621" s="113"/>
      <c r="I2621" s="64"/>
      <c r="J2621" s="63">
        <v>0</v>
      </c>
      <c r="K2621" s="65"/>
      <c r="L2621" s="66"/>
      <c r="M2621" s="64"/>
      <c r="N2621" s="66">
        <f>IF(J2621=0,0,#REF!*$E$3)</f>
        <v>0</v>
      </c>
      <c r="O2621" s="67">
        <f t="shared" si="210"/>
        <v>0</v>
      </c>
      <c r="P2621" s="66"/>
      <c r="Q2621" s="67"/>
      <c r="R2621" s="66"/>
      <c r="S2621" s="67"/>
      <c r="T2621" s="114">
        <f>IF($E$3=0,0,IF(J2621=J2622,0,IF(J2622&gt;J2621,"추가","환입")))</f>
        <v>0</v>
      </c>
    </row>
    <row r="2622" spans="1:20" ht="20.25" hidden="1" customHeight="1">
      <c r="A2622">
        <f>E2622</f>
        <v>0</v>
      </c>
      <c r="E2622">
        <f>IF(OR(O2621&gt;0,O2622&gt;0),1,0)</f>
        <v>0</v>
      </c>
      <c r="F2622" s="59">
        <f>SUM($A$2358:A2622)</f>
        <v>0</v>
      </c>
      <c r="G2622" s="70" t="s">
        <v>715</v>
      </c>
      <c r="H2622" s="115">
        <v>80</v>
      </c>
      <c r="I2622" s="71"/>
      <c r="J2622" s="70">
        <v>0</v>
      </c>
      <c r="K2622" s="72" t="s">
        <v>710</v>
      </c>
      <c r="L2622" s="73"/>
      <c r="M2622" s="71"/>
      <c r="N2622" s="73">
        <f>IF(J2622=0,0,#REF!)</f>
        <v>0</v>
      </c>
      <c r="O2622" s="74">
        <f t="shared" si="210"/>
        <v>0</v>
      </c>
      <c r="P2622" s="73"/>
      <c r="Q2622" s="74"/>
      <c r="R2622" s="73"/>
      <c r="S2622" s="74"/>
      <c r="T2622" s="104">
        <f>IF(T2621&gt;0,ABS(J2622-J2621),0)</f>
        <v>0</v>
      </c>
    </row>
    <row r="2623" spans="1:20" ht="20.25" hidden="1" customHeight="1">
      <c r="E2623" t="str">
        <f>IF(OR(O2623&gt;0,O2624&gt;0),2,"")</f>
        <v/>
      </c>
      <c r="F2623" s="62"/>
      <c r="G2623" s="63"/>
      <c r="H2623" s="113"/>
      <c r="I2623" s="64"/>
      <c r="J2623" s="63">
        <v>0</v>
      </c>
      <c r="K2623" s="65"/>
      <c r="L2623" s="66"/>
      <c r="M2623" s="64"/>
      <c r="N2623" s="66">
        <f>IF(J2623=0,0,#REF!*$E$3)</f>
        <v>0</v>
      </c>
      <c r="O2623" s="67">
        <f t="shared" si="210"/>
        <v>0</v>
      </c>
      <c r="P2623" s="66"/>
      <c r="Q2623" s="67"/>
      <c r="R2623" s="66"/>
      <c r="S2623" s="67"/>
      <c r="T2623" s="114">
        <f>IF($E$3=0,0,IF(J2623=J2624,0,IF(J2624&gt;J2623,"추가","환입")))</f>
        <v>0</v>
      </c>
    </row>
    <row r="2624" spans="1:20" ht="20.25" customHeight="1">
      <c r="A2624">
        <f>E2624</f>
        <v>0</v>
      </c>
      <c r="E2624">
        <f>IF(OR(O2623&gt;0,O2624&gt;0),1,0)</f>
        <v>0</v>
      </c>
      <c r="F2624" s="59">
        <f>SUM($A$2358:A2624)</f>
        <v>0</v>
      </c>
      <c r="G2624" s="70" t="s">
        <v>715</v>
      </c>
      <c r="H2624" s="115">
        <v>100</v>
      </c>
      <c r="I2624" s="71"/>
      <c r="J2624" s="87">
        <v>33</v>
      </c>
      <c r="K2624" s="72" t="s">
        <v>710</v>
      </c>
      <c r="L2624" s="73"/>
      <c r="M2624" s="71"/>
      <c r="N2624" s="73"/>
      <c r="O2624" s="74"/>
      <c r="P2624" s="73"/>
      <c r="Q2624" s="74"/>
      <c r="R2624" s="73"/>
      <c r="S2624" s="74"/>
      <c r="T2624" s="104">
        <f>IF(T2623&gt;0,ABS(J2624-J2623),0)</f>
        <v>0</v>
      </c>
    </row>
    <row r="2625" spans="1:20" ht="20.25" hidden="1" customHeight="1">
      <c r="E2625" t="str">
        <f>IF(OR(O2625&gt;0,O2626&gt;0),2,"")</f>
        <v/>
      </c>
      <c r="F2625" s="62"/>
      <c r="G2625" s="63"/>
      <c r="H2625" s="113"/>
      <c r="I2625" s="64"/>
      <c r="J2625" s="63">
        <v>0</v>
      </c>
      <c r="K2625" s="65"/>
      <c r="L2625" s="66"/>
      <c r="M2625" s="64"/>
      <c r="N2625" s="66">
        <f>IF(J2625=0,0,#REF!*$E$3)</f>
        <v>0</v>
      </c>
      <c r="O2625" s="67">
        <f t="shared" si="210"/>
        <v>0</v>
      </c>
      <c r="P2625" s="66"/>
      <c r="Q2625" s="67"/>
      <c r="R2625" s="66"/>
      <c r="S2625" s="67"/>
      <c r="T2625" s="114">
        <f>IF($E$3=0,0,IF(J2625=J2626,0,IF(J2626&gt;J2625,"추가","환입")))</f>
        <v>0</v>
      </c>
    </row>
    <row r="2626" spans="1:20" ht="20.25" customHeight="1">
      <c r="A2626">
        <f>E2626</f>
        <v>0</v>
      </c>
      <c r="B2626" t="s">
        <v>716</v>
      </c>
      <c r="E2626">
        <f>IF(OR(O2625&gt;0,O2626&gt;0),1,0)</f>
        <v>0</v>
      </c>
      <c r="F2626" s="59">
        <f>SUM($A$2358:A2626)</f>
        <v>0</v>
      </c>
      <c r="G2626" s="70" t="s">
        <v>715</v>
      </c>
      <c r="H2626" s="115">
        <v>150</v>
      </c>
      <c r="I2626" s="71"/>
      <c r="J2626" s="87">
        <v>51</v>
      </c>
      <c r="K2626" s="72" t="s">
        <v>711</v>
      </c>
      <c r="L2626" s="73"/>
      <c r="M2626" s="71"/>
      <c r="N2626" s="73"/>
      <c r="O2626" s="74"/>
      <c r="P2626" s="73"/>
      <c r="Q2626" s="74"/>
      <c r="R2626" s="73"/>
      <c r="S2626" s="74"/>
      <c r="T2626" s="104">
        <f>IF(T2625&gt;0,ABS(J2626-J2625),0)</f>
        <v>0</v>
      </c>
    </row>
    <row r="2627" spans="1:20" ht="20.25" hidden="1" customHeight="1">
      <c r="E2627" t="str">
        <f>IF(OR(O2627&gt;0,O2628&gt;0),2,"")</f>
        <v/>
      </c>
      <c r="F2627" s="62"/>
      <c r="G2627" s="63"/>
      <c r="H2627" s="113"/>
      <c r="I2627" s="64"/>
      <c r="J2627" s="63">
        <v>0</v>
      </c>
      <c r="K2627" s="65"/>
      <c r="L2627" s="66"/>
      <c r="M2627" s="64"/>
      <c r="N2627" s="66">
        <f>IF(J2627=0,0,#REF!*$E$3)</f>
        <v>0</v>
      </c>
      <c r="O2627" s="67">
        <f t="shared" si="210"/>
        <v>0</v>
      </c>
      <c r="P2627" s="66"/>
      <c r="Q2627" s="67"/>
      <c r="R2627" s="66"/>
      <c r="S2627" s="67"/>
      <c r="T2627" s="114">
        <f>IF($E$3=0,0,IF(J2627=J2628,0,IF(J2628&gt;J2627,"추가","환입")))</f>
        <v>0</v>
      </c>
    </row>
    <row r="2628" spans="1:20" ht="20.25" customHeight="1">
      <c r="A2628">
        <f>E2628</f>
        <v>0</v>
      </c>
      <c r="E2628">
        <f>IF(OR(O2627&gt;0,O2628&gt;0),1,0)</f>
        <v>0</v>
      </c>
      <c r="F2628" s="59">
        <f>SUM($A$2358:A2628)</f>
        <v>0</v>
      </c>
      <c r="G2628" s="70" t="s">
        <v>715</v>
      </c>
      <c r="H2628" s="115">
        <v>200</v>
      </c>
      <c r="I2628" s="71"/>
      <c r="J2628" s="87">
        <v>54</v>
      </c>
      <c r="K2628" s="72" t="s">
        <v>710</v>
      </c>
      <c r="L2628" s="73"/>
      <c r="M2628" s="71"/>
      <c r="N2628" s="73"/>
      <c r="O2628" s="74"/>
      <c r="P2628" s="73"/>
      <c r="Q2628" s="74"/>
      <c r="R2628" s="73"/>
      <c r="S2628" s="74"/>
      <c r="T2628" s="104">
        <f>IF(T2627&gt;0,ABS(J2628-J2627),0)</f>
        <v>0</v>
      </c>
    </row>
    <row r="2629" spans="1:20" ht="20.25" hidden="1" customHeight="1">
      <c r="E2629" t="str">
        <f>IF(OR(O2629&gt;0,O2630&gt;0),2,"")</f>
        <v/>
      </c>
      <c r="F2629" s="62"/>
      <c r="G2629" s="63"/>
      <c r="H2629" s="113"/>
      <c r="I2629" s="64"/>
      <c r="J2629" s="63">
        <v>0</v>
      </c>
      <c r="K2629" s="65"/>
      <c r="L2629" s="66"/>
      <c r="M2629" s="64"/>
      <c r="N2629" s="66">
        <f>IF(J2629=0,0,#REF!*$E$3)</f>
        <v>0</v>
      </c>
      <c r="O2629" s="67">
        <f t="shared" si="210"/>
        <v>0</v>
      </c>
      <c r="P2629" s="66"/>
      <c r="Q2629" s="67"/>
      <c r="R2629" s="66"/>
      <c r="S2629" s="67"/>
      <c r="T2629" s="114">
        <f>IF($E$3=0,0,IF(J2629=J2630,0,IF(J2630&gt;J2629,"추가","환입")))</f>
        <v>0</v>
      </c>
    </row>
    <row r="2630" spans="1:20" ht="20.25" customHeight="1">
      <c r="A2630">
        <f>E2630</f>
        <v>0</v>
      </c>
      <c r="E2630">
        <f>IF(OR(O2629&gt;0,O2630&gt;0),1,0)</f>
        <v>0</v>
      </c>
      <c r="F2630" s="59">
        <f>SUM($A$2358:A2630)</f>
        <v>0</v>
      </c>
      <c r="G2630" s="70" t="s">
        <v>715</v>
      </c>
      <c r="H2630" s="115">
        <v>250</v>
      </c>
      <c r="I2630" s="71"/>
      <c r="J2630" s="87">
        <v>32</v>
      </c>
      <c r="K2630" s="72" t="s">
        <v>710</v>
      </c>
      <c r="L2630" s="73"/>
      <c r="M2630" s="71"/>
      <c r="N2630" s="73"/>
      <c r="O2630" s="74"/>
      <c r="P2630" s="73"/>
      <c r="Q2630" s="74"/>
      <c r="R2630" s="73"/>
      <c r="S2630" s="74"/>
      <c r="T2630" s="104">
        <f>IF(T2629&gt;0,ABS(J2630-J2629),0)</f>
        <v>0</v>
      </c>
    </row>
    <row r="2631" spans="1:20" ht="20.25" hidden="1" customHeight="1">
      <c r="E2631" t="str">
        <f>IF(OR(O2631&gt;0,O2632&gt;0),2,"")</f>
        <v/>
      </c>
      <c r="F2631" s="62"/>
      <c r="G2631" s="63"/>
      <c r="H2631" s="113"/>
      <c r="I2631" s="64"/>
      <c r="J2631" s="63">
        <v>0</v>
      </c>
      <c r="K2631" s="65"/>
      <c r="L2631" s="66"/>
      <c r="M2631" s="64"/>
      <c r="N2631" s="66">
        <f>IF(J2631=0,0,#REF!*$E$3)</f>
        <v>0</v>
      </c>
      <c r="O2631" s="67">
        <f t="shared" si="210"/>
        <v>0</v>
      </c>
      <c r="P2631" s="66"/>
      <c r="Q2631" s="67"/>
      <c r="R2631" s="66"/>
      <c r="S2631" s="67"/>
      <c r="T2631" s="114">
        <f>IF($E$3=0,0,IF(J2631=J2632,0,IF(J2632&gt;J2631,"추가","환입")))</f>
        <v>0</v>
      </c>
    </row>
    <row r="2632" spans="1:20" ht="20.25" customHeight="1">
      <c r="A2632">
        <f>E2632</f>
        <v>0</v>
      </c>
      <c r="E2632">
        <f>IF(OR(O2631&gt;0,O2632&gt;0),1,0)</f>
        <v>0</v>
      </c>
      <c r="F2632" s="59">
        <f>SUM($A$2358:A2632)</f>
        <v>0</v>
      </c>
      <c r="G2632" s="70" t="s">
        <v>715</v>
      </c>
      <c r="H2632" s="115">
        <v>300</v>
      </c>
      <c r="I2632" s="71"/>
      <c r="J2632" s="87">
        <v>6</v>
      </c>
      <c r="K2632" s="72" t="s">
        <v>714</v>
      </c>
      <c r="L2632" s="73"/>
      <c r="M2632" s="71"/>
      <c r="N2632" s="73"/>
      <c r="O2632" s="74"/>
      <c r="P2632" s="73"/>
      <c r="Q2632" s="74"/>
      <c r="R2632" s="73"/>
      <c r="S2632" s="74"/>
      <c r="T2632" s="104">
        <f>IF(T2631&gt;0,ABS(J2632-J2631),0)</f>
        <v>0</v>
      </c>
    </row>
    <row r="2633" spans="1:20" ht="20.25" hidden="1" customHeight="1">
      <c r="E2633" t="str">
        <f>IF(OR(O2633&gt;0,O2634&gt;0),2,"")</f>
        <v/>
      </c>
      <c r="F2633" s="62"/>
      <c r="G2633" s="63"/>
      <c r="H2633" s="113"/>
      <c r="I2633" s="64"/>
      <c r="J2633" s="63">
        <v>0</v>
      </c>
      <c r="K2633" s="65"/>
      <c r="L2633" s="66"/>
      <c r="M2633" s="64"/>
      <c r="N2633" s="66">
        <f>IF(J2633=0,0,#REF!*$E$3)</f>
        <v>0</v>
      </c>
      <c r="O2633" s="67">
        <f t="shared" si="210"/>
        <v>0</v>
      </c>
      <c r="P2633" s="66"/>
      <c r="Q2633" s="67"/>
      <c r="R2633" s="66"/>
      <c r="S2633" s="67"/>
      <c r="T2633" s="114">
        <f>IF($E$3=0,0,IF(J2633=J2634,0,IF(J2634&gt;J2633,"추가","환입")))</f>
        <v>0</v>
      </c>
    </row>
    <row r="2634" spans="1:20" ht="20.25" hidden="1" customHeight="1">
      <c r="A2634">
        <f>E2634</f>
        <v>0</v>
      </c>
      <c r="E2634">
        <f>IF(OR(O2633&gt;0,O2634&gt;0),1,0)</f>
        <v>0</v>
      </c>
      <c r="F2634" s="59">
        <f>SUM($A$2358:A2634)</f>
        <v>0</v>
      </c>
      <c r="G2634" s="70" t="s">
        <v>715</v>
      </c>
      <c r="H2634" s="115">
        <v>400</v>
      </c>
      <c r="I2634" s="71"/>
      <c r="J2634" s="70">
        <v>0</v>
      </c>
      <c r="K2634" s="72" t="s">
        <v>710</v>
      </c>
      <c r="L2634" s="73"/>
      <c r="M2634" s="71"/>
      <c r="N2634" s="73">
        <f>IF(J2634=0,0,#REF!)</f>
        <v>0</v>
      </c>
      <c r="O2634" s="74">
        <f t="shared" si="210"/>
        <v>0</v>
      </c>
      <c r="P2634" s="73"/>
      <c r="Q2634" s="74"/>
      <c r="R2634" s="73"/>
      <c r="S2634" s="74"/>
      <c r="T2634" s="104">
        <f>IF(T2633&gt;0,ABS(J2634-J2633),0)</f>
        <v>0</v>
      </c>
    </row>
    <row r="2635" spans="1:20" ht="20.25" hidden="1" customHeight="1">
      <c r="E2635" t="str">
        <f>IF(OR(O2635&gt;0,O2636&gt;0),2,"")</f>
        <v/>
      </c>
      <c r="F2635" s="62"/>
      <c r="G2635" s="63"/>
      <c r="H2635" s="113"/>
      <c r="I2635" s="64"/>
      <c r="J2635" s="63">
        <v>0</v>
      </c>
      <c r="K2635" s="65"/>
      <c r="L2635" s="66"/>
      <c r="M2635" s="64"/>
      <c r="N2635" s="66">
        <f>IF(J2635=0,0,#REF!*$E$3)</f>
        <v>0</v>
      </c>
      <c r="O2635" s="67">
        <f t="shared" si="210"/>
        <v>0</v>
      </c>
      <c r="P2635" s="66"/>
      <c r="Q2635" s="67"/>
      <c r="R2635" s="66"/>
      <c r="S2635" s="67"/>
      <c r="T2635" s="114">
        <f>IF($E$3=0,0,IF(J2635=J2636,0,IF(J2636&gt;J2635,"추가","환입")))</f>
        <v>0</v>
      </c>
    </row>
    <row r="2636" spans="1:20" ht="20.25" hidden="1" customHeight="1">
      <c r="A2636">
        <f>E2636</f>
        <v>0</v>
      </c>
      <c r="E2636">
        <f>IF(OR(O2635&gt;0,O2636&gt;0),1,0)</f>
        <v>0</v>
      </c>
      <c r="F2636" s="59">
        <f>SUM($A$2358:A2636)</f>
        <v>0</v>
      </c>
      <c r="G2636" s="70" t="s">
        <v>715</v>
      </c>
      <c r="H2636" s="115">
        <v>500</v>
      </c>
      <c r="I2636" s="71"/>
      <c r="J2636" s="70">
        <v>0</v>
      </c>
      <c r="K2636" s="72" t="s">
        <v>713</v>
      </c>
      <c r="L2636" s="73"/>
      <c r="M2636" s="71"/>
      <c r="N2636" s="73">
        <f>IF(J2636=0,0,#REF!)</f>
        <v>0</v>
      </c>
      <c r="O2636" s="74">
        <f t="shared" si="210"/>
        <v>0</v>
      </c>
      <c r="P2636" s="73"/>
      <c r="Q2636" s="74"/>
      <c r="R2636" s="73"/>
      <c r="S2636" s="74"/>
      <c r="T2636" s="104">
        <f>IF(T2635&gt;0,ABS(J2636-J2635),0)</f>
        <v>0</v>
      </c>
    </row>
    <row r="2637" spans="1:20" ht="20.25" hidden="1" customHeight="1">
      <c r="E2637" t="str">
        <f>IF(OR(O2637&gt;0,O2638&gt;0),2,"")</f>
        <v/>
      </c>
      <c r="F2637" s="62"/>
      <c r="G2637" s="63"/>
      <c r="H2637" s="113"/>
      <c r="I2637" s="64"/>
      <c r="J2637" s="63">
        <v>0</v>
      </c>
      <c r="K2637" s="65"/>
      <c r="L2637" s="66"/>
      <c r="M2637" s="64"/>
      <c r="N2637" s="66">
        <f>IF(J2637=0,0,#REF!*$E$3)</f>
        <v>0</v>
      </c>
      <c r="O2637" s="67">
        <f t="shared" si="210"/>
        <v>0</v>
      </c>
      <c r="P2637" s="66"/>
      <c r="Q2637" s="67"/>
      <c r="R2637" s="66"/>
      <c r="S2637" s="67"/>
      <c r="T2637" s="114">
        <f>IF($E$3=0,0,IF(J2637=J2638,0,IF(J2638&gt;J2637,"추가","환입")))</f>
        <v>0</v>
      </c>
    </row>
    <row r="2638" spans="1:20" ht="20.25" hidden="1" customHeight="1">
      <c r="A2638">
        <f>E2638</f>
        <v>0</v>
      </c>
      <c r="E2638">
        <f>IF(OR(O2637&gt;0,O2638&gt;0),1,0)</f>
        <v>0</v>
      </c>
      <c r="F2638" s="59">
        <f>SUM($A$2358:A2638)</f>
        <v>0</v>
      </c>
      <c r="G2638" s="70" t="s">
        <v>715</v>
      </c>
      <c r="H2638" s="115">
        <v>1000</v>
      </c>
      <c r="I2638" s="71"/>
      <c r="J2638" s="70">
        <v>0</v>
      </c>
      <c r="K2638" s="72" t="s">
        <v>710</v>
      </c>
      <c r="L2638" s="73"/>
      <c r="M2638" s="71"/>
      <c r="N2638" s="73">
        <f>IF(J2638=0,0,#REF!)</f>
        <v>0</v>
      </c>
      <c r="O2638" s="74">
        <f t="shared" si="210"/>
        <v>0</v>
      </c>
      <c r="P2638" s="73"/>
      <c r="Q2638" s="74"/>
      <c r="R2638" s="73"/>
      <c r="S2638" s="74"/>
      <c r="T2638" s="104">
        <f>IF(T2637&gt;0,ABS(J2638-J2637),0)</f>
        <v>0</v>
      </c>
    </row>
    <row r="2639" spans="1:20" ht="20.25" hidden="1" customHeight="1">
      <c r="E2639" t="str">
        <f>IF(OR(O2639&gt;0,O2640&gt;0),2,"")</f>
        <v/>
      </c>
      <c r="F2639" s="62"/>
      <c r="G2639" s="63"/>
      <c r="H2639" s="113"/>
      <c r="I2639" s="64"/>
      <c r="J2639" s="63">
        <v>0</v>
      </c>
      <c r="K2639" s="65"/>
      <c r="L2639" s="66"/>
      <c r="M2639" s="64"/>
      <c r="N2639" s="66">
        <f>IF(J2639=0,0,#REF!*$E$3)</f>
        <v>0</v>
      </c>
      <c r="O2639" s="67">
        <f t="shared" si="210"/>
        <v>0</v>
      </c>
      <c r="P2639" s="66"/>
      <c r="Q2639" s="67"/>
      <c r="R2639" s="66"/>
      <c r="S2639" s="67"/>
      <c r="T2639" s="114">
        <f>IF($E$3=0,0,IF(J2639=J2640,0,IF(J2640&gt;J2639,"추가","환입")))</f>
        <v>0</v>
      </c>
    </row>
    <row r="2640" spans="1:20" ht="20.25" hidden="1" customHeight="1">
      <c r="A2640">
        <f>E2640</f>
        <v>0</v>
      </c>
      <c r="E2640">
        <f>IF(OR(O2639&gt;0,O2640&gt;0),1,0)</f>
        <v>0</v>
      </c>
      <c r="F2640" s="59">
        <f>SUM($A$2358:A2640)</f>
        <v>0</v>
      </c>
      <c r="G2640" s="70" t="s">
        <v>717</v>
      </c>
      <c r="H2640" s="115">
        <v>80</v>
      </c>
      <c r="I2640" s="71" t="s">
        <v>636</v>
      </c>
      <c r="J2640" s="70">
        <v>0</v>
      </c>
      <c r="K2640" s="72" t="s">
        <v>707</v>
      </c>
      <c r="L2640" s="73"/>
      <c r="M2640" s="71"/>
      <c r="N2640" s="73">
        <f>IF(J2640=0,0,#REF!)</f>
        <v>0</v>
      </c>
      <c r="O2640" s="74">
        <f t="shared" si="210"/>
        <v>0</v>
      </c>
      <c r="P2640" s="73"/>
      <c r="Q2640" s="74"/>
      <c r="R2640" s="73"/>
      <c r="S2640" s="74"/>
      <c r="T2640" s="104">
        <f>IF(T2639&gt;0,ABS(J2640-J2639),0)</f>
        <v>0</v>
      </c>
    </row>
    <row r="2641" spans="1:20" ht="20.25" hidden="1" customHeight="1">
      <c r="E2641" t="str">
        <f>IF(OR(O2641&gt;0,O2642&gt;0),2,"")</f>
        <v/>
      </c>
      <c r="F2641" s="62"/>
      <c r="G2641" s="63"/>
      <c r="H2641" s="113"/>
      <c r="I2641" s="64"/>
      <c r="J2641" s="63">
        <v>0</v>
      </c>
      <c r="K2641" s="65"/>
      <c r="L2641" s="66"/>
      <c r="M2641" s="64"/>
      <c r="N2641" s="66">
        <f>IF(J2641=0,0,#REF!*$E$3)</f>
        <v>0</v>
      </c>
      <c r="O2641" s="67">
        <f t="shared" si="210"/>
        <v>0</v>
      </c>
      <c r="P2641" s="66"/>
      <c r="Q2641" s="67"/>
      <c r="R2641" s="66"/>
      <c r="S2641" s="67"/>
      <c r="T2641" s="114">
        <f>IF($E$3=0,0,IF(J2641=J2642,0,IF(J2642&gt;J2641,"추가","환입")))</f>
        <v>0</v>
      </c>
    </row>
    <row r="2642" spans="1:20" ht="20.25" customHeight="1">
      <c r="A2642">
        <f>E2642</f>
        <v>0</v>
      </c>
      <c r="E2642">
        <f>IF(OR(O2641&gt;0,O2642&gt;0),1,0)</f>
        <v>0</v>
      </c>
      <c r="F2642" s="59">
        <f>SUM($A$2358:A2642)</f>
        <v>0</v>
      </c>
      <c r="G2642" s="70" t="str">
        <f>G2640</f>
        <v>플랜지관</v>
      </c>
      <c r="H2642" s="115">
        <v>100</v>
      </c>
      <c r="I2642" s="71" t="s">
        <v>636</v>
      </c>
      <c r="J2642" s="87">
        <v>5</v>
      </c>
      <c r="K2642" s="72" t="s">
        <v>707</v>
      </c>
      <c r="L2642" s="73"/>
      <c r="M2642" s="71"/>
      <c r="N2642" s="73"/>
      <c r="O2642" s="74"/>
      <c r="P2642" s="73"/>
      <c r="Q2642" s="74"/>
      <c r="R2642" s="73"/>
      <c r="S2642" s="74"/>
      <c r="T2642" s="104">
        <f>IF(T2641&gt;0,ABS(J2642-J2641),0)</f>
        <v>0</v>
      </c>
    </row>
    <row r="2643" spans="1:20" ht="20.25" hidden="1" customHeight="1">
      <c r="E2643" t="str">
        <f>IF(OR(O2643&gt;0,O2644&gt;0),2,"")</f>
        <v/>
      </c>
      <c r="F2643" s="62"/>
      <c r="G2643" s="63"/>
      <c r="H2643" s="113"/>
      <c r="I2643" s="64"/>
      <c r="J2643" s="63">
        <v>0</v>
      </c>
      <c r="K2643" s="65"/>
      <c r="L2643" s="66"/>
      <c r="M2643" s="64"/>
      <c r="N2643" s="66">
        <f>IF(J2643=0,0,#REF!*$E$3)</f>
        <v>0</v>
      </c>
      <c r="O2643" s="67">
        <f t="shared" si="210"/>
        <v>0</v>
      </c>
      <c r="P2643" s="66"/>
      <c r="Q2643" s="67"/>
      <c r="R2643" s="66"/>
      <c r="S2643" s="67"/>
      <c r="T2643" s="114">
        <f>IF($E$3=0,0,IF(J2643=J2644,0,IF(J2644&gt;J2643,"추가","환입")))</f>
        <v>0</v>
      </c>
    </row>
    <row r="2644" spans="1:20" ht="20.25" customHeight="1">
      <c r="A2644">
        <f>E2644</f>
        <v>0</v>
      </c>
      <c r="E2644">
        <f>IF(OR(O2643&gt;0,O2644&gt;0),1,0)</f>
        <v>0</v>
      </c>
      <c r="F2644" s="59">
        <f>SUM($A$2358:A2644)</f>
        <v>0</v>
      </c>
      <c r="G2644" s="70" t="str">
        <f>G2642</f>
        <v>플랜지관</v>
      </c>
      <c r="H2644" s="115">
        <v>150</v>
      </c>
      <c r="I2644" s="71" t="s">
        <v>636</v>
      </c>
      <c r="J2644" s="87">
        <v>2</v>
      </c>
      <c r="K2644" s="72" t="s">
        <v>346</v>
      </c>
      <c r="L2644" s="73"/>
      <c r="M2644" s="71"/>
      <c r="N2644" s="73"/>
      <c r="O2644" s="74"/>
      <c r="P2644" s="73"/>
      <c r="Q2644" s="74"/>
      <c r="R2644" s="73"/>
      <c r="S2644" s="74"/>
      <c r="T2644" s="104">
        <f>IF(T2643&gt;0,ABS(J2644-J2643),0)</f>
        <v>0</v>
      </c>
    </row>
    <row r="2645" spans="1:20" ht="20.25" hidden="1" customHeight="1">
      <c r="E2645" t="str">
        <f>IF(OR(O2645&gt;0,O2646&gt;0),2,"")</f>
        <v/>
      </c>
      <c r="F2645" s="62"/>
      <c r="G2645" s="63"/>
      <c r="H2645" s="113"/>
      <c r="I2645" s="64"/>
      <c r="J2645" s="63">
        <v>0</v>
      </c>
      <c r="K2645" s="65"/>
      <c r="L2645" s="66"/>
      <c r="M2645" s="64"/>
      <c r="N2645" s="66">
        <f>IF(J2645=0,0,#REF!*$E$3)</f>
        <v>0</v>
      </c>
      <c r="O2645" s="67">
        <f t="shared" si="210"/>
        <v>0</v>
      </c>
      <c r="P2645" s="66"/>
      <c r="Q2645" s="67"/>
      <c r="R2645" s="66"/>
      <c r="S2645" s="67"/>
      <c r="T2645" s="114">
        <f>IF($E$3=0,0,IF(J2645=J2646,0,IF(J2646&gt;J2645,"추가","환입")))</f>
        <v>0</v>
      </c>
    </row>
    <row r="2646" spans="1:20" ht="20.25" customHeight="1">
      <c r="A2646">
        <f>E2646</f>
        <v>0</v>
      </c>
      <c r="B2646" t="s">
        <v>718</v>
      </c>
      <c r="E2646">
        <f>IF(OR(O2645&gt;0,O2646&gt;0),1,0)</f>
        <v>0</v>
      </c>
      <c r="F2646" s="59">
        <f>SUM($A$2358:A2646)</f>
        <v>0</v>
      </c>
      <c r="G2646" s="70" t="str">
        <f>G2644</f>
        <v>플랜지관</v>
      </c>
      <c r="H2646" s="115">
        <v>200</v>
      </c>
      <c r="I2646" s="71" t="s">
        <v>636</v>
      </c>
      <c r="J2646" s="87">
        <v>1</v>
      </c>
      <c r="K2646" s="72" t="s">
        <v>707</v>
      </c>
      <c r="L2646" s="73"/>
      <c r="M2646" s="71"/>
      <c r="N2646" s="73"/>
      <c r="O2646" s="74"/>
      <c r="P2646" s="73"/>
      <c r="Q2646" s="74"/>
      <c r="R2646" s="73"/>
      <c r="S2646" s="74"/>
      <c r="T2646" s="104">
        <f>IF(T2645&gt;0,ABS(J2646-J2645),0)</f>
        <v>0</v>
      </c>
    </row>
    <row r="2647" spans="1:20" ht="20.25" hidden="1" customHeight="1">
      <c r="E2647" t="str">
        <f>IF(OR(O2647&gt;0,O2648&gt;0),2,"")</f>
        <v/>
      </c>
      <c r="F2647" s="62"/>
      <c r="G2647" s="63"/>
      <c r="H2647" s="113"/>
      <c r="I2647" s="64"/>
      <c r="J2647" s="63">
        <v>0</v>
      </c>
      <c r="K2647" s="65"/>
      <c r="L2647" s="66"/>
      <c r="M2647" s="64"/>
      <c r="N2647" s="66">
        <f>IF(J2647=0,0,#REF!*$E$3)</f>
        <v>0</v>
      </c>
      <c r="O2647" s="67">
        <f t="shared" ref="O2647:O2710" si="211">INT($J2647*N2647)</f>
        <v>0</v>
      </c>
      <c r="P2647" s="66"/>
      <c r="Q2647" s="67"/>
      <c r="R2647" s="66"/>
      <c r="S2647" s="67"/>
      <c r="T2647" s="114">
        <f>IF($E$3=0,0,IF(J2647=J2648,0,IF(J2648&gt;J2647,"추가","환입")))</f>
        <v>0</v>
      </c>
    </row>
    <row r="2648" spans="1:20" ht="20.25" customHeight="1">
      <c r="A2648">
        <f>E2648</f>
        <v>0</v>
      </c>
      <c r="E2648">
        <f>IF(OR(O2647&gt;0,O2648&gt;0),1,0)</f>
        <v>0</v>
      </c>
      <c r="F2648" s="59">
        <f>SUM($A$2358:A2648)</f>
        <v>0</v>
      </c>
      <c r="G2648" s="70" t="str">
        <f>G2646</f>
        <v>플랜지관</v>
      </c>
      <c r="H2648" s="115">
        <v>250</v>
      </c>
      <c r="I2648" s="71" t="s">
        <v>636</v>
      </c>
      <c r="J2648" s="87">
        <v>5</v>
      </c>
      <c r="K2648" s="72" t="s">
        <v>707</v>
      </c>
      <c r="L2648" s="73"/>
      <c r="M2648" s="71"/>
      <c r="N2648" s="73"/>
      <c r="O2648" s="74"/>
      <c r="P2648" s="73"/>
      <c r="Q2648" s="74"/>
      <c r="R2648" s="73"/>
      <c r="S2648" s="74"/>
      <c r="T2648" s="104">
        <f>IF(T2647&gt;0,ABS(J2648-J2647),0)</f>
        <v>0</v>
      </c>
    </row>
    <row r="2649" spans="1:20" ht="20.25" hidden="1" customHeight="1">
      <c r="E2649" t="str">
        <f>IF(OR(O2649&gt;0,O2650&gt;0),2,"")</f>
        <v/>
      </c>
      <c r="F2649" s="62"/>
      <c r="G2649" s="63"/>
      <c r="H2649" s="113"/>
      <c r="I2649" s="64"/>
      <c r="J2649" s="63">
        <v>0</v>
      </c>
      <c r="K2649" s="65"/>
      <c r="L2649" s="66"/>
      <c r="M2649" s="64"/>
      <c r="N2649" s="66">
        <f>IF(J2649=0,0,#REF!*$E$3)</f>
        <v>0</v>
      </c>
      <c r="O2649" s="67">
        <f t="shared" si="211"/>
        <v>0</v>
      </c>
      <c r="P2649" s="66"/>
      <c r="Q2649" s="67"/>
      <c r="R2649" s="66"/>
      <c r="S2649" s="67"/>
      <c r="T2649" s="114">
        <f>IF($E$3=0,0,IF(J2649=J2650,0,IF(J2650&gt;J2649,"추가","환입")))</f>
        <v>0</v>
      </c>
    </row>
    <row r="2650" spans="1:20" ht="20.25" customHeight="1">
      <c r="A2650">
        <f>E2650</f>
        <v>0</v>
      </c>
      <c r="E2650">
        <f>IF(OR(O2649&gt;0,O2650&gt;0),1,0)</f>
        <v>0</v>
      </c>
      <c r="F2650" s="59">
        <f>SUM($A$2358:A2650)</f>
        <v>0</v>
      </c>
      <c r="G2650" s="70" t="str">
        <f>G2648</f>
        <v>플랜지관</v>
      </c>
      <c r="H2650" s="115">
        <v>300</v>
      </c>
      <c r="I2650" s="71" t="s">
        <v>636</v>
      </c>
      <c r="J2650" s="87">
        <v>2</v>
      </c>
      <c r="K2650" s="72" t="s">
        <v>346</v>
      </c>
      <c r="L2650" s="73"/>
      <c r="M2650" s="71"/>
      <c r="N2650" s="73"/>
      <c r="O2650" s="74"/>
      <c r="P2650" s="73"/>
      <c r="Q2650" s="74"/>
      <c r="R2650" s="73"/>
      <c r="S2650" s="74"/>
      <c r="T2650" s="104">
        <f>IF(T2649&gt;0,ABS(J2650-J2649),0)</f>
        <v>0</v>
      </c>
    </row>
    <row r="2651" spans="1:20" ht="20.25" hidden="1" customHeight="1">
      <c r="E2651" t="str">
        <f>IF(OR(O2651&gt;0,O2652&gt;0),2,"")</f>
        <v/>
      </c>
      <c r="F2651" s="62"/>
      <c r="G2651" s="63"/>
      <c r="H2651" s="113"/>
      <c r="I2651" s="64"/>
      <c r="J2651" s="63">
        <v>0</v>
      </c>
      <c r="K2651" s="65"/>
      <c r="L2651" s="66"/>
      <c r="M2651" s="64"/>
      <c r="N2651" s="66">
        <f>IF(J2651=0,0,#REF!*$E$3)</f>
        <v>0</v>
      </c>
      <c r="O2651" s="67">
        <f t="shared" si="211"/>
        <v>0</v>
      </c>
      <c r="P2651" s="66"/>
      <c r="Q2651" s="67"/>
      <c r="R2651" s="66"/>
      <c r="S2651" s="67"/>
      <c r="T2651" s="114">
        <f>IF($E$3=0,0,IF(J2651=J2652,0,IF(J2652&gt;J2651,"추가","환입")))</f>
        <v>0</v>
      </c>
    </row>
    <row r="2652" spans="1:20" ht="20.25" customHeight="1">
      <c r="A2652">
        <f>E2652</f>
        <v>0</v>
      </c>
      <c r="E2652">
        <f>IF(OR(O2651&gt;0,O2652&gt;0),1,0)</f>
        <v>0</v>
      </c>
      <c r="F2652" s="59">
        <f>SUM($A$2358:A2652)</f>
        <v>0</v>
      </c>
      <c r="G2652" s="70" t="str">
        <f>G2650</f>
        <v>플랜지관</v>
      </c>
      <c r="H2652" s="115" t="s">
        <v>719</v>
      </c>
      <c r="I2652" s="71" t="s">
        <v>636</v>
      </c>
      <c r="J2652" s="87">
        <v>2</v>
      </c>
      <c r="K2652" s="72" t="s">
        <v>346</v>
      </c>
      <c r="L2652" s="73"/>
      <c r="M2652" s="71"/>
      <c r="N2652" s="73"/>
      <c r="O2652" s="74"/>
      <c r="P2652" s="73"/>
      <c r="Q2652" s="74"/>
      <c r="R2652" s="73"/>
      <c r="S2652" s="74"/>
      <c r="T2652" s="104">
        <f>IF(T2651&gt;0,ABS(J2652-J2651),0)</f>
        <v>0</v>
      </c>
    </row>
    <row r="2653" spans="1:20" ht="20.25" hidden="1" customHeight="1">
      <c r="E2653" t="str">
        <f>IF(OR(O2653&gt;0,O2654&gt;0),2,"")</f>
        <v/>
      </c>
      <c r="F2653" s="62"/>
      <c r="G2653" s="63"/>
      <c r="H2653" s="113"/>
      <c r="I2653" s="64"/>
      <c r="J2653" s="63">
        <v>0</v>
      </c>
      <c r="K2653" s="65"/>
      <c r="L2653" s="66"/>
      <c r="M2653" s="64"/>
      <c r="N2653" s="66">
        <f>IF(J2653=0,0,#REF!*$E$3)</f>
        <v>0</v>
      </c>
      <c r="O2653" s="67">
        <f t="shared" si="211"/>
        <v>0</v>
      </c>
      <c r="P2653" s="66"/>
      <c r="Q2653" s="67"/>
      <c r="R2653" s="66"/>
      <c r="S2653" s="67"/>
      <c r="T2653" s="114">
        <f>IF($E$3=0,0,IF(J2653=J2654,0,IF(J2654&gt;J2653,"추가","환입")))</f>
        <v>0</v>
      </c>
    </row>
    <row r="2654" spans="1:20" ht="20.25" customHeight="1">
      <c r="A2654">
        <f>E2654</f>
        <v>0</v>
      </c>
      <c r="E2654">
        <f>IF(OR(O2653&gt;0,O2654&gt;0),1,0)</f>
        <v>0</v>
      </c>
      <c r="F2654" s="59">
        <f>SUM($A$2358:A2654)</f>
        <v>0</v>
      </c>
      <c r="G2654" s="70" t="str">
        <f>G2652</f>
        <v>플랜지관</v>
      </c>
      <c r="H2654" s="115" t="s">
        <v>720</v>
      </c>
      <c r="I2654" s="71" t="s">
        <v>636</v>
      </c>
      <c r="J2654" s="87">
        <v>2</v>
      </c>
      <c r="K2654" s="72" t="s">
        <v>346</v>
      </c>
      <c r="L2654" s="73"/>
      <c r="M2654" s="71"/>
      <c r="N2654" s="73"/>
      <c r="O2654" s="74"/>
      <c r="P2654" s="73"/>
      <c r="Q2654" s="74"/>
      <c r="R2654" s="73"/>
      <c r="S2654" s="74"/>
      <c r="T2654" s="104">
        <f>IF(T2653&gt;0,ABS(J2654-J2653),0)</f>
        <v>0</v>
      </c>
    </row>
    <row r="2655" spans="1:20" ht="20.25" hidden="1" customHeight="1">
      <c r="E2655" t="str">
        <f>IF(OR(O2655&gt;0,O2656&gt;0),2,"")</f>
        <v/>
      </c>
      <c r="F2655" s="62"/>
      <c r="G2655" s="63"/>
      <c r="H2655" s="113"/>
      <c r="I2655" s="64"/>
      <c r="J2655" s="63">
        <v>0</v>
      </c>
      <c r="K2655" s="65"/>
      <c r="L2655" s="66"/>
      <c r="M2655" s="64"/>
      <c r="N2655" s="66">
        <f>IF(J2655=0,0,#REF!*$E$3)</f>
        <v>0</v>
      </c>
      <c r="O2655" s="67">
        <f t="shared" si="211"/>
        <v>0</v>
      </c>
      <c r="P2655" s="66"/>
      <c r="Q2655" s="67"/>
      <c r="R2655" s="66"/>
      <c r="S2655" s="67"/>
      <c r="T2655" s="114">
        <f>IF($E$3=0,0,IF(J2655=J2656,0,IF(J2656&gt;J2655,"추가","환입")))</f>
        <v>0</v>
      </c>
    </row>
    <row r="2656" spans="1:20" ht="20.25" hidden="1" customHeight="1">
      <c r="A2656">
        <f>E2656</f>
        <v>0</v>
      </c>
      <c r="E2656">
        <f>IF(OR(O2655&gt;0,O2656&gt;0),1,0)</f>
        <v>0</v>
      </c>
      <c r="F2656" s="59">
        <f>SUM($A$2358:A2656)</f>
        <v>0</v>
      </c>
      <c r="G2656" s="70" t="s">
        <v>721</v>
      </c>
      <c r="H2656" s="115" t="s">
        <v>722</v>
      </c>
      <c r="I2656" s="71" t="s">
        <v>636</v>
      </c>
      <c r="J2656" s="70">
        <v>0</v>
      </c>
      <c r="K2656" s="72" t="s">
        <v>346</v>
      </c>
      <c r="L2656" s="73"/>
      <c r="M2656" s="71"/>
      <c r="N2656" s="73">
        <f>IF(J2656=0,0,#REF!)</f>
        <v>0</v>
      </c>
      <c r="O2656" s="74">
        <f t="shared" si="211"/>
        <v>0</v>
      </c>
      <c r="P2656" s="73"/>
      <c r="Q2656" s="74"/>
      <c r="R2656" s="73"/>
      <c r="S2656" s="74"/>
      <c r="T2656" s="104">
        <f>IF(T2655&gt;0,ABS(J2656-J2655),0)</f>
        <v>0</v>
      </c>
    </row>
    <row r="2657" spans="1:20" ht="20.25" hidden="1" customHeight="1">
      <c r="E2657" t="str">
        <f>IF(OR(O2657&gt;0,O2658&gt;0),2,"")</f>
        <v/>
      </c>
      <c r="F2657" s="62"/>
      <c r="G2657" s="63"/>
      <c r="H2657" s="113"/>
      <c r="I2657" s="64"/>
      <c r="J2657" s="63">
        <v>0</v>
      </c>
      <c r="K2657" s="65"/>
      <c r="L2657" s="66"/>
      <c r="M2657" s="64"/>
      <c r="N2657" s="66">
        <f>IF(J2657=0,0,#REF!*$E$3)</f>
        <v>0</v>
      </c>
      <c r="O2657" s="67">
        <f t="shared" si="211"/>
        <v>0</v>
      </c>
      <c r="P2657" s="66"/>
      <c r="Q2657" s="67"/>
      <c r="R2657" s="66"/>
      <c r="S2657" s="67"/>
      <c r="T2657" s="114">
        <f>IF($E$3=0,0,IF(J2657=J2658,0,IF(J2658&gt;J2657,"추가","환입")))</f>
        <v>0</v>
      </c>
    </row>
    <row r="2658" spans="1:20" ht="20.25" hidden="1" customHeight="1">
      <c r="A2658">
        <f>E2658</f>
        <v>0</v>
      </c>
      <c r="E2658">
        <f>IF(OR(O2657&gt;0,O2658&gt;0),1,0)</f>
        <v>0</v>
      </c>
      <c r="F2658" s="59">
        <f>SUM($A$2358:A2658)</f>
        <v>0</v>
      </c>
      <c r="G2658" s="70" t="s">
        <v>721</v>
      </c>
      <c r="H2658" s="115" t="s">
        <v>723</v>
      </c>
      <c r="I2658" s="71" t="s">
        <v>636</v>
      </c>
      <c r="J2658" s="70">
        <v>0</v>
      </c>
      <c r="K2658" s="72" t="s">
        <v>346</v>
      </c>
      <c r="L2658" s="73"/>
      <c r="M2658" s="71"/>
      <c r="N2658" s="73">
        <f>IF(J2658=0,0,#REF!)</f>
        <v>0</v>
      </c>
      <c r="O2658" s="74">
        <f t="shared" si="211"/>
        <v>0</v>
      </c>
      <c r="P2658" s="73"/>
      <c r="Q2658" s="74"/>
      <c r="R2658" s="73"/>
      <c r="S2658" s="74"/>
      <c r="T2658" s="104">
        <f>IF(T2657&gt;0,ABS(J2658-J2657),0)</f>
        <v>0</v>
      </c>
    </row>
    <row r="2659" spans="1:20" ht="20.25" hidden="1" customHeight="1">
      <c r="E2659" t="str">
        <f>IF(OR(O2659&gt;0,O2660&gt;0),2,"")</f>
        <v/>
      </c>
      <c r="F2659" s="62"/>
      <c r="G2659" s="63"/>
      <c r="H2659" s="113"/>
      <c r="I2659" s="64"/>
      <c r="J2659" s="63">
        <v>0</v>
      </c>
      <c r="K2659" s="65"/>
      <c r="L2659" s="66"/>
      <c r="M2659" s="64"/>
      <c r="N2659" s="66">
        <f>IF(J2659=0,0,#REF!*$E$3)</f>
        <v>0</v>
      </c>
      <c r="O2659" s="67">
        <f t="shared" si="211"/>
        <v>0</v>
      </c>
      <c r="P2659" s="66"/>
      <c r="Q2659" s="67"/>
      <c r="R2659" s="66"/>
      <c r="S2659" s="67"/>
      <c r="T2659" s="114">
        <f>IF($E$3=0,0,IF(J2659=J2660,0,IF(J2660&gt;J2659,"추가","환입")))</f>
        <v>0</v>
      </c>
    </row>
    <row r="2660" spans="1:20" ht="20.25" customHeight="1">
      <c r="A2660">
        <f>E2660</f>
        <v>0</v>
      </c>
      <c r="E2660">
        <f>IF(OR(O2659&gt;0,O2660&gt;0),1,0)</f>
        <v>0</v>
      </c>
      <c r="F2660" s="59">
        <f>SUM($A$2358:A2660)</f>
        <v>0</v>
      </c>
      <c r="G2660" s="70" t="s">
        <v>721</v>
      </c>
      <c r="H2660" s="115" t="s">
        <v>724</v>
      </c>
      <c r="I2660" s="71" t="s">
        <v>636</v>
      </c>
      <c r="J2660" s="87">
        <v>1</v>
      </c>
      <c r="K2660" s="72" t="s">
        <v>346</v>
      </c>
      <c r="L2660" s="73"/>
      <c r="M2660" s="71"/>
      <c r="N2660" s="73"/>
      <c r="O2660" s="74"/>
      <c r="P2660" s="73"/>
      <c r="Q2660" s="74"/>
      <c r="R2660" s="73"/>
      <c r="S2660" s="74"/>
      <c r="T2660" s="104">
        <f>IF(T2659&gt;0,ABS(J2660-J2659),0)</f>
        <v>0</v>
      </c>
    </row>
    <row r="2661" spans="1:20" ht="20.25" hidden="1" customHeight="1">
      <c r="E2661" t="str">
        <f>IF(OR(O2661&gt;0,O2662&gt;0),2,"")</f>
        <v/>
      </c>
      <c r="F2661" s="62"/>
      <c r="G2661" s="63"/>
      <c r="H2661" s="113"/>
      <c r="I2661" s="64"/>
      <c r="J2661" s="63">
        <v>0</v>
      </c>
      <c r="K2661" s="65"/>
      <c r="L2661" s="66"/>
      <c r="M2661" s="64"/>
      <c r="N2661" s="66">
        <f>IF(J2661=0,0,#REF!*$E$3)</f>
        <v>0</v>
      </c>
      <c r="O2661" s="67">
        <f t="shared" si="211"/>
        <v>0</v>
      </c>
      <c r="P2661" s="66"/>
      <c r="Q2661" s="67"/>
      <c r="R2661" s="66"/>
      <c r="S2661" s="67"/>
      <c r="T2661" s="114">
        <f>IF($E$3=0,0,IF(J2661=J2662,0,IF(J2662&gt;J2661,"추가","환입")))</f>
        <v>0</v>
      </c>
    </row>
    <row r="2662" spans="1:20" ht="20.25" hidden="1" customHeight="1">
      <c r="A2662">
        <f>E2662</f>
        <v>0</v>
      </c>
      <c r="E2662">
        <f>IF(OR(O2661&gt;0,O2662&gt;0),1,0)</f>
        <v>0</v>
      </c>
      <c r="F2662" s="59">
        <f>SUM($A$2358:A2662)</f>
        <v>0</v>
      </c>
      <c r="G2662" s="70" t="s">
        <v>721</v>
      </c>
      <c r="H2662" s="115" t="s">
        <v>725</v>
      </c>
      <c r="I2662" s="71" t="s">
        <v>636</v>
      </c>
      <c r="J2662" s="70">
        <v>0</v>
      </c>
      <c r="K2662" s="72" t="s">
        <v>346</v>
      </c>
      <c r="L2662" s="73"/>
      <c r="M2662" s="71"/>
      <c r="N2662" s="73">
        <f>IF(J2662=0,0,#REF!)</f>
        <v>0</v>
      </c>
      <c r="O2662" s="74">
        <f t="shared" si="211"/>
        <v>0</v>
      </c>
      <c r="P2662" s="73"/>
      <c r="Q2662" s="74"/>
      <c r="R2662" s="73"/>
      <c r="S2662" s="74"/>
      <c r="T2662" s="104">
        <f>IF(T2661&gt;0,ABS(J2662-J2661),0)</f>
        <v>0</v>
      </c>
    </row>
    <row r="2663" spans="1:20" ht="20.25" hidden="1" customHeight="1">
      <c r="E2663" t="str">
        <f>IF(OR(O2663&gt;0,O2664&gt;0),2,"")</f>
        <v/>
      </c>
      <c r="F2663" s="62"/>
      <c r="G2663" s="63"/>
      <c r="H2663" s="113"/>
      <c r="I2663" s="64"/>
      <c r="J2663" s="63">
        <v>0</v>
      </c>
      <c r="K2663" s="65"/>
      <c r="L2663" s="66"/>
      <c r="M2663" s="64"/>
      <c r="N2663" s="66">
        <f>IF(J2663=0,0,#REF!*$E$3)</f>
        <v>0</v>
      </c>
      <c r="O2663" s="67">
        <f t="shared" si="211"/>
        <v>0</v>
      </c>
      <c r="P2663" s="66"/>
      <c r="Q2663" s="67"/>
      <c r="R2663" s="66"/>
      <c r="S2663" s="67"/>
      <c r="T2663" s="114">
        <f>IF($E$3=0,0,IF(J2663=J2664,0,IF(J2664&gt;J2663,"추가","환입")))</f>
        <v>0</v>
      </c>
    </row>
    <row r="2664" spans="1:20" ht="20.25" hidden="1" customHeight="1">
      <c r="A2664">
        <f>E2664</f>
        <v>0</v>
      </c>
      <c r="E2664">
        <f>IF(OR(O2663&gt;0,O2664&gt;0),1,0)</f>
        <v>0</v>
      </c>
      <c r="F2664" s="59">
        <f>SUM($A$2358:A2664)</f>
        <v>0</v>
      </c>
      <c r="G2664" s="70" t="s">
        <v>721</v>
      </c>
      <c r="H2664" s="115" t="s">
        <v>726</v>
      </c>
      <c r="I2664" s="71" t="s">
        <v>636</v>
      </c>
      <c r="J2664" s="70">
        <v>0</v>
      </c>
      <c r="K2664" s="72" t="s">
        <v>346</v>
      </c>
      <c r="L2664" s="73"/>
      <c r="M2664" s="71"/>
      <c r="N2664" s="73">
        <f>IF(J2664=0,0,#REF!)</f>
        <v>0</v>
      </c>
      <c r="O2664" s="74">
        <f t="shared" si="211"/>
        <v>0</v>
      </c>
      <c r="P2664" s="73"/>
      <c r="Q2664" s="74"/>
      <c r="R2664" s="73"/>
      <c r="S2664" s="74"/>
      <c r="T2664" s="104">
        <f>IF(T2663&gt;0,ABS(J2664-J2663),0)</f>
        <v>0</v>
      </c>
    </row>
    <row r="2665" spans="1:20" ht="20.25" hidden="1" customHeight="1">
      <c r="E2665" t="str">
        <f>IF(OR(O2665&gt;0,O2666&gt;0),2,"")</f>
        <v/>
      </c>
      <c r="F2665" s="62"/>
      <c r="G2665" s="63"/>
      <c r="H2665" s="113"/>
      <c r="I2665" s="64"/>
      <c r="J2665" s="63">
        <v>0</v>
      </c>
      <c r="K2665" s="65"/>
      <c r="L2665" s="66"/>
      <c r="M2665" s="64"/>
      <c r="N2665" s="66">
        <f>IF(J2665=0,0,#REF!*$E$3)</f>
        <v>0</v>
      </c>
      <c r="O2665" s="67">
        <f t="shared" si="211"/>
        <v>0</v>
      </c>
      <c r="P2665" s="66"/>
      <c r="Q2665" s="67"/>
      <c r="R2665" s="66"/>
      <c r="S2665" s="67"/>
      <c r="T2665" s="114">
        <f>IF($E$3=0,0,IF(J2665=J2666,0,IF(J2666&gt;J2665,"추가","환입")))</f>
        <v>0</v>
      </c>
    </row>
    <row r="2666" spans="1:20" ht="20.25" hidden="1" customHeight="1">
      <c r="A2666">
        <f>E2666</f>
        <v>0</v>
      </c>
      <c r="E2666">
        <f>IF(OR(O2665&gt;0,O2666&gt;0),1,0)</f>
        <v>0</v>
      </c>
      <c r="F2666" s="59">
        <f>SUM($A$2358:A2666)</f>
        <v>0</v>
      </c>
      <c r="G2666" s="70" t="s">
        <v>721</v>
      </c>
      <c r="H2666" s="115" t="s">
        <v>727</v>
      </c>
      <c r="I2666" s="71" t="s">
        <v>636</v>
      </c>
      <c r="J2666" s="70">
        <v>0</v>
      </c>
      <c r="K2666" s="72" t="s">
        <v>346</v>
      </c>
      <c r="L2666" s="73"/>
      <c r="M2666" s="71"/>
      <c r="N2666" s="73">
        <f>IF(J2666=0,0,#REF!)</f>
        <v>0</v>
      </c>
      <c r="O2666" s="74">
        <f t="shared" si="211"/>
        <v>0</v>
      </c>
      <c r="P2666" s="73"/>
      <c r="Q2666" s="74"/>
      <c r="R2666" s="73"/>
      <c r="S2666" s="74"/>
      <c r="T2666" s="104">
        <f>IF(T2665&gt;0,ABS(J2666-J2665),0)</f>
        <v>0</v>
      </c>
    </row>
    <row r="2667" spans="1:20" ht="20.25" hidden="1" customHeight="1">
      <c r="E2667" t="str">
        <f>IF(OR(O2667&gt;0,O2668&gt;0),2,"")</f>
        <v/>
      </c>
      <c r="F2667" s="62"/>
      <c r="G2667" s="63"/>
      <c r="H2667" s="113"/>
      <c r="I2667" s="64"/>
      <c r="J2667" s="63">
        <v>0</v>
      </c>
      <c r="K2667" s="65"/>
      <c r="L2667" s="66"/>
      <c r="M2667" s="64"/>
      <c r="N2667" s="66">
        <f>IF(J2667=0,0,#REF!*$E$3)</f>
        <v>0</v>
      </c>
      <c r="O2667" s="67">
        <f t="shared" si="211"/>
        <v>0</v>
      </c>
      <c r="P2667" s="66"/>
      <c r="Q2667" s="67"/>
      <c r="R2667" s="66"/>
      <c r="S2667" s="67"/>
      <c r="T2667" s="114">
        <f>IF($E$3=0,0,IF(J2667=J2668,0,IF(J2668&gt;J2667,"추가","환입")))</f>
        <v>0</v>
      </c>
    </row>
    <row r="2668" spans="1:20" ht="20.25" hidden="1" customHeight="1">
      <c r="A2668">
        <f>E2668</f>
        <v>0</v>
      </c>
      <c r="E2668">
        <f>IF(OR(O2667&gt;0,O2668&gt;0),1,0)</f>
        <v>0</v>
      </c>
      <c r="F2668" s="59">
        <f>SUM($A$2358:A2668)</f>
        <v>0</v>
      </c>
      <c r="G2668" s="70" t="s">
        <v>721</v>
      </c>
      <c r="H2668" s="115" t="s">
        <v>728</v>
      </c>
      <c r="I2668" s="71" t="s">
        <v>636</v>
      </c>
      <c r="J2668" s="70">
        <v>0</v>
      </c>
      <c r="K2668" s="72" t="s">
        <v>346</v>
      </c>
      <c r="L2668" s="73"/>
      <c r="M2668" s="71"/>
      <c r="N2668" s="73">
        <f>IF(J2668=0,0,#REF!)</f>
        <v>0</v>
      </c>
      <c r="O2668" s="74">
        <f t="shared" si="211"/>
        <v>0</v>
      </c>
      <c r="P2668" s="73"/>
      <c r="Q2668" s="74"/>
      <c r="R2668" s="73"/>
      <c r="S2668" s="74"/>
      <c r="T2668" s="104">
        <f>IF(T2667&gt;0,ABS(J2668-J2667),0)</f>
        <v>0</v>
      </c>
    </row>
    <row r="2669" spans="1:20" ht="20.25" hidden="1" customHeight="1">
      <c r="E2669" t="str">
        <f>IF(OR(O2669&gt;0,O2670&gt;0),2,"")</f>
        <v/>
      </c>
      <c r="F2669" s="62"/>
      <c r="G2669" s="63"/>
      <c r="H2669" s="113"/>
      <c r="I2669" s="64"/>
      <c r="J2669" s="63">
        <v>0</v>
      </c>
      <c r="K2669" s="65"/>
      <c r="L2669" s="66"/>
      <c r="M2669" s="64"/>
      <c r="N2669" s="66">
        <f>IF(J2669=0,0,#REF!*$E$3)</f>
        <v>0</v>
      </c>
      <c r="O2669" s="67">
        <f t="shared" si="211"/>
        <v>0</v>
      </c>
      <c r="P2669" s="66"/>
      <c r="Q2669" s="67"/>
      <c r="R2669" s="66"/>
      <c r="S2669" s="67"/>
      <c r="T2669" s="114">
        <f>IF($E$3=0,0,IF(J2669=J2670,0,IF(J2670&gt;J2669,"추가","환입")))</f>
        <v>0</v>
      </c>
    </row>
    <row r="2670" spans="1:20" ht="20.25" hidden="1" customHeight="1">
      <c r="A2670">
        <f>E2670</f>
        <v>0</v>
      </c>
      <c r="E2670">
        <f>IF(OR(O2669&gt;0,O2670&gt;0),1,0)</f>
        <v>0</v>
      </c>
      <c r="F2670" s="59">
        <f>SUM($A$2358:A2670)</f>
        <v>0</v>
      </c>
      <c r="G2670" s="70" t="s">
        <v>721</v>
      </c>
      <c r="H2670" s="115" t="s">
        <v>729</v>
      </c>
      <c r="I2670" s="71" t="s">
        <v>636</v>
      </c>
      <c r="J2670" s="70">
        <v>0</v>
      </c>
      <c r="K2670" s="72" t="s">
        <v>576</v>
      </c>
      <c r="L2670" s="73"/>
      <c r="M2670" s="71"/>
      <c r="N2670" s="73">
        <f>IF(J2670=0,0,#REF!)</f>
        <v>0</v>
      </c>
      <c r="O2670" s="74">
        <f t="shared" si="211"/>
        <v>0</v>
      </c>
      <c r="P2670" s="73"/>
      <c r="Q2670" s="74"/>
      <c r="R2670" s="73"/>
      <c r="S2670" s="74"/>
      <c r="T2670" s="104">
        <f>IF(T2669&gt;0,ABS(J2670-J2669),0)</f>
        <v>0</v>
      </c>
    </row>
    <row r="2671" spans="1:20" ht="20.25" hidden="1" customHeight="1">
      <c r="E2671" t="str">
        <f>IF(OR(O2671&gt;0,O2672&gt;0),2,"")</f>
        <v/>
      </c>
      <c r="F2671" s="62"/>
      <c r="G2671" s="63"/>
      <c r="H2671" s="113"/>
      <c r="I2671" s="64"/>
      <c r="J2671" s="63">
        <v>0</v>
      </c>
      <c r="K2671" s="65"/>
      <c r="L2671" s="66"/>
      <c r="M2671" s="64"/>
      <c r="N2671" s="66">
        <f>IF(J2671=0,0,#REF!*$E$3)</f>
        <v>0</v>
      </c>
      <c r="O2671" s="67">
        <f t="shared" si="211"/>
        <v>0</v>
      </c>
      <c r="P2671" s="66"/>
      <c r="Q2671" s="67"/>
      <c r="R2671" s="66"/>
      <c r="S2671" s="67"/>
      <c r="T2671" s="114">
        <f>IF($E$3=0,0,IF(J2671=J2672,0,IF(J2672&gt;J2671,"추가","환입")))</f>
        <v>0</v>
      </c>
    </row>
    <row r="2672" spans="1:20" ht="20.25" hidden="1" customHeight="1">
      <c r="A2672">
        <f>E2672</f>
        <v>0</v>
      </c>
      <c r="E2672">
        <f>IF(OR(O2671&gt;0,O2672&gt;0),1,0)</f>
        <v>0</v>
      </c>
      <c r="F2672" s="59">
        <f>SUM($A$2358:A2672)</f>
        <v>0</v>
      </c>
      <c r="G2672" s="70" t="s">
        <v>721</v>
      </c>
      <c r="H2672" s="115" t="s">
        <v>730</v>
      </c>
      <c r="I2672" s="71" t="s">
        <v>636</v>
      </c>
      <c r="J2672" s="70">
        <v>0</v>
      </c>
      <c r="K2672" s="72" t="s">
        <v>346</v>
      </c>
      <c r="L2672" s="73"/>
      <c r="M2672" s="71"/>
      <c r="N2672" s="73">
        <f>IF(J2672=0,0,#REF!)</f>
        <v>0</v>
      </c>
      <c r="O2672" s="74">
        <f t="shared" si="211"/>
        <v>0</v>
      </c>
      <c r="P2672" s="73"/>
      <c r="Q2672" s="74"/>
      <c r="R2672" s="73"/>
      <c r="S2672" s="74"/>
      <c r="T2672" s="104">
        <f>IF(T2671&gt;0,ABS(J2672-J2671),0)</f>
        <v>0</v>
      </c>
    </row>
    <row r="2673" spans="1:20" ht="20.25" hidden="1" customHeight="1">
      <c r="E2673" t="str">
        <f>IF(OR(O2673&gt;0,O2674&gt;0),2,"")</f>
        <v/>
      </c>
      <c r="F2673" s="62"/>
      <c r="G2673" s="63"/>
      <c r="H2673" s="113"/>
      <c r="I2673" s="64"/>
      <c r="J2673" s="63">
        <v>0</v>
      </c>
      <c r="K2673" s="65"/>
      <c r="L2673" s="66"/>
      <c r="M2673" s="64"/>
      <c r="N2673" s="66">
        <f>IF(J2673=0,0,#REF!*$E$3)</f>
        <v>0</v>
      </c>
      <c r="O2673" s="67">
        <f t="shared" si="211"/>
        <v>0</v>
      </c>
      <c r="P2673" s="66"/>
      <c r="Q2673" s="67"/>
      <c r="R2673" s="66"/>
      <c r="S2673" s="67"/>
      <c r="T2673" s="114">
        <f>IF($E$3=0,0,IF(J2673=J2674,0,IF(J2674&gt;J2673,"추가","환입")))</f>
        <v>0</v>
      </c>
    </row>
    <row r="2674" spans="1:20" ht="20.25" hidden="1" customHeight="1">
      <c r="A2674">
        <f>E2674</f>
        <v>0</v>
      </c>
      <c r="E2674">
        <f>IF(OR(O2673&gt;0,O2674&gt;0),1,0)</f>
        <v>0</v>
      </c>
      <c r="F2674" s="59">
        <f>SUM($A$2358:A2674)</f>
        <v>0</v>
      </c>
      <c r="G2674" s="70" t="s">
        <v>721</v>
      </c>
      <c r="H2674" s="115" t="s">
        <v>731</v>
      </c>
      <c r="I2674" s="71" t="s">
        <v>636</v>
      </c>
      <c r="J2674" s="70">
        <v>0</v>
      </c>
      <c r="K2674" s="72" t="s">
        <v>346</v>
      </c>
      <c r="L2674" s="73"/>
      <c r="M2674" s="71"/>
      <c r="N2674" s="73">
        <f>IF(J2674=0,0,#REF!)</f>
        <v>0</v>
      </c>
      <c r="O2674" s="74">
        <f t="shared" si="211"/>
        <v>0</v>
      </c>
      <c r="P2674" s="73"/>
      <c r="Q2674" s="74"/>
      <c r="R2674" s="73"/>
      <c r="S2674" s="74"/>
      <c r="T2674" s="104">
        <f>IF(T2673&gt;0,ABS(J2674-J2673),0)</f>
        <v>0</v>
      </c>
    </row>
    <row r="2675" spans="1:20" ht="20.25" hidden="1" customHeight="1">
      <c r="E2675" t="str">
        <f>IF(OR(O2675&gt;0,O2676&gt;0),2,"")</f>
        <v/>
      </c>
      <c r="F2675" s="62"/>
      <c r="G2675" s="63"/>
      <c r="H2675" s="113"/>
      <c r="I2675" s="64"/>
      <c r="J2675" s="63">
        <v>0</v>
      </c>
      <c r="K2675" s="65"/>
      <c r="L2675" s="66"/>
      <c r="M2675" s="64"/>
      <c r="N2675" s="66">
        <f>IF(J2675=0,0,#REF!*$E$3)</f>
        <v>0</v>
      </c>
      <c r="O2675" s="67">
        <f t="shared" si="211"/>
        <v>0</v>
      </c>
      <c r="P2675" s="66"/>
      <c r="Q2675" s="67"/>
      <c r="R2675" s="66"/>
      <c r="S2675" s="67"/>
      <c r="T2675" s="114">
        <f>IF($E$3=0,0,IF(J2675=J2676,0,IF(J2676&gt;J2675,"추가","환입")))</f>
        <v>0</v>
      </c>
    </row>
    <row r="2676" spans="1:20" ht="20.25" hidden="1" customHeight="1">
      <c r="A2676">
        <f>E2676</f>
        <v>0</v>
      </c>
      <c r="E2676">
        <f>IF(OR(O2675&gt;0,O2676&gt;0),1,0)</f>
        <v>0</v>
      </c>
      <c r="F2676" s="59">
        <f>SUM($A$2358:A2676)</f>
        <v>0</v>
      </c>
      <c r="G2676" s="70" t="s">
        <v>721</v>
      </c>
      <c r="H2676" s="115" t="s">
        <v>732</v>
      </c>
      <c r="I2676" s="71" t="s">
        <v>636</v>
      </c>
      <c r="J2676" s="70">
        <v>0</v>
      </c>
      <c r="K2676" s="72" t="s">
        <v>707</v>
      </c>
      <c r="L2676" s="73"/>
      <c r="M2676" s="71"/>
      <c r="N2676" s="73">
        <f>IF(J2676=0,0,#REF!)</f>
        <v>0</v>
      </c>
      <c r="O2676" s="74">
        <f t="shared" si="211"/>
        <v>0</v>
      </c>
      <c r="P2676" s="73"/>
      <c r="Q2676" s="74"/>
      <c r="R2676" s="73"/>
      <c r="S2676" s="74"/>
      <c r="T2676" s="104">
        <f>IF(T2675&gt;0,ABS(J2676-J2675),0)</f>
        <v>0</v>
      </c>
    </row>
    <row r="2677" spans="1:20" ht="20.25" hidden="1" customHeight="1">
      <c r="E2677" t="str">
        <f>IF(OR(O2677&gt;0,O2678&gt;0),2,"")</f>
        <v/>
      </c>
      <c r="F2677" s="62"/>
      <c r="G2677" s="63"/>
      <c r="H2677" s="113"/>
      <c r="I2677" s="64"/>
      <c r="J2677" s="63">
        <v>0</v>
      </c>
      <c r="K2677" s="65"/>
      <c r="L2677" s="66"/>
      <c r="M2677" s="64"/>
      <c r="N2677" s="66">
        <f>IF(J2677=0,0,#REF!*$E$3)</f>
        <v>0</v>
      </c>
      <c r="O2677" s="67">
        <f t="shared" si="211"/>
        <v>0</v>
      </c>
      <c r="P2677" s="66"/>
      <c r="Q2677" s="67"/>
      <c r="R2677" s="66"/>
      <c r="S2677" s="67"/>
      <c r="T2677" s="114">
        <f>IF($E$3=0,0,IF(J2677=J2678,0,IF(J2678&gt;J2677,"추가","환입")))</f>
        <v>0</v>
      </c>
    </row>
    <row r="2678" spans="1:20" ht="20.25" hidden="1" customHeight="1">
      <c r="A2678">
        <f>E2678</f>
        <v>0</v>
      </c>
      <c r="E2678">
        <f>IF(OR(O2677&gt;0,O2678&gt;0),1,0)</f>
        <v>0</v>
      </c>
      <c r="F2678" s="59">
        <f>SUM($A$2358:A2678)</f>
        <v>0</v>
      </c>
      <c r="G2678" s="70" t="s">
        <v>721</v>
      </c>
      <c r="H2678" s="115" t="s">
        <v>733</v>
      </c>
      <c r="I2678" s="71" t="s">
        <v>636</v>
      </c>
      <c r="J2678" s="70">
        <v>0</v>
      </c>
      <c r="K2678" s="72" t="s">
        <v>346</v>
      </c>
      <c r="L2678" s="73"/>
      <c r="M2678" s="71"/>
      <c r="N2678" s="73">
        <f>IF(J2678=0,0,#REF!)</f>
        <v>0</v>
      </c>
      <c r="O2678" s="74">
        <f t="shared" si="211"/>
        <v>0</v>
      </c>
      <c r="P2678" s="73"/>
      <c r="Q2678" s="74"/>
      <c r="R2678" s="73"/>
      <c r="S2678" s="74"/>
      <c r="T2678" s="104">
        <f>IF(T2677&gt;0,ABS(J2678-J2677),0)</f>
        <v>0</v>
      </c>
    </row>
    <row r="2679" spans="1:20" ht="20.25" hidden="1" customHeight="1">
      <c r="E2679" t="str">
        <f>IF(OR(O2679&gt;0,O2680&gt;0),2,"")</f>
        <v/>
      </c>
      <c r="F2679" s="62"/>
      <c r="G2679" s="63"/>
      <c r="H2679" s="113"/>
      <c r="I2679" s="64"/>
      <c r="J2679" s="63">
        <v>0</v>
      </c>
      <c r="K2679" s="65"/>
      <c r="L2679" s="66"/>
      <c r="M2679" s="64"/>
      <c r="N2679" s="66">
        <f>IF(J2679=0,0,#REF!*$E$3)</f>
        <v>0</v>
      </c>
      <c r="O2679" s="67">
        <f t="shared" si="211"/>
        <v>0</v>
      </c>
      <c r="P2679" s="66"/>
      <c r="Q2679" s="67"/>
      <c r="R2679" s="66"/>
      <c r="S2679" s="67"/>
      <c r="T2679" s="114">
        <f>IF($E$3=0,0,IF(J2679=J2680,0,IF(J2680&gt;J2679,"추가","환입")))</f>
        <v>0</v>
      </c>
    </row>
    <row r="2680" spans="1:20" ht="20.25" hidden="1" customHeight="1">
      <c r="A2680">
        <f>E2680</f>
        <v>0</v>
      </c>
      <c r="E2680">
        <f>IF(OR(O2679&gt;0,O2680&gt;0),1,0)</f>
        <v>0</v>
      </c>
      <c r="F2680" s="59">
        <f>SUM($A$2358:A2680)</f>
        <v>0</v>
      </c>
      <c r="G2680" s="70" t="s">
        <v>721</v>
      </c>
      <c r="H2680" s="115" t="s">
        <v>734</v>
      </c>
      <c r="I2680" s="71" t="s">
        <v>636</v>
      </c>
      <c r="J2680" s="70">
        <v>0</v>
      </c>
      <c r="K2680" s="72" t="s">
        <v>346</v>
      </c>
      <c r="L2680" s="73"/>
      <c r="M2680" s="71"/>
      <c r="N2680" s="73">
        <f>IF(J2680=0,0,#REF!)</f>
        <v>0</v>
      </c>
      <c r="O2680" s="74">
        <f t="shared" si="211"/>
        <v>0</v>
      </c>
      <c r="P2680" s="73"/>
      <c r="Q2680" s="74"/>
      <c r="R2680" s="73"/>
      <c r="S2680" s="74"/>
      <c r="T2680" s="104">
        <f>IF(T2679&gt;0,ABS(J2680-J2679),0)</f>
        <v>0</v>
      </c>
    </row>
    <row r="2681" spans="1:20" ht="20.25" hidden="1" customHeight="1">
      <c r="E2681" t="str">
        <f>IF(OR(O2681&gt;0,O2682&gt;0),2,"")</f>
        <v/>
      </c>
      <c r="F2681" s="62"/>
      <c r="G2681" s="63"/>
      <c r="H2681" s="113"/>
      <c r="I2681" s="64"/>
      <c r="J2681" s="63">
        <v>0</v>
      </c>
      <c r="K2681" s="65"/>
      <c r="L2681" s="66"/>
      <c r="M2681" s="64"/>
      <c r="N2681" s="66">
        <f>IF(J2681=0,0,#REF!*$E$3)</f>
        <v>0</v>
      </c>
      <c r="O2681" s="67">
        <f t="shared" si="211"/>
        <v>0</v>
      </c>
      <c r="P2681" s="66"/>
      <c r="Q2681" s="67"/>
      <c r="R2681" s="66"/>
      <c r="S2681" s="67"/>
      <c r="T2681" s="114">
        <f>IF($E$3=0,0,IF(J2681=J2682,0,IF(J2682&gt;J2681,"추가","환입")))</f>
        <v>0</v>
      </c>
    </row>
    <row r="2682" spans="1:20" ht="20.25" hidden="1" customHeight="1">
      <c r="A2682">
        <f>E2682</f>
        <v>0</v>
      </c>
      <c r="E2682">
        <f>IF(OR(O2681&gt;0,O2682&gt;0),1,0)</f>
        <v>0</v>
      </c>
      <c r="F2682" s="59">
        <f>SUM($A$2358:A2682)</f>
        <v>0</v>
      </c>
      <c r="G2682" s="70" t="s">
        <v>721</v>
      </c>
      <c r="H2682" s="115" t="s">
        <v>735</v>
      </c>
      <c r="I2682" s="71" t="s">
        <v>636</v>
      </c>
      <c r="J2682" s="70">
        <v>0</v>
      </c>
      <c r="K2682" s="72" t="s">
        <v>707</v>
      </c>
      <c r="L2682" s="73"/>
      <c r="M2682" s="71"/>
      <c r="N2682" s="73">
        <f>IF(J2682=0,0,#REF!)</f>
        <v>0</v>
      </c>
      <c r="O2682" s="74">
        <f t="shared" si="211"/>
        <v>0</v>
      </c>
      <c r="P2682" s="73"/>
      <c r="Q2682" s="74"/>
      <c r="R2682" s="73"/>
      <c r="S2682" s="74"/>
      <c r="T2682" s="104">
        <f>IF(T2681&gt;0,ABS(J2682-J2681),0)</f>
        <v>0</v>
      </c>
    </row>
    <row r="2683" spans="1:20" ht="20.25" hidden="1" customHeight="1">
      <c r="E2683" t="str">
        <f>IF(OR(O2683&gt;0,O2684&gt;0),2,"")</f>
        <v/>
      </c>
      <c r="F2683" s="62"/>
      <c r="G2683" s="63"/>
      <c r="H2683" s="113"/>
      <c r="I2683" s="64"/>
      <c r="J2683" s="63">
        <v>0</v>
      </c>
      <c r="K2683" s="65"/>
      <c r="L2683" s="66"/>
      <c r="M2683" s="64"/>
      <c r="N2683" s="66">
        <f>IF(J2683=0,0,#REF!*$E$3)</f>
        <v>0</v>
      </c>
      <c r="O2683" s="67">
        <f t="shared" si="211"/>
        <v>0</v>
      </c>
      <c r="P2683" s="66"/>
      <c r="Q2683" s="67"/>
      <c r="R2683" s="66"/>
      <c r="S2683" s="67"/>
      <c r="T2683" s="114">
        <f>IF($E$3=0,0,IF(J2683=J2684,0,IF(J2684&gt;J2683,"추가","환입")))</f>
        <v>0</v>
      </c>
    </row>
    <row r="2684" spans="1:20" ht="20.25" hidden="1" customHeight="1">
      <c r="A2684">
        <f>E2684</f>
        <v>0</v>
      </c>
      <c r="E2684">
        <f>IF(OR(O2683&gt;0,O2684&gt;0),1,0)</f>
        <v>0</v>
      </c>
      <c r="F2684" s="59">
        <f>SUM($A$2358:A2684)</f>
        <v>0</v>
      </c>
      <c r="G2684" s="70" t="s">
        <v>721</v>
      </c>
      <c r="H2684" s="115" t="s">
        <v>736</v>
      </c>
      <c r="I2684" s="71" t="s">
        <v>636</v>
      </c>
      <c r="J2684" s="70">
        <v>0</v>
      </c>
      <c r="K2684" s="72" t="s">
        <v>346</v>
      </c>
      <c r="L2684" s="73"/>
      <c r="M2684" s="71"/>
      <c r="N2684" s="73">
        <f>IF(J2684=0,0,#REF!)</f>
        <v>0</v>
      </c>
      <c r="O2684" s="74">
        <f t="shared" si="211"/>
        <v>0</v>
      </c>
      <c r="P2684" s="73"/>
      <c r="Q2684" s="74"/>
      <c r="R2684" s="73"/>
      <c r="S2684" s="74"/>
      <c r="T2684" s="104">
        <f>IF(T2683&gt;0,ABS(J2684-J2683),0)</f>
        <v>0</v>
      </c>
    </row>
    <row r="2685" spans="1:20" ht="20.25" hidden="1" customHeight="1">
      <c r="E2685" t="str">
        <f>IF(OR(O2685&gt;0,O2686&gt;0),2,"")</f>
        <v/>
      </c>
      <c r="F2685" s="62"/>
      <c r="G2685" s="63"/>
      <c r="H2685" s="113"/>
      <c r="I2685" s="64"/>
      <c r="J2685" s="63">
        <v>0</v>
      </c>
      <c r="K2685" s="65"/>
      <c r="L2685" s="66"/>
      <c r="M2685" s="64"/>
      <c r="N2685" s="66">
        <f>IF(J2685=0,0,#REF!*$E$3)</f>
        <v>0</v>
      </c>
      <c r="O2685" s="67">
        <f t="shared" si="211"/>
        <v>0</v>
      </c>
      <c r="P2685" s="66"/>
      <c r="Q2685" s="67"/>
      <c r="R2685" s="66"/>
      <c r="S2685" s="67"/>
      <c r="T2685" s="114">
        <f>IF($E$3=0,0,IF(J2685=J2686,0,IF(J2686&gt;J2685,"추가","환입")))</f>
        <v>0</v>
      </c>
    </row>
    <row r="2686" spans="1:20" ht="20.25" hidden="1" customHeight="1">
      <c r="A2686">
        <f>E2686</f>
        <v>0</v>
      </c>
      <c r="E2686">
        <f>IF(OR(O2685&gt;0,O2686&gt;0),1,0)</f>
        <v>0</v>
      </c>
      <c r="F2686" s="59">
        <f>SUM($A$2358:A2686)</f>
        <v>0</v>
      </c>
      <c r="G2686" s="70" t="s">
        <v>721</v>
      </c>
      <c r="H2686" s="115" t="s">
        <v>737</v>
      </c>
      <c r="I2686" s="71" t="s">
        <v>636</v>
      </c>
      <c r="J2686" s="70">
        <v>0</v>
      </c>
      <c r="K2686" s="72" t="s">
        <v>346</v>
      </c>
      <c r="L2686" s="73"/>
      <c r="M2686" s="71"/>
      <c r="N2686" s="73">
        <f>IF(J2686=0,0,#REF!)</f>
        <v>0</v>
      </c>
      <c r="O2686" s="74">
        <f t="shared" si="211"/>
        <v>0</v>
      </c>
      <c r="P2686" s="73"/>
      <c r="Q2686" s="74"/>
      <c r="R2686" s="73"/>
      <c r="S2686" s="74"/>
      <c r="T2686" s="104">
        <f>IF(T2685&gt;0,ABS(J2686-J2685),0)</f>
        <v>0</v>
      </c>
    </row>
    <row r="2687" spans="1:20" ht="20.25" hidden="1" customHeight="1">
      <c r="E2687" t="str">
        <f>IF(OR(O2687&gt;0,O2688&gt;0),2,"")</f>
        <v/>
      </c>
      <c r="F2687" s="62"/>
      <c r="G2687" s="63"/>
      <c r="H2687" s="113"/>
      <c r="I2687" s="64"/>
      <c r="J2687" s="63">
        <v>0</v>
      </c>
      <c r="K2687" s="65"/>
      <c r="L2687" s="66"/>
      <c r="M2687" s="64"/>
      <c r="N2687" s="66">
        <f>IF(J2687=0,0,#REF!*$E$3)</f>
        <v>0</v>
      </c>
      <c r="O2687" s="67">
        <f t="shared" si="211"/>
        <v>0</v>
      </c>
      <c r="P2687" s="66"/>
      <c r="Q2687" s="67"/>
      <c r="R2687" s="66"/>
      <c r="S2687" s="67"/>
      <c r="T2687" s="114">
        <f>IF($E$3=0,0,IF(J2687=J2688,0,IF(J2688&gt;J2687,"추가","환입")))</f>
        <v>0</v>
      </c>
    </row>
    <row r="2688" spans="1:20" ht="20.25" hidden="1" customHeight="1">
      <c r="A2688">
        <f>E2688</f>
        <v>0</v>
      </c>
      <c r="E2688">
        <f>IF(OR(O2687&gt;0,O2688&gt;0),1,0)</f>
        <v>0</v>
      </c>
      <c r="F2688" s="59">
        <f>SUM($A$2358:A2688)</f>
        <v>0</v>
      </c>
      <c r="G2688" s="70" t="s">
        <v>721</v>
      </c>
      <c r="H2688" s="115" t="s">
        <v>704</v>
      </c>
      <c r="I2688" s="71" t="s">
        <v>636</v>
      </c>
      <c r="J2688" s="70">
        <v>0</v>
      </c>
      <c r="K2688" s="72" t="s">
        <v>346</v>
      </c>
      <c r="L2688" s="73"/>
      <c r="M2688" s="71"/>
      <c r="N2688" s="73">
        <f>IF(J2688=0,0,#REF!)</f>
        <v>0</v>
      </c>
      <c r="O2688" s="74">
        <f t="shared" si="211"/>
        <v>0</v>
      </c>
      <c r="P2688" s="73"/>
      <c r="Q2688" s="74"/>
      <c r="R2688" s="73"/>
      <c r="S2688" s="74"/>
      <c r="T2688" s="104">
        <f>IF(T2687&gt;0,ABS(J2688-J2687),0)</f>
        <v>0</v>
      </c>
    </row>
    <row r="2689" spans="1:20" ht="20.25" hidden="1" customHeight="1">
      <c r="E2689" t="str">
        <f>IF(OR(O2689&gt;0,O2690&gt;0),2,"")</f>
        <v/>
      </c>
      <c r="F2689" s="62"/>
      <c r="G2689" s="63"/>
      <c r="H2689" s="113"/>
      <c r="I2689" s="64"/>
      <c r="J2689" s="63">
        <v>0</v>
      </c>
      <c r="K2689" s="65"/>
      <c r="L2689" s="66"/>
      <c r="M2689" s="64"/>
      <c r="N2689" s="66">
        <f>IF(J2689=0,0,#REF!*$E$3)</f>
        <v>0</v>
      </c>
      <c r="O2689" s="67">
        <f t="shared" si="211"/>
        <v>0</v>
      </c>
      <c r="P2689" s="66"/>
      <c r="Q2689" s="67"/>
      <c r="R2689" s="66"/>
      <c r="S2689" s="67"/>
      <c r="T2689" s="114">
        <f>IF($E$3=0,0,IF(J2689=J2690,0,IF(J2690&gt;J2689,"추가","환입")))</f>
        <v>0</v>
      </c>
    </row>
    <row r="2690" spans="1:20" ht="20.25" hidden="1" customHeight="1">
      <c r="A2690">
        <f>E2690</f>
        <v>0</v>
      </c>
      <c r="E2690">
        <f>IF(OR(O2689&gt;0,O2690&gt;0),1,0)</f>
        <v>0</v>
      </c>
      <c r="F2690" s="59">
        <f>SUM($A$2358:A2690)</f>
        <v>0</v>
      </c>
      <c r="G2690" s="70" t="s">
        <v>738</v>
      </c>
      <c r="H2690" s="115" t="s">
        <v>722</v>
      </c>
      <c r="I2690" s="71" t="s">
        <v>636</v>
      </c>
      <c r="J2690" s="70">
        <v>0</v>
      </c>
      <c r="K2690" s="72" t="s">
        <v>707</v>
      </c>
      <c r="L2690" s="73"/>
      <c r="M2690" s="71"/>
      <c r="N2690" s="73">
        <f>IF(J2690=0,0,#REF!)</f>
        <v>0</v>
      </c>
      <c r="O2690" s="74">
        <f t="shared" si="211"/>
        <v>0</v>
      </c>
      <c r="P2690" s="73"/>
      <c r="Q2690" s="74"/>
      <c r="R2690" s="73"/>
      <c r="S2690" s="74"/>
      <c r="T2690" s="104">
        <f>IF(T2689&gt;0,ABS(J2690-J2689),0)</f>
        <v>0</v>
      </c>
    </row>
    <row r="2691" spans="1:20" ht="20.25" hidden="1" customHeight="1">
      <c r="E2691" t="str">
        <f>IF(OR(O2691&gt;0,O2692&gt;0),2,"")</f>
        <v/>
      </c>
      <c r="F2691" s="62"/>
      <c r="G2691" s="63"/>
      <c r="H2691" s="113"/>
      <c r="I2691" s="64"/>
      <c r="J2691" s="63">
        <v>0</v>
      </c>
      <c r="K2691" s="65"/>
      <c r="L2691" s="66"/>
      <c r="M2691" s="64"/>
      <c r="N2691" s="66">
        <f>IF(J2691=0,0,#REF!*$E$3)</f>
        <v>0</v>
      </c>
      <c r="O2691" s="67">
        <f t="shared" si="211"/>
        <v>0</v>
      </c>
      <c r="P2691" s="66"/>
      <c r="Q2691" s="67"/>
      <c r="R2691" s="66"/>
      <c r="S2691" s="67"/>
      <c r="T2691" s="114">
        <f>IF($E$3=0,0,IF(J2691=J2692,0,IF(J2692&gt;J2691,"추가","환입")))</f>
        <v>0</v>
      </c>
    </row>
    <row r="2692" spans="1:20" ht="20.25" hidden="1" customHeight="1">
      <c r="A2692">
        <f>E2692</f>
        <v>0</v>
      </c>
      <c r="E2692">
        <f>IF(OR(O2691&gt;0,O2692&gt;0),1,0)</f>
        <v>0</v>
      </c>
      <c r="F2692" s="59">
        <f>SUM($A$2358:A2692)</f>
        <v>0</v>
      </c>
      <c r="G2692" s="70" t="s">
        <v>738</v>
      </c>
      <c r="H2692" s="115" t="s">
        <v>723</v>
      </c>
      <c r="I2692" s="71" t="s">
        <v>636</v>
      </c>
      <c r="J2692" s="70">
        <v>0</v>
      </c>
      <c r="K2692" s="72" t="s">
        <v>707</v>
      </c>
      <c r="L2692" s="73"/>
      <c r="M2692" s="71"/>
      <c r="N2692" s="73">
        <f>IF(J2692=0,0,#REF!)</f>
        <v>0</v>
      </c>
      <c r="O2692" s="74">
        <f t="shared" si="211"/>
        <v>0</v>
      </c>
      <c r="P2692" s="73"/>
      <c r="Q2692" s="74"/>
      <c r="R2692" s="73"/>
      <c r="S2692" s="74"/>
      <c r="T2692" s="104">
        <f>IF(T2691&gt;0,ABS(J2692-J2691),0)</f>
        <v>0</v>
      </c>
    </row>
    <row r="2693" spans="1:20" ht="20.25" hidden="1" customHeight="1">
      <c r="E2693" t="str">
        <f>IF(OR(O2693&gt;0,O2694&gt;0),2,"")</f>
        <v/>
      </c>
      <c r="F2693" s="62"/>
      <c r="G2693" s="63"/>
      <c r="H2693" s="113"/>
      <c r="I2693" s="64"/>
      <c r="J2693" s="63">
        <v>0</v>
      </c>
      <c r="K2693" s="65"/>
      <c r="L2693" s="66"/>
      <c r="M2693" s="64"/>
      <c r="N2693" s="66">
        <f>IF(J2693=0,0,#REF!*$E$3)</f>
        <v>0</v>
      </c>
      <c r="O2693" s="67">
        <f t="shared" si="211"/>
        <v>0</v>
      </c>
      <c r="P2693" s="66"/>
      <c r="Q2693" s="67"/>
      <c r="R2693" s="66"/>
      <c r="S2693" s="67"/>
      <c r="T2693" s="114">
        <f>IF($E$3=0,0,IF(J2693=J2694,0,IF(J2694&gt;J2693,"추가","환입")))</f>
        <v>0</v>
      </c>
    </row>
    <row r="2694" spans="1:20" ht="20.25" hidden="1" customHeight="1">
      <c r="A2694">
        <f>E2694</f>
        <v>0</v>
      </c>
      <c r="E2694">
        <f>IF(OR(O2693&gt;0,O2694&gt;0),1,0)</f>
        <v>0</v>
      </c>
      <c r="F2694" s="59">
        <f>SUM($A$2358:A2694)</f>
        <v>0</v>
      </c>
      <c r="G2694" s="70" t="s">
        <v>738</v>
      </c>
      <c r="H2694" s="115" t="s">
        <v>724</v>
      </c>
      <c r="I2694" s="71" t="s">
        <v>636</v>
      </c>
      <c r="J2694" s="70">
        <v>0</v>
      </c>
      <c r="K2694" s="72" t="s">
        <v>707</v>
      </c>
      <c r="L2694" s="73"/>
      <c r="M2694" s="71"/>
      <c r="N2694" s="73">
        <f>IF(J2694=0,0,#REF!)</f>
        <v>0</v>
      </c>
      <c r="O2694" s="74">
        <f t="shared" si="211"/>
        <v>0</v>
      </c>
      <c r="P2694" s="73"/>
      <c r="Q2694" s="74"/>
      <c r="R2694" s="73"/>
      <c r="S2694" s="74"/>
      <c r="T2694" s="104">
        <f>IF(T2693&gt;0,ABS(J2694-J2693),0)</f>
        <v>0</v>
      </c>
    </row>
    <row r="2695" spans="1:20" ht="20.25" hidden="1" customHeight="1">
      <c r="E2695" t="str">
        <f>IF(OR(O2695&gt;0,O2696&gt;0),2,"")</f>
        <v/>
      </c>
      <c r="F2695" s="62"/>
      <c r="G2695" s="63"/>
      <c r="H2695" s="113"/>
      <c r="I2695" s="64"/>
      <c r="J2695" s="63">
        <v>0</v>
      </c>
      <c r="K2695" s="65"/>
      <c r="L2695" s="66"/>
      <c r="M2695" s="64"/>
      <c r="N2695" s="66">
        <f>IF(J2695=0,0,#REF!*$E$3)</f>
        <v>0</v>
      </c>
      <c r="O2695" s="67">
        <f t="shared" si="211"/>
        <v>0</v>
      </c>
      <c r="P2695" s="66"/>
      <c r="Q2695" s="67"/>
      <c r="R2695" s="66"/>
      <c r="S2695" s="67"/>
      <c r="T2695" s="114">
        <f>IF($E$3=0,0,IF(J2695=J2696,0,IF(J2696&gt;J2695,"추가","환입")))</f>
        <v>0</v>
      </c>
    </row>
    <row r="2696" spans="1:20" ht="20.25" hidden="1" customHeight="1">
      <c r="A2696">
        <f>E2696</f>
        <v>0</v>
      </c>
      <c r="E2696">
        <f>IF(OR(O2695&gt;0,O2696&gt;0),1,0)</f>
        <v>0</v>
      </c>
      <c r="F2696" s="59">
        <f>SUM($A$2358:A2696)</f>
        <v>0</v>
      </c>
      <c r="G2696" s="70" t="s">
        <v>738</v>
      </c>
      <c r="H2696" s="115" t="s">
        <v>725</v>
      </c>
      <c r="I2696" s="71" t="s">
        <v>636</v>
      </c>
      <c r="J2696" s="70">
        <v>0</v>
      </c>
      <c r="K2696" s="72" t="s">
        <v>347</v>
      </c>
      <c r="L2696" s="73"/>
      <c r="M2696" s="71"/>
      <c r="N2696" s="73">
        <f>IF(J2696=0,0,#REF!)</f>
        <v>0</v>
      </c>
      <c r="O2696" s="74">
        <f t="shared" si="211"/>
        <v>0</v>
      </c>
      <c r="P2696" s="73"/>
      <c r="Q2696" s="74"/>
      <c r="R2696" s="73"/>
      <c r="S2696" s="74"/>
      <c r="T2696" s="104">
        <f>IF(T2695&gt;0,ABS(J2696-J2695),0)</f>
        <v>0</v>
      </c>
    </row>
    <row r="2697" spans="1:20" ht="20.25" hidden="1" customHeight="1">
      <c r="E2697" t="str">
        <f>IF(OR(O2697&gt;0,O2698&gt;0),2,"")</f>
        <v/>
      </c>
      <c r="F2697" s="62"/>
      <c r="G2697" s="63"/>
      <c r="H2697" s="113"/>
      <c r="I2697" s="64"/>
      <c r="J2697" s="63">
        <v>0</v>
      </c>
      <c r="K2697" s="65"/>
      <c r="L2697" s="66"/>
      <c r="M2697" s="64"/>
      <c r="N2697" s="66">
        <f>IF(J2697=0,0,#REF!*$E$3)</f>
        <v>0</v>
      </c>
      <c r="O2697" s="67">
        <f t="shared" si="211"/>
        <v>0</v>
      </c>
      <c r="P2697" s="66"/>
      <c r="Q2697" s="67"/>
      <c r="R2697" s="66"/>
      <c r="S2697" s="67"/>
      <c r="T2697" s="114">
        <f>IF($E$3=0,0,IF(J2697=J2698,0,IF(J2698&gt;J2697,"추가","환입")))</f>
        <v>0</v>
      </c>
    </row>
    <row r="2698" spans="1:20" ht="20.25" hidden="1" customHeight="1">
      <c r="A2698">
        <f>E2698</f>
        <v>0</v>
      </c>
      <c r="E2698">
        <f>IF(OR(O2697&gt;0,O2698&gt;0),1,0)</f>
        <v>0</v>
      </c>
      <c r="F2698" s="59">
        <f>SUM($A$2358:A2698)</f>
        <v>0</v>
      </c>
      <c r="G2698" s="70" t="s">
        <v>738</v>
      </c>
      <c r="H2698" s="115" t="s">
        <v>726</v>
      </c>
      <c r="I2698" s="71" t="s">
        <v>636</v>
      </c>
      <c r="J2698" s="70">
        <v>0</v>
      </c>
      <c r="K2698" s="72" t="s">
        <v>346</v>
      </c>
      <c r="L2698" s="73"/>
      <c r="M2698" s="71"/>
      <c r="N2698" s="73">
        <f>IF(J2698=0,0,#REF!)</f>
        <v>0</v>
      </c>
      <c r="O2698" s="74">
        <f t="shared" si="211"/>
        <v>0</v>
      </c>
      <c r="P2698" s="73"/>
      <c r="Q2698" s="74"/>
      <c r="R2698" s="73"/>
      <c r="S2698" s="74"/>
      <c r="T2698" s="104">
        <f>IF(T2697&gt;0,ABS(J2698-J2697),0)</f>
        <v>0</v>
      </c>
    </row>
    <row r="2699" spans="1:20" ht="20.25" hidden="1" customHeight="1">
      <c r="E2699" t="str">
        <f>IF(OR(O2699&gt;0,O2700&gt;0),2,"")</f>
        <v/>
      </c>
      <c r="F2699" s="62"/>
      <c r="G2699" s="63"/>
      <c r="H2699" s="113"/>
      <c r="I2699" s="64"/>
      <c r="J2699" s="63">
        <v>0</v>
      </c>
      <c r="K2699" s="65"/>
      <c r="L2699" s="66"/>
      <c r="M2699" s="64"/>
      <c r="N2699" s="66">
        <f>IF(J2699=0,0,#REF!*$E$3)</f>
        <v>0</v>
      </c>
      <c r="O2699" s="67">
        <f t="shared" si="211"/>
        <v>0</v>
      </c>
      <c r="P2699" s="66"/>
      <c r="Q2699" s="67"/>
      <c r="R2699" s="66"/>
      <c r="S2699" s="67"/>
      <c r="T2699" s="114">
        <f>IF($E$3=0,0,IF(J2699=J2700,0,IF(J2700&gt;J2699,"추가","환입")))</f>
        <v>0</v>
      </c>
    </row>
    <row r="2700" spans="1:20" ht="20.25" hidden="1" customHeight="1">
      <c r="A2700">
        <f>E2700</f>
        <v>0</v>
      </c>
      <c r="E2700">
        <f>IF(OR(O2699&gt;0,O2700&gt;0),1,0)</f>
        <v>0</v>
      </c>
      <c r="F2700" s="59">
        <f>SUM($A$2358:A2700)</f>
        <v>0</v>
      </c>
      <c r="G2700" s="70" t="s">
        <v>738</v>
      </c>
      <c r="H2700" s="115" t="s">
        <v>727</v>
      </c>
      <c r="I2700" s="71" t="s">
        <v>636</v>
      </c>
      <c r="J2700" s="70">
        <v>0</v>
      </c>
      <c r="K2700" s="72" t="s">
        <v>346</v>
      </c>
      <c r="L2700" s="73"/>
      <c r="M2700" s="71"/>
      <c r="N2700" s="73">
        <f>IF(J2700=0,0,#REF!)</f>
        <v>0</v>
      </c>
      <c r="O2700" s="74">
        <f t="shared" si="211"/>
        <v>0</v>
      </c>
      <c r="P2700" s="73"/>
      <c r="Q2700" s="74"/>
      <c r="R2700" s="73"/>
      <c r="S2700" s="74"/>
      <c r="T2700" s="104">
        <f>IF(T2699&gt;0,ABS(J2700-J2699),0)</f>
        <v>0</v>
      </c>
    </row>
    <row r="2701" spans="1:20" ht="20.25" hidden="1" customHeight="1">
      <c r="E2701" t="str">
        <f>IF(OR(O2701&gt;0,O2702&gt;0),2,"")</f>
        <v/>
      </c>
      <c r="F2701" s="62"/>
      <c r="G2701" s="63"/>
      <c r="H2701" s="113"/>
      <c r="I2701" s="64"/>
      <c r="J2701" s="63">
        <v>0</v>
      </c>
      <c r="K2701" s="65"/>
      <c r="L2701" s="66"/>
      <c r="M2701" s="64"/>
      <c r="N2701" s="66">
        <f>IF(J2701=0,0,#REF!*$E$3)</f>
        <v>0</v>
      </c>
      <c r="O2701" s="67">
        <f t="shared" si="211"/>
        <v>0</v>
      </c>
      <c r="P2701" s="66"/>
      <c r="Q2701" s="67"/>
      <c r="R2701" s="66"/>
      <c r="S2701" s="67"/>
      <c r="T2701" s="114">
        <f>IF($E$3=0,0,IF(J2701=J2702,0,IF(J2702&gt;J2701,"추가","환입")))</f>
        <v>0</v>
      </c>
    </row>
    <row r="2702" spans="1:20" ht="20.25" hidden="1" customHeight="1">
      <c r="A2702">
        <f>E2702</f>
        <v>0</v>
      </c>
      <c r="E2702">
        <f>IF(OR(O2701&gt;0,O2702&gt;0),1,0)</f>
        <v>0</v>
      </c>
      <c r="F2702" s="59">
        <f>SUM($A$2358:A2702)</f>
        <v>0</v>
      </c>
      <c r="G2702" s="70" t="s">
        <v>738</v>
      </c>
      <c r="H2702" s="115" t="s">
        <v>728</v>
      </c>
      <c r="I2702" s="71" t="s">
        <v>636</v>
      </c>
      <c r="J2702" s="70">
        <v>0</v>
      </c>
      <c r="K2702" s="72" t="s">
        <v>346</v>
      </c>
      <c r="L2702" s="73"/>
      <c r="M2702" s="71"/>
      <c r="N2702" s="73">
        <f>IF(J2702=0,0,#REF!)</f>
        <v>0</v>
      </c>
      <c r="O2702" s="74">
        <f t="shared" si="211"/>
        <v>0</v>
      </c>
      <c r="P2702" s="73"/>
      <c r="Q2702" s="74"/>
      <c r="R2702" s="73"/>
      <c r="S2702" s="74"/>
      <c r="T2702" s="104">
        <f>IF(T2701&gt;0,ABS(J2702-J2701),0)</f>
        <v>0</v>
      </c>
    </row>
    <row r="2703" spans="1:20" ht="20.25" hidden="1" customHeight="1">
      <c r="E2703" t="str">
        <f>IF(OR(O2703&gt;0,O2704&gt;0),2,"")</f>
        <v/>
      </c>
      <c r="F2703" s="62"/>
      <c r="G2703" s="63"/>
      <c r="H2703" s="113"/>
      <c r="I2703" s="64"/>
      <c r="J2703" s="63">
        <v>0</v>
      </c>
      <c r="K2703" s="65"/>
      <c r="L2703" s="66"/>
      <c r="M2703" s="64"/>
      <c r="N2703" s="66">
        <f>IF(J2703=0,0,#REF!*$E$3)</f>
        <v>0</v>
      </c>
      <c r="O2703" s="67">
        <f t="shared" si="211"/>
        <v>0</v>
      </c>
      <c r="P2703" s="66"/>
      <c r="Q2703" s="67"/>
      <c r="R2703" s="66"/>
      <c r="S2703" s="67"/>
      <c r="T2703" s="114">
        <f>IF($E$3=0,0,IF(J2703=J2704,0,IF(J2704&gt;J2703,"추가","환입")))</f>
        <v>0</v>
      </c>
    </row>
    <row r="2704" spans="1:20" ht="20.25" hidden="1" customHeight="1">
      <c r="A2704">
        <f>E2704</f>
        <v>0</v>
      </c>
      <c r="E2704">
        <f>IF(OR(O2703&gt;0,O2704&gt;0),1,0)</f>
        <v>0</v>
      </c>
      <c r="F2704" s="59">
        <f>SUM($A$2358:A2704)</f>
        <v>0</v>
      </c>
      <c r="G2704" s="70" t="s">
        <v>738</v>
      </c>
      <c r="H2704" s="115" t="s">
        <v>729</v>
      </c>
      <c r="I2704" s="71" t="s">
        <v>636</v>
      </c>
      <c r="J2704" s="70">
        <v>0</v>
      </c>
      <c r="K2704" s="72" t="s">
        <v>346</v>
      </c>
      <c r="L2704" s="73"/>
      <c r="M2704" s="71"/>
      <c r="N2704" s="73">
        <f>IF(J2704=0,0,#REF!)</f>
        <v>0</v>
      </c>
      <c r="O2704" s="74">
        <f t="shared" si="211"/>
        <v>0</v>
      </c>
      <c r="P2704" s="73"/>
      <c r="Q2704" s="74"/>
      <c r="R2704" s="73"/>
      <c r="S2704" s="74"/>
      <c r="T2704" s="104">
        <f>IF(T2703&gt;0,ABS(J2704-J2703),0)</f>
        <v>0</v>
      </c>
    </row>
    <row r="2705" spans="1:20" ht="20.25" hidden="1" customHeight="1">
      <c r="E2705" t="str">
        <f>IF(OR(O2705&gt;0,O2706&gt;0),2,"")</f>
        <v/>
      </c>
      <c r="F2705" s="62"/>
      <c r="G2705" s="63"/>
      <c r="H2705" s="113"/>
      <c r="I2705" s="64"/>
      <c r="J2705" s="63">
        <v>0</v>
      </c>
      <c r="K2705" s="65"/>
      <c r="L2705" s="66"/>
      <c r="M2705" s="64"/>
      <c r="N2705" s="66">
        <f>IF(J2705=0,0,#REF!*$E$3)</f>
        <v>0</v>
      </c>
      <c r="O2705" s="67">
        <f t="shared" si="211"/>
        <v>0</v>
      </c>
      <c r="P2705" s="66"/>
      <c r="Q2705" s="67"/>
      <c r="R2705" s="66"/>
      <c r="S2705" s="67"/>
      <c r="T2705" s="114">
        <f>IF($E$3=0,0,IF(J2705=J2706,0,IF(J2706&gt;J2705,"추가","환입")))</f>
        <v>0</v>
      </c>
    </row>
    <row r="2706" spans="1:20" ht="20.25" hidden="1" customHeight="1">
      <c r="A2706">
        <f>E2706</f>
        <v>0</v>
      </c>
      <c r="E2706">
        <f>IF(OR(O2705&gt;0,O2706&gt;0),1,0)</f>
        <v>0</v>
      </c>
      <c r="F2706" s="59">
        <f>SUM($A$2358:A2706)</f>
        <v>0</v>
      </c>
      <c r="G2706" s="70" t="s">
        <v>738</v>
      </c>
      <c r="H2706" s="115" t="s">
        <v>730</v>
      </c>
      <c r="I2706" s="71" t="s">
        <v>636</v>
      </c>
      <c r="J2706" s="70">
        <v>0</v>
      </c>
      <c r="K2706" s="72" t="s">
        <v>707</v>
      </c>
      <c r="L2706" s="73"/>
      <c r="M2706" s="71"/>
      <c r="N2706" s="73">
        <f>IF(J2706=0,0,#REF!)</f>
        <v>0</v>
      </c>
      <c r="O2706" s="74">
        <f t="shared" si="211"/>
        <v>0</v>
      </c>
      <c r="P2706" s="73"/>
      <c r="Q2706" s="74"/>
      <c r="R2706" s="73"/>
      <c r="S2706" s="74"/>
      <c r="T2706" s="104">
        <f>IF(T2705&gt;0,ABS(J2706-J2705),0)</f>
        <v>0</v>
      </c>
    </row>
    <row r="2707" spans="1:20" ht="20.25" hidden="1" customHeight="1">
      <c r="E2707" t="str">
        <f>IF(OR(O2707&gt;0,O2708&gt;0),2,"")</f>
        <v/>
      </c>
      <c r="F2707" s="62"/>
      <c r="G2707" s="63"/>
      <c r="H2707" s="113"/>
      <c r="I2707" s="64"/>
      <c r="J2707" s="63">
        <v>0</v>
      </c>
      <c r="K2707" s="65"/>
      <c r="L2707" s="66"/>
      <c r="M2707" s="64"/>
      <c r="N2707" s="66">
        <f>IF(J2707=0,0,#REF!*$E$3)</f>
        <v>0</v>
      </c>
      <c r="O2707" s="67">
        <f t="shared" si="211"/>
        <v>0</v>
      </c>
      <c r="P2707" s="66"/>
      <c r="Q2707" s="67"/>
      <c r="R2707" s="66"/>
      <c r="S2707" s="67"/>
      <c r="T2707" s="114">
        <f>IF($E$3=0,0,IF(J2707=J2708,0,IF(J2708&gt;J2707,"추가","환입")))</f>
        <v>0</v>
      </c>
    </row>
    <row r="2708" spans="1:20" ht="20.25" hidden="1" customHeight="1">
      <c r="A2708">
        <f>E2708</f>
        <v>0</v>
      </c>
      <c r="E2708">
        <f>IF(OR(O2707&gt;0,O2708&gt;0),1,0)</f>
        <v>0</v>
      </c>
      <c r="F2708" s="59">
        <f>SUM($A$2358:A2708)</f>
        <v>0</v>
      </c>
      <c r="G2708" s="70" t="s">
        <v>738</v>
      </c>
      <c r="H2708" s="115" t="s">
        <v>731</v>
      </c>
      <c r="I2708" s="71" t="s">
        <v>636</v>
      </c>
      <c r="J2708" s="70">
        <v>0</v>
      </c>
      <c r="K2708" s="72" t="s">
        <v>707</v>
      </c>
      <c r="L2708" s="73"/>
      <c r="M2708" s="71"/>
      <c r="N2708" s="73">
        <f>IF(J2708=0,0,#REF!)</f>
        <v>0</v>
      </c>
      <c r="O2708" s="74">
        <f t="shared" si="211"/>
        <v>0</v>
      </c>
      <c r="P2708" s="73"/>
      <c r="Q2708" s="74"/>
      <c r="R2708" s="73"/>
      <c r="S2708" s="74"/>
      <c r="T2708" s="104">
        <f>IF(T2707&gt;0,ABS(J2708-J2707),0)</f>
        <v>0</v>
      </c>
    </row>
    <row r="2709" spans="1:20" ht="20.25" hidden="1" customHeight="1">
      <c r="E2709" t="str">
        <f>IF(OR(O2709&gt;0,O2710&gt;0),2,"")</f>
        <v/>
      </c>
      <c r="F2709" s="62"/>
      <c r="G2709" s="63"/>
      <c r="H2709" s="113"/>
      <c r="I2709" s="64"/>
      <c r="J2709" s="63">
        <v>0</v>
      </c>
      <c r="K2709" s="65"/>
      <c r="L2709" s="66"/>
      <c r="M2709" s="64"/>
      <c r="N2709" s="66">
        <f>IF(J2709=0,0,#REF!*$E$3)</f>
        <v>0</v>
      </c>
      <c r="O2709" s="67">
        <f t="shared" si="211"/>
        <v>0</v>
      </c>
      <c r="P2709" s="66"/>
      <c r="Q2709" s="67"/>
      <c r="R2709" s="66"/>
      <c r="S2709" s="67"/>
      <c r="T2709" s="114">
        <f>IF($E$3=0,0,IF(J2709=J2710,0,IF(J2710&gt;J2709,"추가","환입")))</f>
        <v>0</v>
      </c>
    </row>
    <row r="2710" spans="1:20" ht="20.25" hidden="1" customHeight="1">
      <c r="A2710">
        <f>E2710</f>
        <v>0</v>
      </c>
      <c r="E2710">
        <f>IF(OR(O2709&gt;0,O2710&gt;0),1,0)</f>
        <v>0</v>
      </c>
      <c r="F2710" s="59">
        <f>SUM($A$2358:A2710)</f>
        <v>0</v>
      </c>
      <c r="G2710" s="70" t="s">
        <v>738</v>
      </c>
      <c r="H2710" s="115" t="s">
        <v>732</v>
      </c>
      <c r="I2710" s="71" t="s">
        <v>636</v>
      </c>
      <c r="J2710" s="70">
        <v>0</v>
      </c>
      <c r="K2710" s="72" t="s">
        <v>346</v>
      </c>
      <c r="L2710" s="73"/>
      <c r="M2710" s="71"/>
      <c r="N2710" s="73">
        <f>IF(J2710=0,0,#REF!)</f>
        <v>0</v>
      </c>
      <c r="O2710" s="74">
        <f t="shared" si="211"/>
        <v>0</v>
      </c>
      <c r="P2710" s="73"/>
      <c r="Q2710" s="74"/>
      <c r="R2710" s="73"/>
      <c r="S2710" s="74"/>
      <c r="T2710" s="104">
        <f>IF(T2709&gt;0,ABS(J2710-J2709),0)</f>
        <v>0</v>
      </c>
    </row>
    <row r="2711" spans="1:20" ht="20.25" hidden="1" customHeight="1">
      <c r="E2711" t="str">
        <f>IF(OR(O2711&gt;0,O2712&gt;0),2,"")</f>
        <v/>
      </c>
      <c r="F2711" s="62"/>
      <c r="G2711" s="63"/>
      <c r="H2711" s="113"/>
      <c r="I2711" s="64"/>
      <c r="J2711" s="63">
        <v>0</v>
      </c>
      <c r="K2711" s="65"/>
      <c r="L2711" s="66"/>
      <c r="M2711" s="64"/>
      <c r="N2711" s="66">
        <f>IF(J2711=0,0,#REF!*$E$3)</f>
        <v>0</v>
      </c>
      <c r="O2711" s="67">
        <f t="shared" ref="O2711:O2774" si="212">INT($J2711*N2711)</f>
        <v>0</v>
      </c>
      <c r="P2711" s="66"/>
      <c r="Q2711" s="67"/>
      <c r="R2711" s="66"/>
      <c r="S2711" s="67"/>
      <c r="T2711" s="114">
        <f>IF($E$3=0,0,IF(J2711=J2712,0,IF(J2712&gt;J2711,"추가","환입")))</f>
        <v>0</v>
      </c>
    </row>
    <row r="2712" spans="1:20" ht="20.25" hidden="1" customHeight="1">
      <c r="A2712">
        <f>E2712</f>
        <v>0</v>
      </c>
      <c r="E2712">
        <f>IF(OR(O2711&gt;0,O2712&gt;0),1,0)</f>
        <v>0</v>
      </c>
      <c r="F2712" s="59">
        <f>SUM($A$2358:A2712)</f>
        <v>0</v>
      </c>
      <c r="G2712" s="70" t="s">
        <v>738</v>
      </c>
      <c r="H2712" s="115" t="s">
        <v>733</v>
      </c>
      <c r="I2712" s="71" t="s">
        <v>636</v>
      </c>
      <c r="J2712" s="70">
        <v>0</v>
      </c>
      <c r="K2712" s="72" t="s">
        <v>346</v>
      </c>
      <c r="L2712" s="73"/>
      <c r="M2712" s="71"/>
      <c r="N2712" s="73">
        <f>IF(J2712=0,0,#REF!)</f>
        <v>0</v>
      </c>
      <c r="O2712" s="74">
        <f t="shared" si="212"/>
        <v>0</v>
      </c>
      <c r="P2712" s="73"/>
      <c r="Q2712" s="74"/>
      <c r="R2712" s="73"/>
      <c r="S2712" s="74"/>
      <c r="T2712" s="104">
        <f>IF(T2711&gt;0,ABS(J2712-J2711),0)</f>
        <v>0</v>
      </c>
    </row>
    <row r="2713" spans="1:20" ht="20.25" hidden="1" customHeight="1">
      <c r="E2713" t="str">
        <f>IF(OR(O2713&gt;0,O2714&gt;0),2,"")</f>
        <v/>
      </c>
      <c r="F2713" s="62"/>
      <c r="G2713" s="63"/>
      <c r="H2713" s="113"/>
      <c r="I2713" s="64"/>
      <c r="J2713" s="63">
        <v>0</v>
      </c>
      <c r="K2713" s="65"/>
      <c r="L2713" s="66"/>
      <c r="M2713" s="64"/>
      <c r="N2713" s="66">
        <f>IF(J2713=0,0,#REF!*$E$3)</f>
        <v>0</v>
      </c>
      <c r="O2713" s="67">
        <f t="shared" si="212"/>
        <v>0</v>
      </c>
      <c r="P2713" s="66"/>
      <c r="Q2713" s="67"/>
      <c r="R2713" s="66"/>
      <c r="S2713" s="67"/>
      <c r="T2713" s="114">
        <f>IF($E$3=0,0,IF(J2713=J2714,0,IF(J2714&gt;J2713,"추가","환입")))</f>
        <v>0</v>
      </c>
    </row>
    <row r="2714" spans="1:20" ht="20.25" hidden="1" customHeight="1">
      <c r="A2714">
        <f>E2714</f>
        <v>0</v>
      </c>
      <c r="E2714">
        <f>IF(OR(O2713&gt;0,O2714&gt;0),1,0)</f>
        <v>0</v>
      </c>
      <c r="F2714" s="59">
        <f>SUM($A$2358:A2714)</f>
        <v>0</v>
      </c>
      <c r="G2714" s="70" t="s">
        <v>738</v>
      </c>
      <c r="H2714" s="115" t="s">
        <v>734</v>
      </c>
      <c r="I2714" s="71" t="s">
        <v>636</v>
      </c>
      <c r="J2714" s="70">
        <v>0</v>
      </c>
      <c r="K2714" s="72" t="s">
        <v>707</v>
      </c>
      <c r="L2714" s="73"/>
      <c r="M2714" s="71"/>
      <c r="N2714" s="73">
        <f>IF(J2714=0,0,#REF!)</f>
        <v>0</v>
      </c>
      <c r="O2714" s="74">
        <f t="shared" si="212"/>
        <v>0</v>
      </c>
      <c r="P2714" s="73"/>
      <c r="Q2714" s="74"/>
      <c r="R2714" s="73"/>
      <c r="S2714" s="74"/>
      <c r="T2714" s="104">
        <f>IF(T2713&gt;0,ABS(J2714-J2713),0)</f>
        <v>0</v>
      </c>
    </row>
    <row r="2715" spans="1:20" ht="20.25" hidden="1" customHeight="1">
      <c r="E2715" t="str">
        <f>IF(OR(O2715&gt;0,O2716&gt;0),2,"")</f>
        <v/>
      </c>
      <c r="F2715" s="62"/>
      <c r="G2715" s="63"/>
      <c r="H2715" s="113"/>
      <c r="I2715" s="64"/>
      <c r="J2715" s="63">
        <v>0</v>
      </c>
      <c r="K2715" s="65"/>
      <c r="L2715" s="66"/>
      <c r="M2715" s="64"/>
      <c r="N2715" s="66">
        <f>IF(J2715=0,0,#REF!*$E$3)</f>
        <v>0</v>
      </c>
      <c r="O2715" s="67">
        <f t="shared" si="212"/>
        <v>0</v>
      </c>
      <c r="P2715" s="66"/>
      <c r="Q2715" s="67"/>
      <c r="R2715" s="66"/>
      <c r="S2715" s="67"/>
      <c r="T2715" s="114">
        <f>IF($E$3=0,0,IF(J2715=J2716,0,IF(J2716&gt;J2715,"추가","환입")))</f>
        <v>0</v>
      </c>
    </row>
    <row r="2716" spans="1:20" ht="20.25" hidden="1" customHeight="1">
      <c r="A2716">
        <f>E2716</f>
        <v>0</v>
      </c>
      <c r="E2716">
        <f>IF(OR(O2715&gt;0,O2716&gt;0),1,0)</f>
        <v>0</v>
      </c>
      <c r="F2716" s="59">
        <f>SUM($A$2358:A2716)</f>
        <v>0</v>
      </c>
      <c r="G2716" s="70" t="s">
        <v>738</v>
      </c>
      <c r="H2716" s="115" t="s">
        <v>735</v>
      </c>
      <c r="I2716" s="71" t="s">
        <v>636</v>
      </c>
      <c r="J2716" s="70">
        <v>0</v>
      </c>
      <c r="K2716" s="72" t="s">
        <v>346</v>
      </c>
      <c r="L2716" s="73"/>
      <c r="M2716" s="71"/>
      <c r="N2716" s="73">
        <f>IF(J2716=0,0,#REF!)</f>
        <v>0</v>
      </c>
      <c r="O2716" s="74">
        <f t="shared" si="212"/>
        <v>0</v>
      </c>
      <c r="P2716" s="73"/>
      <c r="Q2716" s="74"/>
      <c r="R2716" s="73"/>
      <c r="S2716" s="74"/>
      <c r="T2716" s="104">
        <f>IF(T2715&gt;0,ABS(J2716-J2715),0)</f>
        <v>0</v>
      </c>
    </row>
    <row r="2717" spans="1:20" ht="20.25" hidden="1" customHeight="1">
      <c r="E2717" t="str">
        <f>IF(OR(O2717&gt;0,O2718&gt;0),2,"")</f>
        <v/>
      </c>
      <c r="F2717" s="62"/>
      <c r="G2717" s="63"/>
      <c r="H2717" s="113"/>
      <c r="I2717" s="64"/>
      <c r="J2717" s="63">
        <v>0</v>
      </c>
      <c r="K2717" s="65"/>
      <c r="L2717" s="66"/>
      <c r="M2717" s="64"/>
      <c r="N2717" s="66">
        <f>IF(J2717=0,0,#REF!*$E$3)</f>
        <v>0</v>
      </c>
      <c r="O2717" s="67">
        <f t="shared" si="212"/>
        <v>0</v>
      </c>
      <c r="P2717" s="66"/>
      <c r="Q2717" s="67"/>
      <c r="R2717" s="66"/>
      <c r="S2717" s="67"/>
      <c r="T2717" s="114">
        <f>IF($E$3=0,0,IF(J2717=J2718,0,IF(J2718&gt;J2717,"추가","환입")))</f>
        <v>0</v>
      </c>
    </row>
    <row r="2718" spans="1:20" ht="20.25" hidden="1" customHeight="1">
      <c r="A2718">
        <f>E2718</f>
        <v>0</v>
      </c>
      <c r="E2718">
        <f>IF(OR(O2717&gt;0,O2718&gt;0),1,0)</f>
        <v>0</v>
      </c>
      <c r="F2718" s="59">
        <f>SUM($A$2358:A2718)</f>
        <v>0</v>
      </c>
      <c r="G2718" s="70" t="s">
        <v>738</v>
      </c>
      <c r="H2718" s="115" t="s">
        <v>736</v>
      </c>
      <c r="I2718" s="71" t="s">
        <v>636</v>
      </c>
      <c r="J2718" s="70">
        <v>0</v>
      </c>
      <c r="K2718" s="72" t="s">
        <v>346</v>
      </c>
      <c r="L2718" s="73"/>
      <c r="M2718" s="71"/>
      <c r="N2718" s="73">
        <f>IF(J2718=0,0,#REF!)</f>
        <v>0</v>
      </c>
      <c r="O2718" s="74">
        <f t="shared" si="212"/>
        <v>0</v>
      </c>
      <c r="P2718" s="73"/>
      <c r="Q2718" s="74"/>
      <c r="R2718" s="73"/>
      <c r="S2718" s="74"/>
      <c r="T2718" s="104">
        <f>IF(T2717&gt;0,ABS(J2718-J2717),0)</f>
        <v>0</v>
      </c>
    </row>
    <row r="2719" spans="1:20" ht="20.25" hidden="1" customHeight="1">
      <c r="E2719" t="str">
        <f>IF(OR(O2719&gt;0,O2720&gt;0),2,"")</f>
        <v/>
      </c>
      <c r="F2719" s="62"/>
      <c r="G2719" s="63"/>
      <c r="H2719" s="113"/>
      <c r="I2719" s="64"/>
      <c r="J2719" s="63">
        <v>0</v>
      </c>
      <c r="K2719" s="65"/>
      <c r="L2719" s="66"/>
      <c r="M2719" s="64"/>
      <c r="N2719" s="66">
        <f>IF(J2719=0,0,#REF!*$E$3)</f>
        <v>0</v>
      </c>
      <c r="O2719" s="67">
        <f t="shared" si="212"/>
        <v>0</v>
      </c>
      <c r="P2719" s="66"/>
      <c r="Q2719" s="67"/>
      <c r="R2719" s="66"/>
      <c r="S2719" s="67"/>
      <c r="T2719" s="114">
        <f>IF($E$3=0,0,IF(J2719=J2720,0,IF(J2720&gt;J2719,"추가","환입")))</f>
        <v>0</v>
      </c>
    </row>
    <row r="2720" spans="1:20" ht="20.25" hidden="1" customHeight="1">
      <c r="A2720">
        <f>E2720</f>
        <v>0</v>
      </c>
      <c r="E2720">
        <f>IF(OR(O2719&gt;0,O2720&gt;0),1,0)</f>
        <v>0</v>
      </c>
      <c r="F2720" s="59">
        <f>SUM($A$2358:A2720)</f>
        <v>0</v>
      </c>
      <c r="G2720" s="70" t="s">
        <v>738</v>
      </c>
      <c r="H2720" s="115" t="s">
        <v>737</v>
      </c>
      <c r="I2720" s="71" t="s">
        <v>636</v>
      </c>
      <c r="J2720" s="70">
        <v>0</v>
      </c>
      <c r="K2720" s="72" t="s">
        <v>347</v>
      </c>
      <c r="L2720" s="73"/>
      <c r="M2720" s="71"/>
      <c r="N2720" s="73">
        <f>IF(J2720=0,0,#REF!)</f>
        <v>0</v>
      </c>
      <c r="O2720" s="74">
        <f t="shared" si="212"/>
        <v>0</v>
      </c>
      <c r="P2720" s="73"/>
      <c r="Q2720" s="74"/>
      <c r="R2720" s="73"/>
      <c r="S2720" s="74"/>
      <c r="T2720" s="104">
        <f>IF(T2719&gt;0,ABS(J2720-J2719),0)</f>
        <v>0</v>
      </c>
    </row>
    <row r="2721" spans="1:20" ht="20.25" hidden="1" customHeight="1">
      <c r="E2721" t="str">
        <f>IF(OR(O2721&gt;0,O2722&gt;0),2,"")</f>
        <v/>
      </c>
      <c r="F2721" s="62"/>
      <c r="G2721" s="63"/>
      <c r="H2721" s="113"/>
      <c r="I2721" s="64"/>
      <c r="J2721" s="63">
        <v>0</v>
      </c>
      <c r="K2721" s="65"/>
      <c r="L2721" s="66"/>
      <c r="M2721" s="64"/>
      <c r="N2721" s="66">
        <f>IF(J2721=0,0,#REF!*$E$3)</f>
        <v>0</v>
      </c>
      <c r="O2721" s="67">
        <f t="shared" si="212"/>
        <v>0</v>
      </c>
      <c r="P2721" s="66"/>
      <c r="Q2721" s="67"/>
      <c r="R2721" s="66"/>
      <c r="S2721" s="67"/>
      <c r="T2721" s="114">
        <f>IF($E$3=0,0,IF(J2721=J2722,0,IF(J2722&gt;J2721,"추가","환입")))</f>
        <v>0</v>
      </c>
    </row>
    <row r="2722" spans="1:20" ht="20.25" hidden="1" customHeight="1">
      <c r="A2722">
        <f>E2722</f>
        <v>0</v>
      </c>
      <c r="E2722">
        <f>IF(OR(O2721&gt;0,O2722&gt;0),1,0)</f>
        <v>0</v>
      </c>
      <c r="F2722" s="59">
        <f>SUM($A$2358:A2722)</f>
        <v>0</v>
      </c>
      <c r="G2722" s="70" t="s">
        <v>738</v>
      </c>
      <c r="H2722" s="115" t="s">
        <v>704</v>
      </c>
      <c r="I2722" s="71" t="s">
        <v>636</v>
      </c>
      <c r="J2722" s="70">
        <v>0</v>
      </c>
      <c r="K2722" s="72" t="s">
        <v>390</v>
      </c>
      <c r="L2722" s="73"/>
      <c r="M2722" s="71"/>
      <c r="N2722" s="73">
        <f>IF(J2722=0,0,#REF!)</f>
        <v>0</v>
      </c>
      <c r="O2722" s="74">
        <f t="shared" si="212"/>
        <v>0</v>
      </c>
      <c r="P2722" s="73"/>
      <c r="Q2722" s="74"/>
      <c r="R2722" s="73"/>
      <c r="S2722" s="74"/>
      <c r="T2722" s="104">
        <f>IF(T2721&gt;0,ABS(J2722-J2721),0)</f>
        <v>0</v>
      </c>
    </row>
    <row r="2723" spans="1:20" ht="20.25" hidden="1" customHeight="1">
      <c r="E2723" t="str">
        <f>IF(OR(O2723&gt;0,O2724&gt;0),2,"")</f>
        <v/>
      </c>
      <c r="F2723" s="62"/>
      <c r="G2723" s="63"/>
      <c r="H2723" s="113"/>
      <c r="I2723" s="64"/>
      <c r="J2723" s="63">
        <v>0</v>
      </c>
      <c r="K2723" s="65"/>
      <c r="L2723" s="66"/>
      <c r="M2723" s="64"/>
      <c r="N2723" s="66">
        <f>IF(J2723=0,0,#REF!*$E$3)</f>
        <v>0</v>
      </c>
      <c r="O2723" s="67">
        <f t="shared" si="212"/>
        <v>0</v>
      </c>
      <c r="P2723" s="66"/>
      <c r="Q2723" s="67"/>
      <c r="R2723" s="66"/>
      <c r="S2723" s="67"/>
      <c r="T2723" s="114">
        <f>IF($E$3=0,0,IF(J2723=J2724,0,IF(J2724&gt;J2723,"추가","환입")))</f>
        <v>0</v>
      </c>
    </row>
    <row r="2724" spans="1:20" ht="20.25" hidden="1" customHeight="1">
      <c r="A2724">
        <f>E2724</f>
        <v>0</v>
      </c>
      <c r="E2724">
        <f>IF(OR(O2723&gt;0,O2724&gt;0),1,0)</f>
        <v>0</v>
      </c>
      <c r="F2724" s="59">
        <f>SUM($A$2358:A2724)</f>
        <v>0</v>
      </c>
      <c r="G2724" s="70" t="s">
        <v>739</v>
      </c>
      <c r="H2724" s="115">
        <v>80</v>
      </c>
      <c r="I2724" s="71" t="s">
        <v>636</v>
      </c>
      <c r="J2724" s="70">
        <v>0</v>
      </c>
      <c r="K2724" s="72" t="s">
        <v>346</v>
      </c>
      <c r="L2724" s="73"/>
      <c r="M2724" s="71"/>
      <c r="N2724" s="73">
        <f>IF(J2724=0,0,#REF!)</f>
        <v>0</v>
      </c>
      <c r="O2724" s="74">
        <f t="shared" si="212"/>
        <v>0</v>
      </c>
      <c r="P2724" s="73"/>
      <c r="Q2724" s="74"/>
      <c r="R2724" s="73"/>
      <c r="S2724" s="74"/>
      <c r="T2724" s="104">
        <f>IF(T2723&gt;0,ABS(J2724-J2723),0)</f>
        <v>0</v>
      </c>
    </row>
    <row r="2725" spans="1:20" ht="20.25" hidden="1" customHeight="1">
      <c r="E2725" t="str">
        <f>IF(OR(O2725&gt;0,O2726&gt;0),2,"")</f>
        <v/>
      </c>
      <c r="F2725" s="62"/>
      <c r="G2725" s="63"/>
      <c r="H2725" s="113"/>
      <c r="I2725" s="64"/>
      <c r="J2725" s="63">
        <v>0</v>
      </c>
      <c r="K2725" s="65"/>
      <c r="L2725" s="66"/>
      <c r="M2725" s="64"/>
      <c r="N2725" s="66">
        <f>IF(J2725=0,0,#REF!*$E$3)</f>
        <v>0</v>
      </c>
      <c r="O2725" s="67">
        <f t="shared" si="212"/>
        <v>0</v>
      </c>
      <c r="P2725" s="66"/>
      <c r="Q2725" s="67"/>
      <c r="R2725" s="66"/>
      <c r="S2725" s="67"/>
      <c r="T2725" s="114">
        <f>IF($E$3=0,0,IF(J2725=J2726,0,IF(J2726&gt;J2725,"추가","환입")))</f>
        <v>0</v>
      </c>
    </row>
    <row r="2726" spans="1:20" ht="20.25" hidden="1" customHeight="1">
      <c r="A2726">
        <f>E2726</f>
        <v>0</v>
      </c>
      <c r="E2726">
        <f>IF(OR(O2725&gt;0,O2726&gt;0),1,0)</f>
        <v>0</v>
      </c>
      <c r="F2726" s="59">
        <f>SUM($A$2358:A2726)</f>
        <v>0</v>
      </c>
      <c r="G2726" s="70" t="s">
        <v>739</v>
      </c>
      <c r="H2726" s="115">
        <v>100</v>
      </c>
      <c r="I2726" s="71" t="s">
        <v>636</v>
      </c>
      <c r="J2726" s="70">
        <v>0</v>
      </c>
      <c r="K2726" s="72" t="s">
        <v>346</v>
      </c>
      <c r="L2726" s="73"/>
      <c r="M2726" s="71"/>
      <c r="N2726" s="73">
        <f>IF(J2726=0,0,#REF!)</f>
        <v>0</v>
      </c>
      <c r="O2726" s="74">
        <f t="shared" si="212"/>
        <v>0</v>
      </c>
      <c r="P2726" s="73"/>
      <c r="Q2726" s="74"/>
      <c r="R2726" s="73"/>
      <c r="S2726" s="74"/>
      <c r="T2726" s="104">
        <f>IF(T2725&gt;0,ABS(J2726-J2725),0)</f>
        <v>0</v>
      </c>
    </row>
    <row r="2727" spans="1:20" ht="20.25" hidden="1" customHeight="1">
      <c r="E2727" t="str">
        <f>IF(OR(O2727&gt;0,O2728&gt;0),2,"")</f>
        <v/>
      </c>
      <c r="F2727" s="62"/>
      <c r="G2727" s="63"/>
      <c r="H2727" s="113"/>
      <c r="I2727" s="64"/>
      <c r="J2727" s="63">
        <v>0</v>
      </c>
      <c r="K2727" s="65"/>
      <c r="L2727" s="66"/>
      <c r="M2727" s="64"/>
      <c r="N2727" s="66">
        <f>IF(J2727=0,0,#REF!*$E$3)</f>
        <v>0</v>
      </c>
      <c r="O2727" s="67">
        <f t="shared" si="212"/>
        <v>0</v>
      </c>
      <c r="P2727" s="66"/>
      <c r="Q2727" s="67"/>
      <c r="R2727" s="66"/>
      <c r="S2727" s="67"/>
      <c r="T2727" s="114">
        <f>IF($E$3=0,0,IF(J2727=J2728,0,IF(J2728&gt;J2727,"추가","환입")))</f>
        <v>0</v>
      </c>
    </row>
    <row r="2728" spans="1:20" ht="20.25" hidden="1" customHeight="1">
      <c r="A2728">
        <f>E2728</f>
        <v>0</v>
      </c>
      <c r="E2728">
        <f>IF(OR(O2727&gt;0,O2728&gt;0),1,0)</f>
        <v>0</v>
      </c>
      <c r="F2728" s="59">
        <f>SUM($A$2358:A2728)</f>
        <v>0</v>
      </c>
      <c r="G2728" s="70" t="s">
        <v>739</v>
      </c>
      <c r="H2728" s="115">
        <v>150</v>
      </c>
      <c r="I2728" s="71" t="s">
        <v>636</v>
      </c>
      <c r="J2728" s="70">
        <v>0</v>
      </c>
      <c r="K2728" s="72" t="s">
        <v>346</v>
      </c>
      <c r="L2728" s="73"/>
      <c r="M2728" s="71"/>
      <c r="N2728" s="73">
        <f>IF(J2728=0,0,#REF!)</f>
        <v>0</v>
      </c>
      <c r="O2728" s="74">
        <f t="shared" si="212"/>
        <v>0</v>
      </c>
      <c r="P2728" s="73"/>
      <c r="Q2728" s="74"/>
      <c r="R2728" s="73"/>
      <c r="S2728" s="74"/>
      <c r="T2728" s="104">
        <f>IF(T2727&gt;0,ABS(J2728-J2727),0)</f>
        <v>0</v>
      </c>
    </row>
    <row r="2729" spans="1:20" ht="20.25" hidden="1" customHeight="1">
      <c r="E2729" t="str">
        <f>IF(OR(O2729&gt;0,O2730&gt;0),2,"")</f>
        <v/>
      </c>
      <c r="F2729" s="62"/>
      <c r="G2729" s="63"/>
      <c r="H2729" s="113"/>
      <c r="I2729" s="64"/>
      <c r="J2729" s="63">
        <v>0</v>
      </c>
      <c r="K2729" s="65"/>
      <c r="L2729" s="66"/>
      <c r="M2729" s="64"/>
      <c r="N2729" s="66">
        <f>IF(J2729=0,0,#REF!*$E$3)</f>
        <v>0</v>
      </c>
      <c r="O2729" s="67">
        <f t="shared" si="212"/>
        <v>0</v>
      </c>
      <c r="P2729" s="66"/>
      <c r="Q2729" s="67"/>
      <c r="R2729" s="66"/>
      <c r="S2729" s="67"/>
      <c r="T2729" s="114">
        <f>IF($E$3=0,0,IF(J2729=J2730,0,IF(J2730&gt;J2729,"추가","환입")))</f>
        <v>0</v>
      </c>
    </row>
    <row r="2730" spans="1:20" ht="20.25" hidden="1" customHeight="1">
      <c r="A2730">
        <f>E2730</f>
        <v>0</v>
      </c>
      <c r="E2730">
        <f>IF(OR(O2729&gt;0,O2730&gt;0),1,0)</f>
        <v>0</v>
      </c>
      <c r="F2730" s="59">
        <f>SUM($A$2358:A2730)</f>
        <v>0</v>
      </c>
      <c r="G2730" s="70" t="s">
        <v>739</v>
      </c>
      <c r="H2730" s="115">
        <v>200</v>
      </c>
      <c r="I2730" s="71" t="s">
        <v>636</v>
      </c>
      <c r="J2730" s="70">
        <v>0</v>
      </c>
      <c r="K2730" s="72" t="s">
        <v>346</v>
      </c>
      <c r="L2730" s="73"/>
      <c r="M2730" s="71"/>
      <c r="N2730" s="73">
        <f>IF(J2730=0,0,#REF!)</f>
        <v>0</v>
      </c>
      <c r="O2730" s="74">
        <f t="shared" si="212"/>
        <v>0</v>
      </c>
      <c r="P2730" s="73"/>
      <c r="Q2730" s="74"/>
      <c r="R2730" s="73"/>
      <c r="S2730" s="74"/>
      <c r="T2730" s="104">
        <f>IF(T2729&gt;0,ABS(J2730-J2729),0)</f>
        <v>0</v>
      </c>
    </row>
    <row r="2731" spans="1:20" ht="20.25" hidden="1" customHeight="1">
      <c r="E2731" t="str">
        <f>IF(OR(O2731&gt;0,O2732&gt;0),2,"")</f>
        <v/>
      </c>
      <c r="F2731" s="62"/>
      <c r="G2731" s="63"/>
      <c r="H2731" s="113"/>
      <c r="I2731" s="64"/>
      <c r="J2731" s="63">
        <v>0</v>
      </c>
      <c r="K2731" s="65"/>
      <c r="L2731" s="66"/>
      <c r="M2731" s="64"/>
      <c r="N2731" s="66">
        <f>IF(J2731=0,0,#REF!*$E$3)</f>
        <v>0</v>
      </c>
      <c r="O2731" s="67">
        <f t="shared" si="212"/>
        <v>0</v>
      </c>
      <c r="P2731" s="66"/>
      <c r="Q2731" s="67"/>
      <c r="R2731" s="66"/>
      <c r="S2731" s="67"/>
      <c r="T2731" s="114">
        <f>IF($E$3=0,0,IF(J2731=J2732,0,IF(J2732&gt;J2731,"추가","환입")))</f>
        <v>0</v>
      </c>
    </row>
    <row r="2732" spans="1:20" ht="20.25" hidden="1" customHeight="1">
      <c r="A2732">
        <f>E2732</f>
        <v>0</v>
      </c>
      <c r="E2732">
        <f>IF(OR(O2731&gt;0,O2732&gt;0),1,0)</f>
        <v>0</v>
      </c>
      <c r="F2732" s="59">
        <f>SUM($A$2358:A2732)</f>
        <v>0</v>
      </c>
      <c r="G2732" s="70" t="s">
        <v>739</v>
      </c>
      <c r="H2732" s="115">
        <v>250</v>
      </c>
      <c r="I2732" s="71" t="s">
        <v>636</v>
      </c>
      <c r="J2732" s="70">
        <v>0</v>
      </c>
      <c r="K2732" s="72" t="s">
        <v>346</v>
      </c>
      <c r="L2732" s="73"/>
      <c r="M2732" s="71"/>
      <c r="N2732" s="73">
        <f>IF(J2732=0,0,#REF!)</f>
        <v>0</v>
      </c>
      <c r="O2732" s="74">
        <f t="shared" si="212"/>
        <v>0</v>
      </c>
      <c r="P2732" s="73"/>
      <c r="Q2732" s="74"/>
      <c r="R2732" s="73"/>
      <c r="S2732" s="74"/>
      <c r="T2732" s="104">
        <f>IF(T2731&gt;0,ABS(J2732-J2731),0)</f>
        <v>0</v>
      </c>
    </row>
    <row r="2733" spans="1:20" ht="20.25" hidden="1" customHeight="1">
      <c r="E2733" t="str">
        <f>IF(OR(O2733&gt;0,O2734&gt;0),2,"")</f>
        <v/>
      </c>
      <c r="F2733" s="62"/>
      <c r="G2733" s="63"/>
      <c r="H2733" s="113"/>
      <c r="I2733" s="64"/>
      <c r="J2733" s="63">
        <v>0</v>
      </c>
      <c r="K2733" s="65"/>
      <c r="L2733" s="66"/>
      <c r="M2733" s="64"/>
      <c r="N2733" s="66">
        <f>IF(J2733=0,0,#REF!*$E$3)</f>
        <v>0</v>
      </c>
      <c r="O2733" s="67">
        <f t="shared" si="212"/>
        <v>0</v>
      </c>
      <c r="P2733" s="66"/>
      <c r="Q2733" s="67"/>
      <c r="R2733" s="66"/>
      <c r="S2733" s="67"/>
      <c r="T2733" s="114">
        <f>IF($E$3=0,0,IF(J2733=J2734,0,IF(J2734&gt;J2733,"추가","환입")))</f>
        <v>0</v>
      </c>
    </row>
    <row r="2734" spans="1:20" ht="20.25" hidden="1" customHeight="1">
      <c r="A2734">
        <f>E2734</f>
        <v>0</v>
      </c>
      <c r="E2734">
        <f>IF(OR(O2733&gt;0,O2734&gt;0),1,0)</f>
        <v>0</v>
      </c>
      <c r="F2734" s="59">
        <f>SUM($A$2358:A2734)</f>
        <v>0</v>
      </c>
      <c r="G2734" s="70" t="s">
        <v>739</v>
      </c>
      <c r="H2734" s="115">
        <v>300</v>
      </c>
      <c r="I2734" s="71" t="s">
        <v>636</v>
      </c>
      <c r="J2734" s="70">
        <v>0</v>
      </c>
      <c r="K2734" s="72" t="s">
        <v>346</v>
      </c>
      <c r="L2734" s="73"/>
      <c r="M2734" s="71"/>
      <c r="N2734" s="73">
        <f>IF(J2734=0,0,#REF!)</f>
        <v>0</v>
      </c>
      <c r="O2734" s="74">
        <f t="shared" si="212"/>
        <v>0</v>
      </c>
      <c r="P2734" s="73"/>
      <c r="Q2734" s="74"/>
      <c r="R2734" s="73"/>
      <c r="S2734" s="74"/>
      <c r="T2734" s="104">
        <f>IF(T2733&gt;0,ABS(J2734-J2733),0)</f>
        <v>0</v>
      </c>
    </row>
    <row r="2735" spans="1:20" ht="20.25" hidden="1" customHeight="1">
      <c r="E2735" t="str">
        <f>IF(OR(O2735&gt;0,O2736&gt;0),2,"")</f>
        <v/>
      </c>
      <c r="F2735" s="62"/>
      <c r="G2735" s="63"/>
      <c r="H2735" s="113"/>
      <c r="I2735" s="64"/>
      <c r="J2735" s="63">
        <v>0</v>
      </c>
      <c r="K2735" s="65"/>
      <c r="L2735" s="66"/>
      <c r="M2735" s="64"/>
      <c r="N2735" s="66">
        <f>IF(J2735=0,0,#REF!*$E$3)</f>
        <v>0</v>
      </c>
      <c r="O2735" s="67">
        <f t="shared" si="212"/>
        <v>0</v>
      </c>
      <c r="P2735" s="66"/>
      <c r="Q2735" s="67"/>
      <c r="R2735" s="66"/>
      <c r="S2735" s="67"/>
      <c r="T2735" s="114">
        <f>IF($E$3=0,0,IF(J2735=J2736,0,IF(J2736&gt;J2735,"추가","환입")))</f>
        <v>0</v>
      </c>
    </row>
    <row r="2736" spans="1:20" ht="20.25" hidden="1" customHeight="1">
      <c r="A2736">
        <f>E2736</f>
        <v>0</v>
      </c>
      <c r="E2736">
        <f>IF(OR(O2735&gt;0,O2736&gt;0),1,0)</f>
        <v>0</v>
      </c>
      <c r="F2736" s="59">
        <f>SUM($A$2358:A2736)</f>
        <v>0</v>
      </c>
      <c r="G2736" s="70" t="s">
        <v>739</v>
      </c>
      <c r="H2736" s="115">
        <v>400</v>
      </c>
      <c r="I2736" s="71" t="s">
        <v>636</v>
      </c>
      <c r="J2736" s="70">
        <v>0</v>
      </c>
      <c r="K2736" s="72" t="s">
        <v>346</v>
      </c>
      <c r="L2736" s="73"/>
      <c r="M2736" s="71"/>
      <c r="N2736" s="73">
        <f>IF(J2736=0,0,#REF!)</f>
        <v>0</v>
      </c>
      <c r="O2736" s="74">
        <f t="shared" si="212"/>
        <v>0</v>
      </c>
      <c r="P2736" s="73"/>
      <c r="Q2736" s="74"/>
      <c r="R2736" s="73"/>
      <c r="S2736" s="74"/>
      <c r="T2736" s="104">
        <f>IF(T2735&gt;0,ABS(J2736-J2735),0)</f>
        <v>0</v>
      </c>
    </row>
    <row r="2737" spans="1:20" ht="20.25" hidden="1" customHeight="1">
      <c r="E2737" t="str">
        <f>IF(OR(O2737&gt;0,O2738&gt;0),2,"")</f>
        <v/>
      </c>
      <c r="F2737" s="62"/>
      <c r="G2737" s="63"/>
      <c r="H2737" s="113"/>
      <c r="I2737" s="64"/>
      <c r="J2737" s="63">
        <v>0</v>
      </c>
      <c r="K2737" s="65"/>
      <c r="L2737" s="66"/>
      <c r="M2737" s="64"/>
      <c r="N2737" s="66">
        <f>IF(J2737=0,0,#REF!*$E$3)</f>
        <v>0</v>
      </c>
      <c r="O2737" s="67">
        <f t="shared" si="212"/>
        <v>0</v>
      </c>
      <c r="P2737" s="66"/>
      <c r="Q2737" s="67"/>
      <c r="R2737" s="66"/>
      <c r="S2737" s="67"/>
      <c r="T2737" s="114">
        <f>IF($E$3=0,0,IF(J2737=J2738,0,IF(J2738&gt;J2737,"추가","환입")))</f>
        <v>0</v>
      </c>
    </row>
    <row r="2738" spans="1:20" ht="20.25" hidden="1" customHeight="1">
      <c r="A2738">
        <f>E2738</f>
        <v>0</v>
      </c>
      <c r="E2738">
        <f>IF(OR(O2737&gt;0,O2738&gt;0),1,0)</f>
        <v>0</v>
      </c>
      <c r="F2738" s="59">
        <f>SUM($A$2358:A2738)</f>
        <v>0</v>
      </c>
      <c r="G2738" s="70" t="s">
        <v>739</v>
      </c>
      <c r="H2738" s="115">
        <v>500</v>
      </c>
      <c r="I2738" s="71" t="s">
        <v>636</v>
      </c>
      <c r="J2738" s="70">
        <v>0</v>
      </c>
      <c r="K2738" s="72" t="s">
        <v>740</v>
      </c>
      <c r="L2738" s="73"/>
      <c r="M2738" s="71"/>
      <c r="N2738" s="73">
        <f>IF(J2738=0,0,#REF!)</f>
        <v>0</v>
      </c>
      <c r="O2738" s="74">
        <f t="shared" si="212"/>
        <v>0</v>
      </c>
      <c r="P2738" s="73"/>
      <c r="Q2738" s="74"/>
      <c r="R2738" s="73"/>
      <c r="S2738" s="74"/>
      <c r="T2738" s="104">
        <f>IF(T2737&gt;0,ABS(J2738-J2737),0)</f>
        <v>0</v>
      </c>
    </row>
    <row r="2739" spans="1:20" ht="20.25" hidden="1" customHeight="1">
      <c r="E2739" t="str">
        <f>IF(OR(O2739&gt;0,O2740&gt;0),2,"")</f>
        <v/>
      </c>
      <c r="F2739" s="62"/>
      <c r="G2739" s="63"/>
      <c r="H2739" s="113"/>
      <c r="I2739" s="64"/>
      <c r="J2739" s="63">
        <v>0</v>
      </c>
      <c r="K2739" s="65"/>
      <c r="L2739" s="66"/>
      <c r="M2739" s="64"/>
      <c r="N2739" s="66">
        <f>IF(J2739=0,0,#REF!*$E$3)</f>
        <v>0</v>
      </c>
      <c r="O2739" s="67">
        <f t="shared" si="212"/>
        <v>0</v>
      </c>
      <c r="P2739" s="66"/>
      <c r="Q2739" s="67"/>
      <c r="R2739" s="66"/>
      <c r="S2739" s="67"/>
      <c r="T2739" s="114">
        <f>IF($E$3=0,0,IF(J2739=J2740,0,IF(J2740&gt;J2739,"추가","환입")))</f>
        <v>0</v>
      </c>
    </row>
    <row r="2740" spans="1:20" ht="20.25" hidden="1" customHeight="1">
      <c r="A2740">
        <f>E2740</f>
        <v>0</v>
      </c>
      <c r="E2740">
        <f>IF(OR(O2739&gt;0,O2740&gt;0),1,0)</f>
        <v>0</v>
      </c>
      <c r="F2740" s="59">
        <f>SUM($A$2358:A2740)</f>
        <v>0</v>
      </c>
      <c r="G2740" s="70" t="s">
        <v>741</v>
      </c>
      <c r="H2740" s="115">
        <v>80</v>
      </c>
      <c r="I2740" s="71" t="s">
        <v>636</v>
      </c>
      <c r="J2740" s="70">
        <v>0</v>
      </c>
      <c r="K2740" s="72" t="s">
        <v>346</v>
      </c>
      <c r="L2740" s="73"/>
      <c r="M2740" s="71"/>
      <c r="N2740" s="73">
        <f>IF(J2740=0,0,#REF!)</f>
        <v>0</v>
      </c>
      <c r="O2740" s="74">
        <f t="shared" si="212"/>
        <v>0</v>
      </c>
      <c r="P2740" s="73"/>
      <c r="Q2740" s="74"/>
      <c r="R2740" s="73"/>
      <c r="S2740" s="74"/>
      <c r="T2740" s="104">
        <f>IF(T2739&gt;0,ABS(J2740-J2739),0)</f>
        <v>0</v>
      </c>
    </row>
    <row r="2741" spans="1:20" ht="20.25" hidden="1" customHeight="1">
      <c r="E2741" t="str">
        <f>IF(OR(O2741&gt;0,O2742&gt;0),2,"")</f>
        <v/>
      </c>
      <c r="F2741" s="62"/>
      <c r="G2741" s="63"/>
      <c r="H2741" s="113"/>
      <c r="I2741" s="64"/>
      <c r="J2741" s="63">
        <v>0</v>
      </c>
      <c r="K2741" s="65"/>
      <c r="L2741" s="66"/>
      <c r="M2741" s="64"/>
      <c r="N2741" s="66">
        <f>IF(J2741=0,0,#REF!*$E$3)</f>
        <v>0</v>
      </c>
      <c r="O2741" s="67">
        <f t="shared" si="212"/>
        <v>0</v>
      </c>
      <c r="P2741" s="66"/>
      <c r="Q2741" s="67"/>
      <c r="R2741" s="66"/>
      <c r="S2741" s="67"/>
      <c r="T2741" s="114">
        <f>IF($E$3=0,0,IF(J2741=J2742,0,IF(J2742&gt;J2741,"추가","환입")))</f>
        <v>0</v>
      </c>
    </row>
    <row r="2742" spans="1:20" ht="20.25" hidden="1" customHeight="1">
      <c r="A2742">
        <f>E2742</f>
        <v>0</v>
      </c>
      <c r="E2742">
        <f>IF(OR(O2741&gt;0,O2742&gt;0),1,0)</f>
        <v>0</v>
      </c>
      <c r="F2742" s="59">
        <f>SUM($A$2358:A2742)</f>
        <v>0</v>
      </c>
      <c r="G2742" s="70" t="s">
        <v>741</v>
      </c>
      <c r="H2742" s="115">
        <v>100</v>
      </c>
      <c r="I2742" s="71" t="s">
        <v>636</v>
      </c>
      <c r="J2742" s="70">
        <v>0</v>
      </c>
      <c r="K2742" s="72" t="s">
        <v>346</v>
      </c>
      <c r="L2742" s="73"/>
      <c r="M2742" s="71"/>
      <c r="N2742" s="73">
        <f>IF(J2742=0,0,#REF!)</f>
        <v>0</v>
      </c>
      <c r="O2742" s="74">
        <f t="shared" si="212"/>
        <v>0</v>
      </c>
      <c r="P2742" s="73"/>
      <c r="Q2742" s="74"/>
      <c r="R2742" s="73"/>
      <c r="S2742" s="74"/>
      <c r="T2742" s="104">
        <f>IF(T2741&gt;0,ABS(J2742-J2741),0)</f>
        <v>0</v>
      </c>
    </row>
    <row r="2743" spans="1:20" ht="20.25" hidden="1" customHeight="1">
      <c r="E2743" t="str">
        <f>IF(OR(O2743&gt;0,O2744&gt;0),2,"")</f>
        <v/>
      </c>
      <c r="F2743" s="62"/>
      <c r="G2743" s="63"/>
      <c r="H2743" s="113"/>
      <c r="I2743" s="64"/>
      <c r="J2743" s="63">
        <v>0</v>
      </c>
      <c r="K2743" s="65"/>
      <c r="L2743" s="66"/>
      <c r="M2743" s="64"/>
      <c r="N2743" s="66">
        <f>IF(J2743=0,0,#REF!*$E$3)</f>
        <v>0</v>
      </c>
      <c r="O2743" s="67">
        <f t="shared" si="212"/>
        <v>0</v>
      </c>
      <c r="P2743" s="66"/>
      <c r="Q2743" s="67"/>
      <c r="R2743" s="66"/>
      <c r="S2743" s="67"/>
      <c r="T2743" s="114">
        <f>IF($E$3=0,0,IF(J2743=J2744,0,IF(J2744&gt;J2743,"추가","환입")))</f>
        <v>0</v>
      </c>
    </row>
    <row r="2744" spans="1:20" ht="20.25" hidden="1" customHeight="1">
      <c r="A2744">
        <f>E2744</f>
        <v>0</v>
      </c>
      <c r="E2744">
        <f>IF(OR(O2743&gt;0,O2744&gt;0),1,0)</f>
        <v>0</v>
      </c>
      <c r="F2744" s="59">
        <f>SUM($A$2358:A2744)</f>
        <v>0</v>
      </c>
      <c r="G2744" s="70" t="s">
        <v>741</v>
      </c>
      <c r="H2744" s="115">
        <v>150</v>
      </c>
      <c r="I2744" s="71" t="s">
        <v>636</v>
      </c>
      <c r="J2744" s="70">
        <v>0</v>
      </c>
      <c r="K2744" s="72" t="s">
        <v>346</v>
      </c>
      <c r="L2744" s="73"/>
      <c r="M2744" s="71"/>
      <c r="N2744" s="73">
        <f>IF(J2744=0,0,#REF!)</f>
        <v>0</v>
      </c>
      <c r="O2744" s="74">
        <f t="shared" si="212"/>
        <v>0</v>
      </c>
      <c r="P2744" s="73"/>
      <c r="Q2744" s="74"/>
      <c r="R2744" s="73"/>
      <c r="S2744" s="74"/>
      <c r="T2744" s="104">
        <f>IF(T2743&gt;0,ABS(J2744-J2743),0)</f>
        <v>0</v>
      </c>
    </row>
    <row r="2745" spans="1:20" ht="20.25" hidden="1" customHeight="1">
      <c r="E2745" t="str">
        <f>IF(OR(O2745&gt;0,O2746&gt;0),2,"")</f>
        <v/>
      </c>
      <c r="F2745" s="62"/>
      <c r="G2745" s="63"/>
      <c r="H2745" s="113"/>
      <c r="I2745" s="64"/>
      <c r="J2745" s="63">
        <v>0</v>
      </c>
      <c r="K2745" s="65"/>
      <c r="L2745" s="66"/>
      <c r="M2745" s="64"/>
      <c r="N2745" s="66">
        <f>IF(J2745=0,0,#REF!*$E$3)</f>
        <v>0</v>
      </c>
      <c r="O2745" s="67">
        <f t="shared" si="212"/>
        <v>0</v>
      </c>
      <c r="P2745" s="66"/>
      <c r="Q2745" s="67"/>
      <c r="R2745" s="66"/>
      <c r="S2745" s="67"/>
      <c r="T2745" s="114">
        <f>IF($E$3=0,0,IF(J2745=J2746,0,IF(J2746&gt;J2745,"추가","환입")))</f>
        <v>0</v>
      </c>
    </row>
    <row r="2746" spans="1:20" ht="20.25" hidden="1" customHeight="1">
      <c r="A2746">
        <f>E2746</f>
        <v>0</v>
      </c>
      <c r="E2746">
        <f>IF(OR(O2745&gt;0,O2746&gt;0),1,0)</f>
        <v>0</v>
      </c>
      <c r="F2746" s="59">
        <f>SUM($A$2358:A2746)</f>
        <v>0</v>
      </c>
      <c r="G2746" s="70" t="s">
        <v>741</v>
      </c>
      <c r="H2746" s="115">
        <v>200</v>
      </c>
      <c r="I2746" s="71" t="s">
        <v>636</v>
      </c>
      <c r="J2746" s="70">
        <v>0</v>
      </c>
      <c r="K2746" s="72" t="s">
        <v>707</v>
      </c>
      <c r="L2746" s="73"/>
      <c r="M2746" s="71"/>
      <c r="N2746" s="73">
        <f>IF(J2746=0,0,#REF!)</f>
        <v>0</v>
      </c>
      <c r="O2746" s="74">
        <f t="shared" si="212"/>
        <v>0</v>
      </c>
      <c r="P2746" s="73"/>
      <c r="Q2746" s="74"/>
      <c r="R2746" s="73"/>
      <c r="S2746" s="74"/>
      <c r="T2746" s="104">
        <f>IF(T2745&gt;0,ABS(J2746-J2745),0)</f>
        <v>0</v>
      </c>
    </row>
    <row r="2747" spans="1:20" ht="20.25" hidden="1" customHeight="1">
      <c r="E2747" t="str">
        <f>IF(OR(O2747&gt;0,O2748&gt;0),2,"")</f>
        <v/>
      </c>
      <c r="F2747" s="62"/>
      <c r="G2747" s="63"/>
      <c r="H2747" s="113"/>
      <c r="I2747" s="64"/>
      <c r="J2747" s="63">
        <v>0</v>
      </c>
      <c r="K2747" s="65"/>
      <c r="L2747" s="66"/>
      <c r="M2747" s="64"/>
      <c r="N2747" s="66">
        <f>IF(J2747=0,0,#REF!*$E$3)</f>
        <v>0</v>
      </c>
      <c r="O2747" s="67">
        <f t="shared" si="212"/>
        <v>0</v>
      </c>
      <c r="P2747" s="66"/>
      <c r="Q2747" s="67"/>
      <c r="R2747" s="66"/>
      <c r="S2747" s="67"/>
      <c r="T2747" s="114">
        <f>IF($E$3=0,0,IF(J2747=J2748,0,IF(J2748&gt;J2747,"추가","환입")))</f>
        <v>0</v>
      </c>
    </row>
    <row r="2748" spans="1:20" ht="20.25" hidden="1" customHeight="1">
      <c r="A2748">
        <f>E2748</f>
        <v>0</v>
      </c>
      <c r="E2748">
        <f>IF(OR(O2747&gt;0,O2748&gt;0),1,0)</f>
        <v>0</v>
      </c>
      <c r="F2748" s="59">
        <f>SUM($A$2358:A2748)</f>
        <v>0</v>
      </c>
      <c r="G2748" s="70" t="s">
        <v>741</v>
      </c>
      <c r="H2748" s="115">
        <v>250</v>
      </c>
      <c r="I2748" s="71" t="s">
        <v>636</v>
      </c>
      <c r="J2748" s="70">
        <v>0</v>
      </c>
      <c r="K2748" s="72" t="s">
        <v>707</v>
      </c>
      <c r="L2748" s="73"/>
      <c r="M2748" s="71"/>
      <c r="N2748" s="73">
        <f>IF(J2748=0,0,#REF!)</f>
        <v>0</v>
      </c>
      <c r="O2748" s="74">
        <f t="shared" si="212"/>
        <v>0</v>
      </c>
      <c r="P2748" s="73"/>
      <c r="Q2748" s="74"/>
      <c r="R2748" s="73"/>
      <c r="S2748" s="74"/>
      <c r="T2748" s="104">
        <f>IF(T2747&gt;0,ABS(J2748-J2747),0)</f>
        <v>0</v>
      </c>
    </row>
    <row r="2749" spans="1:20" ht="20.25" hidden="1" customHeight="1">
      <c r="E2749" t="str">
        <f>IF(OR(O2749&gt;0,O2750&gt;0),2,"")</f>
        <v/>
      </c>
      <c r="F2749" s="62"/>
      <c r="G2749" s="63"/>
      <c r="H2749" s="113"/>
      <c r="I2749" s="64"/>
      <c r="J2749" s="63">
        <v>0</v>
      </c>
      <c r="K2749" s="65"/>
      <c r="L2749" s="66"/>
      <c r="M2749" s="64"/>
      <c r="N2749" s="66">
        <f>IF(J2749=0,0,#REF!*$E$3)</f>
        <v>0</v>
      </c>
      <c r="O2749" s="67">
        <f t="shared" si="212"/>
        <v>0</v>
      </c>
      <c r="P2749" s="66"/>
      <c r="Q2749" s="67"/>
      <c r="R2749" s="66"/>
      <c r="S2749" s="67"/>
      <c r="T2749" s="114">
        <f>IF($E$3=0,0,IF(J2749=J2750,0,IF(J2750&gt;J2749,"추가","환입")))</f>
        <v>0</v>
      </c>
    </row>
    <row r="2750" spans="1:20" ht="20.25" hidden="1" customHeight="1">
      <c r="A2750">
        <f>E2750</f>
        <v>0</v>
      </c>
      <c r="E2750">
        <f>IF(OR(O2749&gt;0,O2750&gt;0),1,0)</f>
        <v>0</v>
      </c>
      <c r="F2750" s="59">
        <f>SUM($A$2358:A2750)</f>
        <v>0</v>
      </c>
      <c r="G2750" s="70" t="s">
        <v>741</v>
      </c>
      <c r="H2750" s="115">
        <v>300</v>
      </c>
      <c r="I2750" s="71" t="s">
        <v>636</v>
      </c>
      <c r="J2750" s="70">
        <v>0</v>
      </c>
      <c r="K2750" s="72" t="s">
        <v>346</v>
      </c>
      <c r="L2750" s="73"/>
      <c r="M2750" s="71"/>
      <c r="N2750" s="73">
        <f>IF(J2750=0,0,#REF!)</f>
        <v>0</v>
      </c>
      <c r="O2750" s="74">
        <f t="shared" si="212"/>
        <v>0</v>
      </c>
      <c r="P2750" s="73"/>
      <c r="Q2750" s="74"/>
      <c r="R2750" s="73"/>
      <c r="S2750" s="74"/>
      <c r="T2750" s="104">
        <f>IF(T2749&gt;0,ABS(J2750-J2749),0)</f>
        <v>0</v>
      </c>
    </row>
    <row r="2751" spans="1:20" ht="20.25" hidden="1" customHeight="1">
      <c r="E2751" t="str">
        <f>IF(OR(O2751&gt;0,O2752&gt;0),2,"")</f>
        <v/>
      </c>
      <c r="F2751" s="62"/>
      <c r="G2751" s="63"/>
      <c r="H2751" s="113"/>
      <c r="I2751" s="64"/>
      <c r="J2751" s="63">
        <v>0</v>
      </c>
      <c r="K2751" s="65"/>
      <c r="L2751" s="66"/>
      <c r="M2751" s="64"/>
      <c r="N2751" s="66">
        <f>IF(J2751=0,0,#REF!*$E$3)</f>
        <v>0</v>
      </c>
      <c r="O2751" s="67">
        <f t="shared" si="212"/>
        <v>0</v>
      </c>
      <c r="P2751" s="66"/>
      <c r="Q2751" s="67"/>
      <c r="R2751" s="66"/>
      <c r="S2751" s="67"/>
      <c r="T2751" s="114">
        <f>IF($E$3=0,0,IF(J2751=J2752,0,IF(J2752&gt;J2751,"추가","환입")))</f>
        <v>0</v>
      </c>
    </row>
    <row r="2752" spans="1:20" ht="20.25" hidden="1" customHeight="1">
      <c r="A2752">
        <f>E2752</f>
        <v>0</v>
      </c>
      <c r="E2752">
        <f>IF(OR(O2751&gt;0,O2752&gt;0),1,0)</f>
        <v>0</v>
      </c>
      <c r="F2752" s="59">
        <f>SUM($A$2358:A2752)</f>
        <v>0</v>
      </c>
      <c r="G2752" s="70" t="s">
        <v>741</v>
      </c>
      <c r="H2752" s="115">
        <v>400</v>
      </c>
      <c r="I2752" s="71" t="s">
        <v>636</v>
      </c>
      <c r="J2752" s="70">
        <v>0</v>
      </c>
      <c r="K2752" s="72" t="s">
        <v>346</v>
      </c>
      <c r="L2752" s="73"/>
      <c r="M2752" s="71"/>
      <c r="N2752" s="73">
        <f>IF(J2752=0,0,#REF!)</f>
        <v>0</v>
      </c>
      <c r="O2752" s="74">
        <f t="shared" si="212"/>
        <v>0</v>
      </c>
      <c r="P2752" s="73"/>
      <c r="Q2752" s="74"/>
      <c r="R2752" s="73"/>
      <c r="S2752" s="74"/>
      <c r="T2752" s="104">
        <f>IF(T2751&gt;0,ABS(J2752-J2751),0)</f>
        <v>0</v>
      </c>
    </row>
    <row r="2753" spans="1:20" ht="20.25" hidden="1" customHeight="1">
      <c r="E2753" t="str">
        <f>IF(OR(O2753&gt;0,O2754&gt;0),2,"")</f>
        <v/>
      </c>
      <c r="F2753" s="62"/>
      <c r="G2753" s="63"/>
      <c r="H2753" s="113"/>
      <c r="I2753" s="64"/>
      <c r="J2753" s="63">
        <v>0</v>
      </c>
      <c r="K2753" s="65"/>
      <c r="L2753" s="66"/>
      <c r="M2753" s="64"/>
      <c r="N2753" s="66">
        <f>IF(J2753=0,0,#REF!*$E$3)</f>
        <v>0</v>
      </c>
      <c r="O2753" s="67">
        <f t="shared" si="212"/>
        <v>0</v>
      </c>
      <c r="P2753" s="66"/>
      <c r="Q2753" s="67"/>
      <c r="R2753" s="66"/>
      <c r="S2753" s="67"/>
      <c r="T2753" s="114">
        <f>IF($E$3=0,0,IF(J2753=J2754,0,IF(J2754&gt;J2753,"추가","환입")))</f>
        <v>0</v>
      </c>
    </row>
    <row r="2754" spans="1:20" ht="20.25" hidden="1" customHeight="1">
      <c r="A2754">
        <f>E2754</f>
        <v>0</v>
      </c>
      <c r="E2754">
        <f>IF(OR(O2753&gt;0,O2754&gt;0),1,0)</f>
        <v>0</v>
      </c>
      <c r="F2754" s="59">
        <f>SUM($A$2358:A2754)</f>
        <v>0</v>
      </c>
      <c r="G2754" s="70" t="s">
        <v>741</v>
      </c>
      <c r="H2754" s="115">
        <v>500</v>
      </c>
      <c r="I2754" s="71" t="s">
        <v>636</v>
      </c>
      <c r="J2754" s="70">
        <v>0</v>
      </c>
      <c r="K2754" s="72" t="s">
        <v>346</v>
      </c>
      <c r="L2754" s="73"/>
      <c r="M2754" s="71"/>
      <c r="N2754" s="73">
        <f>IF(J2754=0,0,#REF!)</f>
        <v>0</v>
      </c>
      <c r="O2754" s="74">
        <f t="shared" si="212"/>
        <v>0</v>
      </c>
      <c r="P2754" s="73"/>
      <c r="Q2754" s="74"/>
      <c r="R2754" s="73"/>
      <c r="S2754" s="74"/>
      <c r="T2754" s="104">
        <f>IF(T2753&gt;0,ABS(J2754-J2753),0)</f>
        <v>0</v>
      </c>
    </row>
    <row r="2755" spans="1:20" ht="20.25" hidden="1" customHeight="1">
      <c r="E2755" t="str">
        <f>IF(OR(O2755&gt;0,O2756&gt;0),2,"")</f>
        <v/>
      </c>
      <c r="F2755" s="62"/>
      <c r="G2755" s="63"/>
      <c r="H2755" s="113"/>
      <c r="I2755" s="64"/>
      <c r="J2755" s="63">
        <v>0</v>
      </c>
      <c r="K2755" s="65"/>
      <c r="L2755" s="66"/>
      <c r="M2755" s="64"/>
      <c r="N2755" s="66">
        <f>IF(J2755=0,0,#REF!*$E$3)</f>
        <v>0</v>
      </c>
      <c r="O2755" s="67">
        <f t="shared" si="212"/>
        <v>0</v>
      </c>
      <c r="P2755" s="66"/>
      <c r="Q2755" s="67"/>
      <c r="R2755" s="66"/>
      <c r="S2755" s="67"/>
      <c r="T2755" s="114">
        <f>IF($E$3=0,0,IF(J2755=J2756,0,IF(J2756&gt;J2755,"추가","환입")))</f>
        <v>0</v>
      </c>
    </row>
    <row r="2756" spans="1:20" ht="20.25" hidden="1" customHeight="1">
      <c r="A2756">
        <f>E2756</f>
        <v>0</v>
      </c>
      <c r="E2756">
        <f>IF(OR(O2755&gt;0,O2756&gt;0),1,0)</f>
        <v>0</v>
      </c>
      <c r="F2756" s="59">
        <f>SUM($A$2358:A2756)</f>
        <v>0</v>
      </c>
      <c r="G2756" s="70" t="s">
        <v>742</v>
      </c>
      <c r="H2756" s="115">
        <v>80</v>
      </c>
      <c r="I2756" s="71" t="s">
        <v>636</v>
      </c>
      <c r="J2756" s="70">
        <v>0</v>
      </c>
      <c r="K2756" s="72" t="s">
        <v>347</v>
      </c>
      <c r="L2756" s="73"/>
      <c r="M2756" s="71"/>
      <c r="N2756" s="73">
        <f>IF(J2756=0,0,#REF!)</f>
        <v>0</v>
      </c>
      <c r="O2756" s="74">
        <f t="shared" si="212"/>
        <v>0</v>
      </c>
      <c r="P2756" s="73"/>
      <c r="Q2756" s="74"/>
      <c r="R2756" s="73"/>
      <c r="S2756" s="74"/>
      <c r="T2756" s="104">
        <f>IF(T2755&gt;0,ABS(J2756-J2755),0)</f>
        <v>0</v>
      </c>
    </row>
    <row r="2757" spans="1:20" ht="20.25" hidden="1" customHeight="1">
      <c r="E2757" t="str">
        <f>IF(OR(O2757&gt;0,O2758&gt;0),2,"")</f>
        <v/>
      </c>
      <c r="F2757" s="62"/>
      <c r="G2757" s="63"/>
      <c r="H2757" s="113"/>
      <c r="I2757" s="64"/>
      <c r="J2757" s="63">
        <v>0</v>
      </c>
      <c r="K2757" s="65"/>
      <c r="L2757" s="66"/>
      <c r="M2757" s="64"/>
      <c r="N2757" s="66">
        <f>IF(J2757=0,0,#REF!*$E$3)</f>
        <v>0</v>
      </c>
      <c r="O2757" s="67">
        <f t="shared" si="212"/>
        <v>0</v>
      </c>
      <c r="P2757" s="66"/>
      <c r="Q2757" s="67"/>
      <c r="R2757" s="66"/>
      <c r="S2757" s="67"/>
      <c r="T2757" s="114">
        <f>IF($E$3=0,0,IF(J2757=J2758,0,IF(J2758&gt;J2757,"추가","환입")))</f>
        <v>0</v>
      </c>
    </row>
    <row r="2758" spans="1:20" ht="20.25" customHeight="1">
      <c r="A2758">
        <f>E2758</f>
        <v>0</v>
      </c>
      <c r="E2758">
        <f>IF(OR(O2757&gt;0,O2758&gt;0),1,0)</f>
        <v>0</v>
      </c>
      <c r="F2758" s="59">
        <f>SUM($A$2358:A2758)</f>
        <v>0</v>
      </c>
      <c r="G2758" s="70" t="s">
        <v>742</v>
      </c>
      <c r="H2758" s="115">
        <v>100</v>
      </c>
      <c r="I2758" s="71" t="s">
        <v>636</v>
      </c>
      <c r="J2758" s="87">
        <v>1</v>
      </c>
      <c r="K2758" s="72" t="s">
        <v>707</v>
      </c>
      <c r="L2758" s="73"/>
      <c r="M2758" s="71"/>
      <c r="N2758" s="73"/>
      <c r="O2758" s="74"/>
      <c r="P2758" s="73"/>
      <c r="Q2758" s="74"/>
      <c r="R2758" s="73"/>
      <c r="S2758" s="74"/>
      <c r="T2758" s="104">
        <f>IF(T2757&gt;0,ABS(J2758-J2757),0)</f>
        <v>0</v>
      </c>
    </row>
    <row r="2759" spans="1:20" ht="20.25" hidden="1" customHeight="1">
      <c r="E2759" t="str">
        <f>IF(OR(O2759&gt;0,O2760&gt;0),2,"")</f>
        <v/>
      </c>
      <c r="F2759" s="62"/>
      <c r="G2759" s="63"/>
      <c r="H2759" s="113"/>
      <c r="I2759" s="64"/>
      <c r="J2759" s="63">
        <v>0</v>
      </c>
      <c r="K2759" s="65"/>
      <c r="L2759" s="66"/>
      <c r="M2759" s="64"/>
      <c r="N2759" s="66">
        <f>IF(J2759=0,0,#REF!*$E$3)</f>
        <v>0</v>
      </c>
      <c r="O2759" s="67">
        <f t="shared" si="212"/>
        <v>0</v>
      </c>
      <c r="P2759" s="66"/>
      <c r="Q2759" s="67"/>
      <c r="R2759" s="66"/>
      <c r="S2759" s="67"/>
      <c r="T2759" s="114">
        <f>IF($E$3=0,0,IF(J2759=J2760,0,IF(J2760&gt;J2759,"추가","환입")))</f>
        <v>0</v>
      </c>
    </row>
    <row r="2760" spans="1:20" ht="20.25" customHeight="1">
      <c r="A2760">
        <f>E2760</f>
        <v>0</v>
      </c>
      <c r="E2760">
        <f>IF(OR(O2759&gt;0,O2760&gt;0),1,0)</f>
        <v>0</v>
      </c>
      <c r="F2760" s="59">
        <f>SUM($A$2358:A2760)</f>
        <v>0</v>
      </c>
      <c r="G2760" s="70" t="s">
        <v>742</v>
      </c>
      <c r="H2760" s="115">
        <v>150</v>
      </c>
      <c r="I2760" s="71" t="s">
        <v>636</v>
      </c>
      <c r="J2760" s="87">
        <v>2</v>
      </c>
      <c r="K2760" s="72" t="s">
        <v>707</v>
      </c>
      <c r="L2760" s="73"/>
      <c r="M2760" s="71"/>
      <c r="N2760" s="73"/>
      <c r="O2760" s="74"/>
      <c r="P2760" s="73"/>
      <c r="Q2760" s="74"/>
      <c r="R2760" s="73"/>
      <c r="S2760" s="74"/>
      <c r="T2760" s="104">
        <f>IF(T2759&gt;0,ABS(J2760-J2759),0)</f>
        <v>0</v>
      </c>
    </row>
    <row r="2761" spans="1:20" ht="20.25" hidden="1" customHeight="1">
      <c r="E2761" t="str">
        <f>IF(OR(O2761&gt;0,O2762&gt;0),2,"")</f>
        <v/>
      </c>
      <c r="F2761" s="62"/>
      <c r="G2761" s="63"/>
      <c r="H2761" s="113"/>
      <c r="I2761" s="64"/>
      <c r="J2761" s="63">
        <v>0</v>
      </c>
      <c r="K2761" s="65"/>
      <c r="L2761" s="66"/>
      <c r="M2761" s="64"/>
      <c r="N2761" s="66">
        <f>IF(J2761=0,0,#REF!*$E$3)</f>
        <v>0</v>
      </c>
      <c r="O2761" s="67">
        <f t="shared" si="212"/>
        <v>0</v>
      </c>
      <c r="P2761" s="66"/>
      <c r="Q2761" s="67"/>
      <c r="R2761" s="66"/>
      <c r="S2761" s="67"/>
      <c r="T2761" s="114">
        <f>IF($E$3=0,0,IF(J2761=J2762,0,IF(J2762&gt;J2761,"추가","환입")))</f>
        <v>0</v>
      </c>
    </row>
    <row r="2762" spans="1:20" ht="20.25" hidden="1" customHeight="1">
      <c r="A2762">
        <f>E2762</f>
        <v>0</v>
      </c>
      <c r="E2762">
        <f>IF(OR(O2761&gt;0,O2762&gt;0),1,0)</f>
        <v>0</v>
      </c>
      <c r="F2762" s="59">
        <f>SUM($A$2358:A2762)</f>
        <v>0</v>
      </c>
      <c r="G2762" s="70" t="s">
        <v>742</v>
      </c>
      <c r="H2762" s="115">
        <v>200</v>
      </c>
      <c r="I2762" s="71" t="s">
        <v>636</v>
      </c>
      <c r="J2762" s="70">
        <v>0</v>
      </c>
      <c r="K2762" s="72" t="s">
        <v>346</v>
      </c>
      <c r="L2762" s="73"/>
      <c r="M2762" s="71"/>
      <c r="N2762" s="73">
        <f>IF(J2762=0,0,#REF!)</f>
        <v>0</v>
      </c>
      <c r="O2762" s="74">
        <f t="shared" si="212"/>
        <v>0</v>
      </c>
      <c r="P2762" s="73"/>
      <c r="Q2762" s="74"/>
      <c r="R2762" s="73"/>
      <c r="S2762" s="74"/>
      <c r="T2762" s="104">
        <f>IF(T2761&gt;0,ABS(J2762-J2761),0)</f>
        <v>0</v>
      </c>
    </row>
    <row r="2763" spans="1:20" ht="20.25" hidden="1" customHeight="1">
      <c r="E2763" t="str">
        <f>IF(OR(O2763&gt;0,O2764&gt;0),2,"")</f>
        <v/>
      </c>
      <c r="F2763" s="62"/>
      <c r="G2763" s="63"/>
      <c r="H2763" s="113"/>
      <c r="I2763" s="64"/>
      <c r="J2763" s="63">
        <v>0</v>
      </c>
      <c r="K2763" s="65"/>
      <c r="L2763" s="66"/>
      <c r="M2763" s="64"/>
      <c r="N2763" s="66">
        <f>IF(J2763=0,0,#REF!*$E$3)</f>
        <v>0</v>
      </c>
      <c r="O2763" s="67">
        <f t="shared" si="212"/>
        <v>0</v>
      </c>
      <c r="P2763" s="66"/>
      <c r="Q2763" s="67"/>
      <c r="R2763" s="66"/>
      <c r="S2763" s="67"/>
      <c r="T2763" s="114">
        <f>IF($E$3=0,0,IF(J2763=J2764,0,IF(J2764&gt;J2763,"추가","환입")))</f>
        <v>0</v>
      </c>
    </row>
    <row r="2764" spans="1:20" ht="20.25" customHeight="1">
      <c r="A2764">
        <f>E2764</f>
        <v>0</v>
      </c>
      <c r="E2764">
        <f>IF(OR(O2763&gt;0,O2764&gt;0),1,0)</f>
        <v>0</v>
      </c>
      <c r="F2764" s="59">
        <f>SUM($A$2358:A2764)</f>
        <v>0</v>
      </c>
      <c r="G2764" s="70" t="s">
        <v>742</v>
      </c>
      <c r="H2764" s="115">
        <v>250</v>
      </c>
      <c r="I2764" s="71" t="s">
        <v>636</v>
      </c>
      <c r="J2764" s="87">
        <v>1</v>
      </c>
      <c r="K2764" s="72" t="s">
        <v>346</v>
      </c>
      <c r="L2764" s="73"/>
      <c r="M2764" s="71"/>
      <c r="N2764" s="73"/>
      <c r="O2764" s="74"/>
      <c r="P2764" s="73"/>
      <c r="Q2764" s="74"/>
      <c r="R2764" s="73"/>
      <c r="S2764" s="74"/>
      <c r="T2764" s="104">
        <f>IF(T2763&gt;0,ABS(J2764-J2763),0)</f>
        <v>0</v>
      </c>
    </row>
    <row r="2765" spans="1:20" ht="20.25" hidden="1" customHeight="1">
      <c r="E2765" t="str">
        <f>IF(OR(O2765&gt;0,O2766&gt;0),2,"")</f>
        <v/>
      </c>
      <c r="F2765" s="62"/>
      <c r="G2765" s="63"/>
      <c r="H2765" s="113"/>
      <c r="I2765" s="64"/>
      <c r="J2765" s="63">
        <v>0</v>
      </c>
      <c r="K2765" s="65"/>
      <c r="L2765" s="66"/>
      <c r="M2765" s="64"/>
      <c r="N2765" s="66">
        <f>IF(J2765=0,0,#REF!*$E$3)</f>
        <v>0</v>
      </c>
      <c r="O2765" s="67">
        <f t="shared" si="212"/>
        <v>0</v>
      </c>
      <c r="P2765" s="66"/>
      <c r="Q2765" s="67"/>
      <c r="R2765" s="66"/>
      <c r="S2765" s="67"/>
      <c r="T2765" s="114">
        <f>IF($E$3=0,0,IF(J2765=J2766,0,IF(J2766&gt;J2765,"추가","환입")))</f>
        <v>0</v>
      </c>
    </row>
    <row r="2766" spans="1:20" ht="20.25" hidden="1" customHeight="1">
      <c r="A2766">
        <f>E2766</f>
        <v>0</v>
      </c>
      <c r="E2766">
        <f>IF(OR(O2765&gt;0,O2766&gt;0),1,0)</f>
        <v>0</v>
      </c>
      <c r="F2766" s="59">
        <f>SUM($A$2358:A2766)</f>
        <v>0</v>
      </c>
      <c r="G2766" s="70" t="s">
        <v>742</v>
      </c>
      <c r="H2766" s="115">
        <v>300</v>
      </c>
      <c r="I2766" s="71" t="s">
        <v>636</v>
      </c>
      <c r="J2766" s="70">
        <v>0</v>
      </c>
      <c r="K2766" s="72" t="s">
        <v>346</v>
      </c>
      <c r="L2766" s="73"/>
      <c r="M2766" s="71"/>
      <c r="N2766" s="73">
        <f>IF(J2766=0,0,#REF!)</f>
        <v>0</v>
      </c>
      <c r="O2766" s="74">
        <f t="shared" si="212"/>
        <v>0</v>
      </c>
      <c r="P2766" s="73"/>
      <c r="Q2766" s="74"/>
      <c r="R2766" s="73"/>
      <c r="S2766" s="74"/>
      <c r="T2766" s="104">
        <f>IF(T2765&gt;0,ABS(J2766-J2765),0)</f>
        <v>0</v>
      </c>
    </row>
    <row r="2767" spans="1:20" ht="20.25" hidden="1" customHeight="1">
      <c r="E2767" t="str">
        <f>IF(OR(O2767&gt;0,O2768&gt;0),2,"")</f>
        <v/>
      </c>
      <c r="F2767" s="62"/>
      <c r="G2767" s="63"/>
      <c r="H2767" s="113"/>
      <c r="I2767" s="64"/>
      <c r="J2767" s="63">
        <v>0</v>
      </c>
      <c r="K2767" s="65"/>
      <c r="L2767" s="66"/>
      <c r="M2767" s="64"/>
      <c r="N2767" s="66">
        <f>IF(J2767=0,0,#REF!*$E$3)</f>
        <v>0</v>
      </c>
      <c r="O2767" s="67">
        <f t="shared" si="212"/>
        <v>0</v>
      </c>
      <c r="P2767" s="66"/>
      <c r="Q2767" s="67"/>
      <c r="R2767" s="66"/>
      <c r="S2767" s="67"/>
      <c r="T2767" s="114">
        <f>IF($E$3=0,0,IF(J2767=J2768,0,IF(J2768&gt;J2767,"추가","환입")))</f>
        <v>0</v>
      </c>
    </row>
    <row r="2768" spans="1:20" ht="20.25" hidden="1" customHeight="1">
      <c r="A2768">
        <f>E2768</f>
        <v>0</v>
      </c>
      <c r="E2768">
        <f>IF(OR(O2767&gt;0,O2768&gt;0),1,0)</f>
        <v>0</v>
      </c>
      <c r="F2768" s="59">
        <f>SUM($A$2358:A2768)</f>
        <v>0</v>
      </c>
      <c r="G2768" s="70" t="s">
        <v>742</v>
      </c>
      <c r="H2768" s="115">
        <v>400</v>
      </c>
      <c r="I2768" s="71" t="s">
        <v>636</v>
      </c>
      <c r="J2768" s="70">
        <v>0</v>
      </c>
      <c r="K2768" s="72" t="s">
        <v>346</v>
      </c>
      <c r="L2768" s="73"/>
      <c r="M2768" s="71"/>
      <c r="N2768" s="73">
        <f>IF(J2768=0,0,#REF!)</f>
        <v>0</v>
      </c>
      <c r="O2768" s="74">
        <f t="shared" si="212"/>
        <v>0</v>
      </c>
      <c r="P2768" s="73"/>
      <c r="Q2768" s="74"/>
      <c r="R2768" s="73"/>
      <c r="S2768" s="74"/>
      <c r="T2768" s="104">
        <f>IF(T2767&gt;0,ABS(J2768-J2767),0)</f>
        <v>0</v>
      </c>
    </row>
    <row r="2769" spans="1:20" ht="20.25" hidden="1" customHeight="1">
      <c r="E2769" t="str">
        <f>IF(OR(O2769&gt;0,O2770&gt;0),2,"")</f>
        <v/>
      </c>
      <c r="F2769" s="62"/>
      <c r="G2769" s="63"/>
      <c r="H2769" s="113"/>
      <c r="I2769" s="64"/>
      <c r="J2769" s="63">
        <v>0</v>
      </c>
      <c r="K2769" s="65"/>
      <c r="L2769" s="66"/>
      <c r="M2769" s="64"/>
      <c r="N2769" s="66">
        <f>IF(J2769=0,0,#REF!*$E$3)</f>
        <v>0</v>
      </c>
      <c r="O2769" s="67">
        <f t="shared" si="212"/>
        <v>0</v>
      </c>
      <c r="P2769" s="66"/>
      <c r="Q2769" s="67"/>
      <c r="R2769" s="66"/>
      <c r="S2769" s="67"/>
      <c r="T2769" s="114">
        <f>IF($E$3=0,0,IF(J2769=J2770,0,IF(J2770&gt;J2769,"추가","환입")))</f>
        <v>0</v>
      </c>
    </row>
    <row r="2770" spans="1:20" ht="20.25" hidden="1" customHeight="1">
      <c r="A2770">
        <f>E2770</f>
        <v>0</v>
      </c>
      <c r="E2770">
        <f>IF(OR(O2769&gt;0,O2770&gt;0),1,0)</f>
        <v>0</v>
      </c>
      <c r="F2770" s="59">
        <f>SUM($A$2358:A2770)</f>
        <v>0</v>
      </c>
      <c r="G2770" s="70" t="s">
        <v>742</v>
      </c>
      <c r="H2770" s="115">
        <v>500</v>
      </c>
      <c r="I2770" s="71" t="s">
        <v>636</v>
      </c>
      <c r="J2770" s="70">
        <v>0</v>
      </c>
      <c r="K2770" s="72" t="s">
        <v>707</v>
      </c>
      <c r="L2770" s="73"/>
      <c r="M2770" s="71"/>
      <c r="N2770" s="73">
        <f>IF(J2770=0,0,#REF!)</f>
        <v>0</v>
      </c>
      <c r="O2770" s="74">
        <f t="shared" si="212"/>
        <v>0</v>
      </c>
      <c r="P2770" s="73"/>
      <c r="Q2770" s="74"/>
      <c r="R2770" s="73"/>
      <c r="S2770" s="74"/>
      <c r="T2770" s="104">
        <f>IF(T2769&gt;0,ABS(J2770-J2769),0)</f>
        <v>0</v>
      </c>
    </row>
    <row r="2771" spans="1:20" ht="20.25" hidden="1" customHeight="1">
      <c r="E2771" t="str">
        <f>IF(OR(O2771&gt;0,O2772&gt;0),2,"")</f>
        <v/>
      </c>
      <c r="F2771" s="62"/>
      <c r="G2771" s="63"/>
      <c r="H2771" s="113"/>
      <c r="I2771" s="64"/>
      <c r="J2771" s="63">
        <v>0</v>
      </c>
      <c r="K2771" s="65"/>
      <c r="L2771" s="66"/>
      <c r="M2771" s="64"/>
      <c r="N2771" s="66">
        <f>IF(J2771=0,0,#REF!*$E$3)</f>
        <v>0</v>
      </c>
      <c r="O2771" s="67">
        <f t="shared" si="212"/>
        <v>0</v>
      </c>
      <c r="P2771" s="66"/>
      <c r="Q2771" s="67"/>
      <c r="R2771" s="66"/>
      <c r="S2771" s="67"/>
      <c r="T2771" s="114">
        <f>IF($E$3=0,0,IF(J2771=J2772,0,IF(J2772&gt;J2771,"추가","환입")))</f>
        <v>0</v>
      </c>
    </row>
    <row r="2772" spans="1:20" ht="20.25" hidden="1" customHeight="1">
      <c r="A2772">
        <f>E2772</f>
        <v>0</v>
      </c>
      <c r="E2772">
        <f>IF(OR(O2771&gt;0,O2772&gt;0),1,0)</f>
        <v>0</v>
      </c>
      <c r="F2772" s="59">
        <f>SUM($A$2358:A2772)</f>
        <v>0</v>
      </c>
      <c r="G2772" s="70" t="s">
        <v>743</v>
      </c>
      <c r="H2772" s="115">
        <v>80</v>
      </c>
      <c r="I2772" s="71" t="s">
        <v>636</v>
      </c>
      <c r="J2772" s="70">
        <v>0</v>
      </c>
      <c r="K2772" s="72" t="s">
        <v>707</v>
      </c>
      <c r="L2772" s="73"/>
      <c r="M2772" s="71"/>
      <c r="N2772" s="73">
        <f>IF(J2772=0,0,#REF!)</f>
        <v>0</v>
      </c>
      <c r="O2772" s="74">
        <f t="shared" si="212"/>
        <v>0</v>
      </c>
      <c r="P2772" s="73"/>
      <c r="Q2772" s="74"/>
      <c r="R2772" s="73"/>
      <c r="S2772" s="74"/>
      <c r="T2772" s="104">
        <f>IF(T2771&gt;0,ABS(J2772-J2771),0)</f>
        <v>0</v>
      </c>
    </row>
    <row r="2773" spans="1:20" ht="20.25" hidden="1" customHeight="1">
      <c r="E2773" t="str">
        <f>IF(OR(O2773&gt;0,O2774&gt;0),2,"")</f>
        <v/>
      </c>
      <c r="F2773" s="62"/>
      <c r="G2773" s="63"/>
      <c r="H2773" s="113"/>
      <c r="I2773" s="64"/>
      <c r="J2773" s="63">
        <v>0</v>
      </c>
      <c r="K2773" s="65"/>
      <c r="L2773" s="66"/>
      <c r="M2773" s="64"/>
      <c r="N2773" s="66">
        <f>IF(J2773=0,0,#REF!*$E$3)</f>
        <v>0</v>
      </c>
      <c r="O2773" s="67">
        <f t="shared" si="212"/>
        <v>0</v>
      </c>
      <c r="P2773" s="66"/>
      <c r="Q2773" s="67"/>
      <c r="R2773" s="66"/>
      <c r="S2773" s="67"/>
      <c r="T2773" s="114">
        <f>IF($E$3=0,0,IF(J2773=J2774,0,IF(J2774&gt;J2773,"추가","환입")))</f>
        <v>0</v>
      </c>
    </row>
    <row r="2774" spans="1:20" ht="20.25" hidden="1" customHeight="1">
      <c r="A2774">
        <f>E2774</f>
        <v>0</v>
      </c>
      <c r="E2774">
        <f>IF(OR(O2773&gt;0,O2774&gt;0),1,0)</f>
        <v>0</v>
      </c>
      <c r="F2774" s="59">
        <f>SUM($A$2358:A2774)</f>
        <v>0</v>
      </c>
      <c r="G2774" s="70" t="s">
        <v>743</v>
      </c>
      <c r="H2774" s="115">
        <v>100</v>
      </c>
      <c r="I2774" s="71" t="s">
        <v>636</v>
      </c>
      <c r="J2774" s="70">
        <v>0</v>
      </c>
      <c r="K2774" s="72" t="s">
        <v>707</v>
      </c>
      <c r="L2774" s="73"/>
      <c r="M2774" s="71"/>
      <c r="N2774" s="73">
        <f>IF(J2774=0,0,#REF!)</f>
        <v>0</v>
      </c>
      <c r="O2774" s="74">
        <f t="shared" si="212"/>
        <v>0</v>
      </c>
      <c r="P2774" s="73"/>
      <c r="Q2774" s="74"/>
      <c r="R2774" s="73"/>
      <c r="S2774" s="74"/>
      <c r="T2774" s="104">
        <f>IF(T2773&gt;0,ABS(J2774-J2773),0)</f>
        <v>0</v>
      </c>
    </row>
    <row r="2775" spans="1:20" ht="20.25" hidden="1" customHeight="1">
      <c r="E2775" t="str">
        <f>IF(OR(O2775&gt;0,O2776&gt;0),2,"")</f>
        <v/>
      </c>
      <c r="F2775" s="62"/>
      <c r="G2775" s="63"/>
      <c r="H2775" s="113"/>
      <c r="I2775" s="64"/>
      <c r="J2775" s="63">
        <v>0</v>
      </c>
      <c r="K2775" s="65"/>
      <c r="L2775" s="66"/>
      <c r="M2775" s="64"/>
      <c r="N2775" s="66">
        <f>IF(J2775=0,0,#REF!*$E$3)</f>
        <v>0</v>
      </c>
      <c r="O2775" s="67">
        <f t="shared" ref="O2775:O2842" si="213">INT($J2775*N2775)</f>
        <v>0</v>
      </c>
      <c r="P2775" s="66"/>
      <c r="Q2775" s="67"/>
      <c r="R2775" s="66"/>
      <c r="S2775" s="67"/>
      <c r="T2775" s="114">
        <f>IF($E$3=0,0,IF(J2775=J2776,0,IF(J2776&gt;J2775,"추가","환입")))</f>
        <v>0</v>
      </c>
    </row>
    <row r="2776" spans="1:20" ht="20.25" hidden="1" customHeight="1">
      <c r="A2776">
        <f>E2776</f>
        <v>0</v>
      </c>
      <c r="E2776">
        <f>IF(OR(O2775&gt;0,O2776&gt;0),1,0)</f>
        <v>0</v>
      </c>
      <c r="F2776" s="59">
        <f>SUM($A$2358:A2776)</f>
        <v>0</v>
      </c>
      <c r="G2776" s="70" t="s">
        <v>743</v>
      </c>
      <c r="H2776" s="115">
        <v>150</v>
      </c>
      <c r="I2776" s="71" t="s">
        <v>636</v>
      </c>
      <c r="J2776" s="70">
        <v>0</v>
      </c>
      <c r="K2776" s="72" t="s">
        <v>413</v>
      </c>
      <c r="L2776" s="73"/>
      <c r="M2776" s="71"/>
      <c r="N2776" s="73">
        <f>IF(J2776=0,0,#REF!)</f>
        <v>0</v>
      </c>
      <c r="O2776" s="74">
        <f t="shared" si="213"/>
        <v>0</v>
      </c>
      <c r="P2776" s="73"/>
      <c r="Q2776" s="74"/>
      <c r="R2776" s="73"/>
      <c r="S2776" s="74"/>
      <c r="T2776" s="104">
        <f>IF(T2775&gt;0,ABS(J2776-J2775),0)</f>
        <v>0</v>
      </c>
    </row>
    <row r="2777" spans="1:20" ht="20.25" hidden="1" customHeight="1">
      <c r="E2777" t="str">
        <f>IF(OR(O2777&gt;0,O2778&gt;0),2,"")</f>
        <v/>
      </c>
      <c r="F2777" s="62"/>
      <c r="G2777" s="63"/>
      <c r="H2777" s="113"/>
      <c r="I2777" s="64"/>
      <c r="J2777" s="63">
        <v>0</v>
      </c>
      <c r="K2777" s="65"/>
      <c r="L2777" s="66"/>
      <c r="M2777" s="64"/>
      <c r="N2777" s="66">
        <f>IF(J2777=0,0,#REF!*$E$3)</f>
        <v>0</v>
      </c>
      <c r="O2777" s="67">
        <f t="shared" si="213"/>
        <v>0</v>
      </c>
      <c r="P2777" s="66"/>
      <c r="Q2777" s="67"/>
      <c r="R2777" s="66"/>
      <c r="S2777" s="67"/>
      <c r="T2777" s="114">
        <f>IF($E$3=0,0,IF(J2777=J2778,0,IF(J2778&gt;J2777,"추가","환입")))</f>
        <v>0</v>
      </c>
    </row>
    <row r="2778" spans="1:20" ht="20.25" hidden="1" customHeight="1">
      <c r="A2778">
        <f>E2778</f>
        <v>0</v>
      </c>
      <c r="E2778">
        <f>IF(OR(O2777&gt;0,O2778&gt;0),1,0)</f>
        <v>0</v>
      </c>
      <c r="F2778" s="59">
        <f>SUM($A$2358:A2778)</f>
        <v>0</v>
      </c>
      <c r="G2778" s="70" t="s">
        <v>743</v>
      </c>
      <c r="H2778" s="115">
        <v>200</v>
      </c>
      <c r="I2778" s="71" t="s">
        <v>636</v>
      </c>
      <c r="J2778" s="70">
        <v>0</v>
      </c>
      <c r="K2778" s="72" t="s">
        <v>346</v>
      </c>
      <c r="L2778" s="73"/>
      <c r="M2778" s="71"/>
      <c r="N2778" s="73">
        <f>IF(J2778=0,0,#REF!)</f>
        <v>0</v>
      </c>
      <c r="O2778" s="74">
        <f t="shared" si="213"/>
        <v>0</v>
      </c>
      <c r="P2778" s="73"/>
      <c r="Q2778" s="74"/>
      <c r="R2778" s="73"/>
      <c r="S2778" s="74"/>
      <c r="T2778" s="104">
        <f>IF(T2777&gt;0,ABS(J2778-J2777),0)</f>
        <v>0</v>
      </c>
    </row>
    <row r="2779" spans="1:20" ht="20.25" hidden="1" customHeight="1">
      <c r="E2779" t="str">
        <f>IF(OR(O2779&gt;0,O2780&gt;0),2,"")</f>
        <v/>
      </c>
      <c r="F2779" s="62"/>
      <c r="G2779" s="63"/>
      <c r="H2779" s="113"/>
      <c r="I2779" s="64"/>
      <c r="J2779" s="63">
        <v>0</v>
      </c>
      <c r="K2779" s="65"/>
      <c r="L2779" s="66"/>
      <c r="M2779" s="64"/>
      <c r="N2779" s="66">
        <f>IF(J2779=0,0,#REF!*$E$3)</f>
        <v>0</v>
      </c>
      <c r="O2779" s="67">
        <f t="shared" si="213"/>
        <v>0</v>
      </c>
      <c r="P2779" s="66"/>
      <c r="Q2779" s="67"/>
      <c r="R2779" s="66"/>
      <c r="S2779" s="67"/>
      <c r="T2779" s="114">
        <f>IF($E$3=0,0,IF(J2779=J2780,0,IF(J2780&gt;J2779,"추가","환입")))</f>
        <v>0</v>
      </c>
    </row>
    <row r="2780" spans="1:20" ht="20.25" hidden="1" customHeight="1">
      <c r="A2780">
        <f>E2780</f>
        <v>0</v>
      </c>
      <c r="E2780">
        <f>IF(OR(O2779&gt;0,O2780&gt;0),1,0)</f>
        <v>0</v>
      </c>
      <c r="F2780" s="59">
        <f>SUM($A$2358:A2780)</f>
        <v>0</v>
      </c>
      <c r="G2780" s="70" t="s">
        <v>743</v>
      </c>
      <c r="H2780" s="115">
        <v>250</v>
      </c>
      <c r="I2780" s="71" t="s">
        <v>636</v>
      </c>
      <c r="J2780" s="70">
        <v>0</v>
      </c>
      <c r="K2780" s="72" t="s">
        <v>413</v>
      </c>
      <c r="L2780" s="73"/>
      <c r="M2780" s="71"/>
      <c r="N2780" s="73">
        <f>IF(J2780=0,0,#REF!)</f>
        <v>0</v>
      </c>
      <c r="O2780" s="74">
        <f t="shared" si="213"/>
        <v>0</v>
      </c>
      <c r="P2780" s="73"/>
      <c r="Q2780" s="74"/>
      <c r="R2780" s="73"/>
      <c r="S2780" s="74"/>
      <c r="T2780" s="104">
        <f>IF(T2779&gt;0,ABS(J2780-J2779),0)</f>
        <v>0</v>
      </c>
    </row>
    <row r="2781" spans="1:20" ht="20.25" hidden="1" customHeight="1">
      <c r="E2781" t="str">
        <f>IF(OR(O2781&gt;0,O2782&gt;0),2,"")</f>
        <v/>
      </c>
      <c r="F2781" s="62"/>
      <c r="G2781" s="63"/>
      <c r="H2781" s="113"/>
      <c r="I2781" s="64"/>
      <c r="J2781" s="63">
        <v>0</v>
      </c>
      <c r="K2781" s="65"/>
      <c r="L2781" s="66"/>
      <c r="M2781" s="64"/>
      <c r="N2781" s="66">
        <f>IF(J2781=0,0,#REF!*$E$3)</f>
        <v>0</v>
      </c>
      <c r="O2781" s="67">
        <f t="shared" si="213"/>
        <v>0</v>
      </c>
      <c r="P2781" s="66"/>
      <c r="Q2781" s="67"/>
      <c r="R2781" s="66"/>
      <c r="S2781" s="67"/>
      <c r="T2781" s="114">
        <f>IF($E$3=0,0,IF(J2781=J2782,0,IF(J2782&gt;J2781,"추가","환입")))</f>
        <v>0</v>
      </c>
    </row>
    <row r="2782" spans="1:20" ht="20.25" hidden="1" customHeight="1">
      <c r="A2782">
        <f>E2782</f>
        <v>0</v>
      </c>
      <c r="E2782">
        <f>IF(OR(O2781&gt;0,O2782&gt;0),1,0)</f>
        <v>0</v>
      </c>
      <c r="F2782" s="59">
        <f>SUM($A$2358:A2782)</f>
        <v>0</v>
      </c>
      <c r="G2782" s="70" t="s">
        <v>743</v>
      </c>
      <c r="H2782" s="115">
        <v>300</v>
      </c>
      <c r="I2782" s="71" t="s">
        <v>636</v>
      </c>
      <c r="J2782" s="70">
        <v>0</v>
      </c>
      <c r="K2782" s="72" t="s">
        <v>413</v>
      </c>
      <c r="L2782" s="73"/>
      <c r="M2782" s="71"/>
      <c r="N2782" s="73">
        <f>IF(J2782=0,0,#REF!)</f>
        <v>0</v>
      </c>
      <c r="O2782" s="74">
        <f t="shared" si="213"/>
        <v>0</v>
      </c>
      <c r="P2782" s="73"/>
      <c r="Q2782" s="74"/>
      <c r="R2782" s="73"/>
      <c r="S2782" s="74"/>
      <c r="T2782" s="104">
        <f>IF(T2781&gt;0,ABS(J2782-J2781),0)</f>
        <v>0</v>
      </c>
    </row>
    <row r="2783" spans="1:20" ht="20.25" hidden="1" customHeight="1">
      <c r="E2783" t="str">
        <f>IF(OR(O2783&gt;0,O2784&gt;0),2,"")</f>
        <v/>
      </c>
      <c r="F2783" s="62"/>
      <c r="G2783" s="63"/>
      <c r="H2783" s="113"/>
      <c r="I2783" s="64"/>
      <c r="J2783" s="63">
        <v>0</v>
      </c>
      <c r="K2783" s="65"/>
      <c r="L2783" s="66"/>
      <c r="M2783" s="64"/>
      <c r="N2783" s="66">
        <f>IF(J2783=0,0,#REF!*$E$3)</f>
        <v>0</v>
      </c>
      <c r="O2783" s="67">
        <f t="shared" si="213"/>
        <v>0</v>
      </c>
      <c r="P2783" s="66"/>
      <c r="Q2783" s="67"/>
      <c r="R2783" s="66"/>
      <c r="S2783" s="67"/>
      <c r="T2783" s="114">
        <f>IF($E$3=0,0,IF(J2783=J2784,0,IF(J2784&gt;J2783,"추가","환입")))</f>
        <v>0</v>
      </c>
    </row>
    <row r="2784" spans="1:20" ht="20.25" hidden="1" customHeight="1">
      <c r="A2784">
        <f>E2784</f>
        <v>0</v>
      </c>
      <c r="E2784">
        <f>IF(OR(O2783&gt;0,O2784&gt;0),1,0)</f>
        <v>0</v>
      </c>
      <c r="F2784" s="59">
        <f>SUM($A$2358:A2784)</f>
        <v>0</v>
      </c>
      <c r="G2784" s="70" t="s">
        <v>743</v>
      </c>
      <c r="H2784" s="115">
        <v>400</v>
      </c>
      <c r="I2784" s="71" t="s">
        <v>636</v>
      </c>
      <c r="J2784" s="70">
        <v>0</v>
      </c>
      <c r="K2784" s="72" t="s">
        <v>346</v>
      </c>
      <c r="L2784" s="73"/>
      <c r="M2784" s="71"/>
      <c r="N2784" s="73">
        <f>IF(J2784=0,0,#REF!)</f>
        <v>0</v>
      </c>
      <c r="O2784" s="74">
        <f t="shared" si="213"/>
        <v>0</v>
      </c>
      <c r="P2784" s="73"/>
      <c r="Q2784" s="74"/>
      <c r="R2784" s="73"/>
      <c r="S2784" s="74"/>
      <c r="T2784" s="104">
        <f>IF(T2783&gt;0,ABS(J2784-J2783),0)</f>
        <v>0</v>
      </c>
    </row>
    <row r="2785" spans="1:20" ht="20.25" hidden="1" customHeight="1">
      <c r="E2785" t="str">
        <f>IF(OR(O2785&gt;0,O2786&gt;0),2,"")</f>
        <v/>
      </c>
      <c r="F2785" s="62"/>
      <c r="G2785" s="63"/>
      <c r="H2785" s="113"/>
      <c r="I2785" s="64"/>
      <c r="J2785" s="63">
        <v>0</v>
      </c>
      <c r="K2785" s="65"/>
      <c r="L2785" s="66"/>
      <c r="M2785" s="64"/>
      <c r="N2785" s="66">
        <f>IF(J2785=0,0,#REF!*$E$3)</f>
        <v>0</v>
      </c>
      <c r="O2785" s="67">
        <f t="shared" si="213"/>
        <v>0</v>
      </c>
      <c r="P2785" s="66"/>
      <c r="Q2785" s="67"/>
      <c r="R2785" s="66"/>
      <c r="S2785" s="67"/>
      <c r="T2785" s="114">
        <f>IF($E$3=0,0,IF(J2785=J2786,0,IF(J2786&gt;J2785,"추가","환입")))</f>
        <v>0</v>
      </c>
    </row>
    <row r="2786" spans="1:20" ht="20.25" hidden="1" customHeight="1">
      <c r="A2786">
        <f>E2786</f>
        <v>0</v>
      </c>
      <c r="E2786">
        <f>IF(OR(O2785&gt;0,O2786&gt;0),1,0)</f>
        <v>0</v>
      </c>
      <c r="F2786" s="59">
        <f>SUM($A$2358:A2786)</f>
        <v>0</v>
      </c>
      <c r="G2786" s="70" t="s">
        <v>743</v>
      </c>
      <c r="H2786" s="115">
        <v>500</v>
      </c>
      <c r="I2786" s="71" t="s">
        <v>636</v>
      </c>
      <c r="J2786" s="70">
        <v>0</v>
      </c>
      <c r="K2786" s="72" t="s">
        <v>707</v>
      </c>
      <c r="L2786" s="73"/>
      <c r="M2786" s="71"/>
      <c r="N2786" s="73">
        <f>IF(J2786=0,0,#REF!)</f>
        <v>0</v>
      </c>
      <c r="O2786" s="74">
        <f t="shared" si="213"/>
        <v>0</v>
      </c>
      <c r="P2786" s="73"/>
      <c r="Q2786" s="74"/>
      <c r="R2786" s="73"/>
      <c r="S2786" s="74"/>
      <c r="T2786" s="104">
        <f>IF(T2785&gt;0,ABS(J2786-J2785),0)</f>
        <v>0</v>
      </c>
    </row>
    <row r="2787" spans="1:20" ht="20.25" hidden="1" customHeight="1">
      <c r="E2787" t="str">
        <f>IF(OR(O2787&gt;0,O2788&gt;0),2,"")</f>
        <v/>
      </c>
      <c r="F2787" s="62"/>
      <c r="G2787" s="63"/>
      <c r="H2787" s="113"/>
      <c r="I2787" s="64"/>
      <c r="J2787" s="63">
        <v>0</v>
      </c>
      <c r="K2787" s="65"/>
      <c r="L2787" s="66"/>
      <c r="M2787" s="64"/>
      <c r="N2787" s="66">
        <f>IF(J2787=0,0,#REF!*$E$3)</f>
        <v>0</v>
      </c>
      <c r="O2787" s="67">
        <f t="shared" si="213"/>
        <v>0</v>
      </c>
      <c r="P2787" s="66"/>
      <c r="Q2787" s="67"/>
      <c r="R2787" s="66"/>
      <c r="S2787" s="67"/>
      <c r="T2787" s="114">
        <f>IF($E$3=0,0,IF(J2787=J2788,0,IF(J2788&gt;J2787,"추가","환입")))</f>
        <v>0</v>
      </c>
    </row>
    <row r="2788" spans="1:20" ht="20.25" hidden="1" customHeight="1">
      <c r="A2788">
        <f>E2788</f>
        <v>0</v>
      </c>
      <c r="E2788">
        <f>IF(OR(O2787&gt;0,O2788&gt;0),1,0)</f>
        <v>0</v>
      </c>
      <c r="F2788" s="59">
        <f>SUM($A$2358:A2788)</f>
        <v>0</v>
      </c>
      <c r="G2788" s="70" t="s">
        <v>744</v>
      </c>
      <c r="H2788" s="115" t="s">
        <v>745</v>
      </c>
      <c r="I2788" s="71" t="s">
        <v>636</v>
      </c>
      <c r="J2788" s="70">
        <v>0</v>
      </c>
      <c r="K2788" s="72" t="s">
        <v>707</v>
      </c>
      <c r="L2788" s="73"/>
      <c r="M2788" s="71"/>
      <c r="N2788" s="73">
        <f>IF(J2788=0,0,#REF!)</f>
        <v>0</v>
      </c>
      <c r="O2788" s="74">
        <f t="shared" si="213"/>
        <v>0</v>
      </c>
      <c r="P2788" s="73"/>
      <c r="Q2788" s="74"/>
      <c r="R2788" s="73"/>
      <c r="S2788" s="74"/>
      <c r="T2788" s="104">
        <f>IF(T2787&gt;0,ABS(J2788-J2787),0)</f>
        <v>0</v>
      </c>
    </row>
    <row r="2789" spans="1:20" ht="20.25" hidden="1" customHeight="1">
      <c r="E2789" t="str">
        <f>IF(OR(O2789&gt;0,O2790&gt;0),2,"")</f>
        <v/>
      </c>
      <c r="F2789" s="62"/>
      <c r="G2789" s="63"/>
      <c r="H2789" s="113"/>
      <c r="I2789" s="64"/>
      <c r="J2789" s="63">
        <v>0</v>
      </c>
      <c r="K2789" s="65"/>
      <c r="L2789" s="66"/>
      <c r="M2789" s="64"/>
      <c r="N2789" s="66">
        <f>IF(J2789=0,0,#REF!*$E$3)</f>
        <v>0</v>
      </c>
      <c r="O2789" s="67">
        <f t="shared" si="213"/>
        <v>0</v>
      </c>
      <c r="P2789" s="66"/>
      <c r="Q2789" s="67"/>
      <c r="R2789" s="66"/>
      <c r="S2789" s="67"/>
      <c r="T2789" s="114">
        <f>IF($E$3=0,0,IF(J2789=J2790,0,IF(J2790&gt;J2789,"추가","환입")))</f>
        <v>0</v>
      </c>
    </row>
    <row r="2790" spans="1:20" ht="20.25" hidden="1" customHeight="1">
      <c r="A2790">
        <f>E2790</f>
        <v>0</v>
      </c>
      <c r="E2790">
        <f>IF(OR(O2789&gt;0,O2790&gt;0),1,0)</f>
        <v>0</v>
      </c>
      <c r="F2790" s="59">
        <f>SUM($A$2358:A2790)</f>
        <v>0</v>
      </c>
      <c r="G2790" s="70" t="s">
        <v>744</v>
      </c>
      <c r="H2790" s="115" t="s">
        <v>746</v>
      </c>
      <c r="I2790" s="71" t="s">
        <v>636</v>
      </c>
      <c r="J2790" s="70">
        <v>0</v>
      </c>
      <c r="K2790" s="72" t="s">
        <v>707</v>
      </c>
      <c r="L2790" s="73"/>
      <c r="M2790" s="71"/>
      <c r="N2790" s="73">
        <f>IF(J2790=0,0,#REF!)</f>
        <v>0</v>
      </c>
      <c r="O2790" s="74">
        <f t="shared" si="213"/>
        <v>0</v>
      </c>
      <c r="P2790" s="73"/>
      <c r="Q2790" s="74"/>
      <c r="R2790" s="73"/>
      <c r="S2790" s="74"/>
      <c r="T2790" s="104">
        <f>IF(T2789&gt;0,ABS(J2790-J2789),0)</f>
        <v>0</v>
      </c>
    </row>
    <row r="2791" spans="1:20" ht="20.25" hidden="1" customHeight="1">
      <c r="E2791" t="str">
        <f>IF(OR(O2791&gt;0,O2792&gt;0),2,"")</f>
        <v/>
      </c>
      <c r="F2791" s="62"/>
      <c r="G2791" s="63"/>
      <c r="H2791" s="113"/>
      <c r="I2791" s="64"/>
      <c r="J2791" s="63">
        <v>0</v>
      </c>
      <c r="K2791" s="65"/>
      <c r="L2791" s="66"/>
      <c r="M2791" s="64"/>
      <c r="N2791" s="66">
        <f>IF(J2791=0,0,#REF!*$E$3)</f>
        <v>0</v>
      </c>
      <c r="O2791" s="67">
        <f t="shared" si="213"/>
        <v>0</v>
      </c>
      <c r="P2791" s="66"/>
      <c r="Q2791" s="67"/>
      <c r="R2791" s="66"/>
      <c r="S2791" s="67"/>
      <c r="T2791" s="114">
        <f>IF($E$3=0,0,IF(J2791=J2792,0,IF(J2792&gt;J2791,"추가","환입")))</f>
        <v>0</v>
      </c>
    </row>
    <row r="2792" spans="1:20" ht="20.25" hidden="1" customHeight="1">
      <c r="A2792">
        <f>E2792</f>
        <v>0</v>
      </c>
      <c r="E2792">
        <f>IF(OR(O2791&gt;0,O2792&gt;0),1,0)</f>
        <v>0</v>
      </c>
      <c r="F2792" s="59">
        <f>SUM($A$2358:A2792)</f>
        <v>0</v>
      </c>
      <c r="G2792" s="70" t="s">
        <v>744</v>
      </c>
      <c r="H2792" s="115" t="s">
        <v>747</v>
      </c>
      <c r="I2792" s="71" t="s">
        <v>636</v>
      </c>
      <c r="J2792" s="70">
        <v>0</v>
      </c>
      <c r="K2792" s="72" t="s">
        <v>346</v>
      </c>
      <c r="L2792" s="73"/>
      <c r="M2792" s="71"/>
      <c r="N2792" s="73">
        <f>IF(J2792=0,0,#REF!)</f>
        <v>0</v>
      </c>
      <c r="O2792" s="74">
        <f t="shared" si="213"/>
        <v>0</v>
      </c>
      <c r="P2792" s="73"/>
      <c r="Q2792" s="74"/>
      <c r="R2792" s="73"/>
      <c r="S2792" s="74"/>
      <c r="T2792" s="104">
        <f>IF(T2791&gt;0,ABS(J2792-J2791),0)</f>
        <v>0</v>
      </c>
    </row>
    <row r="2793" spans="1:20" ht="20.25" hidden="1" customHeight="1">
      <c r="E2793" t="str">
        <f>IF(OR(O2793&gt;0,O2794&gt;0),2,"")</f>
        <v/>
      </c>
      <c r="F2793" s="62"/>
      <c r="G2793" s="63"/>
      <c r="H2793" s="113"/>
      <c r="I2793" s="64"/>
      <c r="J2793" s="63">
        <v>0</v>
      </c>
      <c r="K2793" s="65"/>
      <c r="L2793" s="66"/>
      <c r="M2793" s="64"/>
      <c r="N2793" s="66">
        <f>IF(J2793=0,0,#REF!*$E$3)</f>
        <v>0</v>
      </c>
      <c r="O2793" s="67">
        <f t="shared" si="213"/>
        <v>0</v>
      </c>
      <c r="P2793" s="66"/>
      <c r="Q2793" s="67"/>
      <c r="R2793" s="66"/>
      <c r="S2793" s="67"/>
      <c r="T2793" s="114">
        <f>IF($E$3=0,0,IF(J2793=J2794,0,IF(J2794&gt;J2793,"추가","환입")))</f>
        <v>0</v>
      </c>
    </row>
    <row r="2794" spans="1:20" ht="20.25" hidden="1" customHeight="1">
      <c r="A2794">
        <f>E2794</f>
        <v>0</v>
      </c>
      <c r="E2794">
        <f>IF(OR(O2793&gt;0,O2794&gt;0),1,0)</f>
        <v>0</v>
      </c>
      <c r="F2794" s="59">
        <f>SUM($A$2358:A2794)</f>
        <v>0</v>
      </c>
      <c r="G2794" s="70" t="s">
        <v>744</v>
      </c>
      <c r="H2794" s="115" t="s">
        <v>748</v>
      </c>
      <c r="I2794" s="71" t="s">
        <v>636</v>
      </c>
      <c r="J2794" s="70">
        <v>0</v>
      </c>
      <c r="K2794" s="72" t="s">
        <v>346</v>
      </c>
      <c r="L2794" s="73"/>
      <c r="M2794" s="71"/>
      <c r="N2794" s="73">
        <f>IF(J2794=0,0,#REF!)</f>
        <v>0</v>
      </c>
      <c r="O2794" s="74">
        <f t="shared" si="213"/>
        <v>0</v>
      </c>
      <c r="P2794" s="73"/>
      <c r="Q2794" s="74"/>
      <c r="R2794" s="73"/>
      <c r="S2794" s="74"/>
      <c r="T2794" s="104">
        <f>IF(T2793&gt;0,ABS(J2794-J2793),0)</f>
        <v>0</v>
      </c>
    </row>
    <row r="2795" spans="1:20" ht="20.25" hidden="1" customHeight="1">
      <c r="E2795" t="str">
        <f>IF(OR(O2795&gt;0,O2796&gt;0),2,"")</f>
        <v/>
      </c>
      <c r="F2795" s="62"/>
      <c r="G2795" s="63"/>
      <c r="H2795" s="113"/>
      <c r="I2795" s="64"/>
      <c r="J2795" s="63">
        <v>0</v>
      </c>
      <c r="K2795" s="65"/>
      <c r="L2795" s="66"/>
      <c r="M2795" s="64"/>
      <c r="N2795" s="66">
        <f>IF(J2795=0,0,#REF!*$E$3)</f>
        <v>0</v>
      </c>
      <c r="O2795" s="67">
        <f t="shared" si="213"/>
        <v>0</v>
      </c>
      <c r="P2795" s="66"/>
      <c r="Q2795" s="67"/>
      <c r="R2795" s="66"/>
      <c r="S2795" s="67"/>
      <c r="T2795" s="114">
        <f>IF($E$3=0,0,IF(J2795=J2796,0,IF(J2796&gt;J2795,"추가","환입")))</f>
        <v>0</v>
      </c>
    </row>
    <row r="2796" spans="1:20" ht="20.25" hidden="1" customHeight="1">
      <c r="A2796">
        <f>E2796</f>
        <v>0</v>
      </c>
      <c r="E2796">
        <f>IF(OR(O2795&gt;0,O2796&gt;0),1,0)</f>
        <v>0</v>
      </c>
      <c r="F2796" s="59">
        <f>SUM($A$2358:A2796)</f>
        <v>0</v>
      </c>
      <c r="G2796" s="70" t="s">
        <v>744</v>
      </c>
      <c r="H2796" s="115" t="s">
        <v>749</v>
      </c>
      <c r="I2796" s="71" t="s">
        <v>636</v>
      </c>
      <c r="J2796" s="70">
        <v>0</v>
      </c>
      <c r="K2796" s="72" t="s">
        <v>346</v>
      </c>
      <c r="L2796" s="73"/>
      <c r="M2796" s="71"/>
      <c r="N2796" s="73">
        <f>IF(J2796=0,0,#REF!)</f>
        <v>0</v>
      </c>
      <c r="O2796" s="74">
        <f t="shared" si="213"/>
        <v>0</v>
      </c>
      <c r="P2796" s="73"/>
      <c r="Q2796" s="74"/>
      <c r="R2796" s="73"/>
      <c r="S2796" s="74"/>
      <c r="T2796" s="104">
        <f>IF(T2795&gt;0,ABS(J2796-J2795),0)</f>
        <v>0</v>
      </c>
    </row>
    <row r="2797" spans="1:20" ht="20.25" hidden="1" customHeight="1">
      <c r="E2797" t="str">
        <f>IF(OR(O2797&gt;0,O2798&gt;0),2,"")</f>
        <v/>
      </c>
      <c r="F2797" s="62"/>
      <c r="G2797" s="63"/>
      <c r="H2797" s="113"/>
      <c r="I2797" s="64"/>
      <c r="J2797" s="63">
        <v>0</v>
      </c>
      <c r="K2797" s="65"/>
      <c r="L2797" s="66"/>
      <c r="M2797" s="64"/>
      <c r="N2797" s="66">
        <f>IF(J2797=0,0,#REF!*$E$3)</f>
        <v>0</v>
      </c>
      <c r="O2797" s="67">
        <f t="shared" si="213"/>
        <v>0</v>
      </c>
      <c r="P2797" s="66"/>
      <c r="Q2797" s="67"/>
      <c r="R2797" s="66"/>
      <c r="S2797" s="67"/>
      <c r="T2797" s="114">
        <f>IF($E$3=0,0,IF(J2797=J2798,0,IF(J2798&gt;J2797,"추가","환입")))</f>
        <v>0</v>
      </c>
    </row>
    <row r="2798" spans="1:20" ht="20.25" hidden="1" customHeight="1">
      <c r="A2798">
        <f>E2798</f>
        <v>0</v>
      </c>
      <c r="E2798">
        <f>IF(OR(O2797&gt;0,O2798&gt;0),1,0)</f>
        <v>0</v>
      </c>
      <c r="F2798" s="59">
        <f>SUM($A$2358:A2798)</f>
        <v>0</v>
      </c>
      <c r="G2798" s="70" t="s">
        <v>744</v>
      </c>
      <c r="H2798" s="115" t="s">
        <v>750</v>
      </c>
      <c r="I2798" s="71" t="s">
        <v>636</v>
      </c>
      <c r="J2798" s="70">
        <v>0</v>
      </c>
      <c r="K2798" s="72" t="s">
        <v>347</v>
      </c>
      <c r="L2798" s="73"/>
      <c r="M2798" s="71"/>
      <c r="N2798" s="73">
        <f>IF(J2798=0,0,#REF!)</f>
        <v>0</v>
      </c>
      <c r="O2798" s="74">
        <f t="shared" si="213"/>
        <v>0</v>
      </c>
      <c r="P2798" s="73"/>
      <c r="Q2798" s="74"/>
      <c r="R2798" s="73"/>
      <c r="S2798" s="74"/>
      <c r="T2798" s="104">
        <f>IF(T2797&gt;0,ABS(J2798-J2797),0)</f>
        <v>0</v>
      </c>
    </row>
    <row r="2799" spans="1:20" ht="20.25" hidden="1" customHeight="1">
      <c r="E2799" t="str">
        <f>IF(OR(O2799&gt;0,O2800&gt;0),2,"")</f>
        <v/>
      </c>
      <c r="F2799" s="62"/>
      <c r="G2799" s="63"/>
      <c r="H2799" s="113"/>
      <c r="I2799" s="64"/>
      <c r="J2799" s="63">
        <v>0</v>
      </c>
      <c r="K2799" s="65"/>
      <c r="L2799" s="66"/>
      <c r="M2799" s="64"/>
      <c r="N2799" s="66">
        <f>IF(J2799=0,0,#REF!*$E$3)</f>
        <v>0</v>
      </c>
      <c r="O2799" s="67">
        <f t="shared" si="213"/>
        <v>0</v>
      </c>
      <c r="P2799" s="66"/>
      <c r="Q2799" s="67"/>
      <c r="R2799" s="66"/>
      <c r="S2799" s="67"/>
      <c r="T2799" s="114">
        <f>IF($E$3=0,0,IF(J2799=J2800,0,IF(J2800&gt;J2799,"추가","환입")))</f>
        <v>0</v>
      </c>
    </row>
    <row r="2800" spans="1:20" ht="20.25" customHeight="1">
      <c r="A2800">
        <f>E2800</f>
        <v>0</v>
      </c>
      <c r="E2800">
        <f>IF(OR(O2799&gt;0,O2800&gt;0),1,0)</f>
        <v>0</v>
      </c>
      <c r="F2800" s="59">
        <f>SUM($A$2358:A2800)</f>
        <v>0</v>
      </c>
      <c r="G2800" s="70" t="s">
        <v>744</v>
      </c>
      <c r="H2800" s="115" t="s">
        <v>751</v>
      </c>
      <c r="I2800" s="71" t="s">
        <v>636</v>
      </c>
      <c r="J2800" s="87">
        <v>1</v>
      </c>
      <c r="K2800" s="72" t="s">
        <v>752</v>
      </c>
      <c r="L2800" s="73"/>
      <c r="M2800" s="71"/>
      <c r="N2800" s="73"/>
      <c r="O2800" s="74"/>
      <c r="P2800" s="73"/>
      <c r="Q2800" s="74"/>
      <c r="R2800" s="73"/>
      <c r="S2800" s="74"/>
      <c r="T2800" s="104">
        <f>IF(T2799&gt;0,ABS(J2800-J2799),0)</f>
        <v>0</v>
      </c>
    </row>
    <row r="2801" spans="1:20" ht="20.25" hidden="1" customHeight="1">
      <c r="E2801" t="str">
        <f>IF(OR(O2801&gt;0,O2802&gt;0),2,"")</f>
        <v/>
      </c>
      <c r="F2801" s="62"/>
      <c r="G2801" s="63"/>
      <c r="H2801" s="113"/>
      <c r="I2801" s="64"/>
      <c r="J2801" s="63">
        <v>0</v>
      </c>
      <c r="K2801" s="65"/>
      <c r="L2801" s="66"/>
      <c r="M2801" s="64"/>
      <c r="N2801" s="66">
        <f>IF(J2801=0,0,#REF!*$E$3)</f>
        <v>0</v>
      </c>
      <c r="O2801" s="67">
        <f t="shared" si="213"/>
        <v>0</v>
      </c>
      <c r="P2801" s="66"/>
      <c r="Q2801" s="67"/>
      <c r="R2801" s="66"/>
      <c r="S2801" s="67"/>
      <c r="T2801" s="114">
        <f>IF($E$3=0,0,IF(J2801=J2802,0,IF(J2802&gt;J2801,"추가","환입")))</f>
        <v>0</v>
      </c>
    </row>
    <row r="2802" spans="1:20" ht="20.25" hidden="1" customHeight="1">
      <c r="A2802">
        <f>E2802</f>
        <v>0</v>
      </c>
      <c r="E2802">
        <f>IF(OR(O2801&gt;0,O2802&gt;0),1,0)</f>
        <v>0</v>
      </c>
      <c r="F2802" s="59">
        <f>SUM($A$2358:A2802)</f>
        <v>0</v>
      </c>
      <c r="G2802" s="70" t="s">
        <v>744</v>
      </c>
      <c r="H2802" s="115" t="s">
        <v>722</v>
      </c>
      <c r="I2802" s="71" t="s">
        <v>636</v>
      </c>
      <c r="J2802" s="70">
        <v>0</v>
      </c>
      <c r="K2802" s="72" t="s">
        <v>752</v>
      </c>
      <c r="L2802" s="73"/>
      <c r="M2802" s="71"/>
      <c r="N2802" s="73">
        <f>IF(J2802=0,0,#REF!)</f>
        <v>0</v>
      </c>
      <c r="O2802" s="74">
        <f t="shared" si="213"/>
        <v>0</v>
      </c>
      <c r="P2802" s="73"/>
      <c r="Q2802" s="74"/>
      <c r="R2802" s="73"/>
      <c r="S2802" s="74"/>
      <c r="T2802" s="104">
        <f>IF(T2801&gt;0,ABS(J2802-J2801),0)</f>
        <v>0</v>
      </c>
    </row>
    <row r="2803" spans="1:20" ht="20.25" hidden="1" customHeight="1">
      <c r="E2803" t="str">
        <f>IF(OR(O2803&gt;0,O2804&gt;0),2,"")</f>
        <v/>
      </c>
      <c r="F2803" s="62"/>
      <c r="G2803" s="63"/>
      <c r="H2803" s="113"/>
      <c r="I2803" s="64"/>
      <c r="J2803" s="63">
        <v>0</v>
      </c>
      <c r="K2803" s="65"/>
      <c r="L2803" s="66"/>
      <c r="M2803" s="64"/>
      <c r="N2803" s="66">
        <f>IF(J2803=0,0,#REF!*$E$3)</f>
        <v>0</v>
      </c>
      <c r="O2803" s="67">
        <f t="shared" si="213"/>
        <v>0</v>
      </c>
      <c r="P2803" s="66"/>
      <c r="Q2803" s="67"/>
      <c r="R2803" s="66"/>
      <c r="S2803" s="67"/>
      <c r="T2803" s="114">
        <f>IF($E$3=0,0,IF(J2803=J2804,0,IF(J2804&gt;J2803,"추가","환입")))</f>
        <v>0</v>
      </c>
    </row>
    <row r="2804" spans="1:20" ht="20.25" hidden="1" customHeight="1">
      <c r="A2804">
        <f>E2804</f>
        <v>0</v>
      </c>
      <c r="E2804">
        <f>IF(OR(O2803&gt;0,O2804&gt;0),1,0)</f>
        <v>0</v>
      </c>
      <c r="F2804" s="59">
        <f>SUM($A$2358:A2804)</f>
        <v>0</v>
      </c>
      <c r="G2804" s="70" t="s">
        <v>744</v>
      </c>
      <c r="H2804" s="115" t="s">
        <v>723</v>
      </c>
      <c r="I2804" s="71" t="s">
        <v>636</v>
      </c>
      <c r="J2804" s="70">
        <v>0</v>
      </c>
      <c r="K2804" s="72" t="s">
        <v>753</v>
      </c>
      <c r="L2804" s="73"/>
      <c r="M2804" s="71"/>
      <c r="N2804" s="73">
        <f>IF(J2804=0,0,#REF!)</f>
        <v>0</v>
      </c>
      <c r="O2804" s="74">
        <f t="shared" si="213"/>
        <v>0</v>
      </c>
      <c r="P2804" s="73"/>
      <c r="Q2804" s="74"/>
      <c r="R2804" s="73"/>
      <c r="S2804" s="74"/>
      <c r="T2804" s="104">
        <f>IF(T2803&gt;0,ABS(J2804-J2803),0)</f>
        <v>0</v>
      </c>
    </row>
    <row r="2805" spans="1:20" ht="20.25" hidden="1" customHeight="1">
      <c r="E2805" t="str">
        <f>IF(OR(O2805&gt;0,O2806&gt;0),2,"")</f>
        <v/>
      </c>
      <c r="F2805" s="62"/>
      <c r="G2805" s="63"/>
      <c r="H2805" s="113"/>
      <c r="I2805" s="64"/>
      <c r="J2805" s="63">
        <v>0</v>
      </c>
      <c r="K2805" s="65"/>
      <c r="L2805" s="66"/>
      <c r="M2805" s="64"/>
      <c r="N2805" s="66">
        <f>IF(J2805=0,0,#REF!*$E$3)</f>
        <v>0</v>
      </c>
      <c r="O2805" s="67">
        <f t="shared" si="213"/>
        <v>0</v>
      </c>
      <c r="P2805" s="66"/>
      <c r="Q2805" s="67"/>
      <c r="R2805" s="66"/>
      <c r="S2805" s="67"/>
      <c r="T2805" s="114">
        <f>IF($E$3=0,0,IF(J2805=J2806,0,IF(J2806&gt;J2805,"추가","환입")))</f>
        <v>0</v>
      </c>
    </row>
    <row r="2806" spans="1:20" ht="20.25" hidden="1" customHeight="1">
      <c r="A2806">
        <f>E2806</f>
        <v>0</v>
      </c>
      <c r="E2806">
        <f>IF(OR(O2805&gt;0,O2806&gt;0),1,0)</f>
        <v>0</v>
      </c>
      <c r="F2806" s="59">
        <f>SUM($A$2358:A2806)</f>
        <v>0</v>
      </c>
      <c r="G2806" s="70" t="s">
        <v>744</v>
      </c>
      <c r="H2806" s="115" t="s">
        <v>724</v>
      </c>
      <c r="I2806" s="71" t="s">
        <v>636</v>
      </c>
      <c r="J2806" s="70">
        <v>0</v>
      </c>
      <c r="K2806" s="72" t="s">
        <v>752</v>
      </c>
      <c r="L2806" s="73"/>
      <c r="M2806" s="71"/>
      <c r="N2806" s="73">
        <f>IF(J2806=0,0,#REF!)</f>
        <v>0</v>
      </c>
      <c r="O2806" s="74">
        <f t="shared" si="213"/>
        <v>0</v>
      </c>
      <c r="P2806" s="73"/>
      <c r="Q2806" s="74"/>
      <c r="R2806" s="73"/>
      <c r="S2806" s="74"/>
      <c r="T2806" s="104">
        <f>IF(T2805&gt;0,ABS(J2806-J2805),0)</f>
        <v>0</v>
      </c>
    </row>
    <row r="2807" spans="1:20" ht="20.25" hidden="1" customHeight="1">
      <c r="E2807" t="str">
        <f>IF(OR(O2807&gt;0,O2808&gt;0),2,"")</f>
        <v/>
      </c>
      <c r="F2807" s="62"/>
      <c r="G2807" s="63"/>
      <c r="H2807" s="113"/>
      <c r="I2807" s="64"/>
      <c r="J2807" s="63">
        <v>0</v>
      </c>
      <c r="K2807" s="65"/>
      <c r="L2807" s="66"/>
      <c r="M2807" s="64"/>
      <c r="N2807" s="66">
        <f>IF(J2807=0,0,#REF!*$E$3)</f>
        <v>0</v>
      </c>
      <c r="O2807" s="67">
        <f t="shared" si="213"/>
        <v>0</v>
      </c>
      <c r="P2807" s="66"/>
      <c r="Q2807" s="67"/>
      <c r="R2807" s="66"/>
      <c r="S2807" s="67"/>
      <c r="T2807" s="114">
        <f>IF($E$3=0,0,IF(J2807=J2808,0,IF(J2808&gt;J2807,"추가","환입")))</f>
        <v>0</v>
      </c>
    </row>
    <row r="2808" spans="1:20" ht="20.25" hidden="1" customHeight="1">
      <c r="A2808">
        <f>E2808</f>
        <v>0</v>
      </c>
      <c r="E2808">
        <f>IF(OR(O2807&gt;0,O2808&gt;0),1,0)</f>
        <v>0</v>
      </c>
      <c r="F2808" s="59">
        <f>SUM($A$2358:A2808)</f>
        <v>0</v>
      </c>
      <c r="G2808" s="70" t="s">
        <v>754</v>
      </c>
      <c r="H2808" s="115">
        <v>80</v>
      </c>
      <c r="I2808" s="71" t="s">
        <v>636</v>
      </c>
      <c r="J2808" s="87">
        <v>0</v>
      </c>
      <c r="K2808" s="72" t="s">
        <v>346</v>
      </c>
      <c r="L2808" s="73"/>
      <c r="M2808" s="71"/>
      <c r="N2808" s="73">
        <f>IF(J2808=0,0,#REF!)</f>
        <v>0</v>
      </c>
      <c r="O2808" s="74">
        <f t="shared" si="213"/>
        <v>0</v>
      </c>
      <c r="P2808" s="73"/>
      <c r="Q2808" s="74"/>
      <c r="R2808" s="73"/>
      <c r="S2808" s="74"/>
      <c r="T2808" s="104">
        <f>IF(T2807&gt;0,ABS(J2808-J2807),0)</f>
        <v>0</v>
      </c>
    </row>
    <row r="2809" spans="1:20" ht="20.25" hidden="1" customHeight="1">
      <c r="E2809" t="str">
        <f>IF(OR(O2809&gt;0,O2810&gt;0),2,"")</f>
        <v/>
      </c>
      <c r="F2809" s="62"/>
      <c r="G2809" s="63"/>
      <c r="H2809" s="113"/>
      <c r="I2809" s="64"/>
      <c r="J2809" s="63">
        <v>0</v>
      </c>
      <c r="K2809" s="65"/>
      <c r="L2809" s="66"/>
      <c r="M2809" s="64"/>
      <c r="N2809" s="66">
        <f>IF(J2809=0,0,#REF!*$E$3)</f>
        <v>0</v>
      </c>
      <c r="O2809" s="67">
        <f t="shared" si="213"/>
        <v>0</v>
      </c>
      <c r="P2809" s="66"/>
      <c r="Q2809" s="67"/>
      <c r="R2809" s="66"/>
      <c r="S2809" s="67"/>
      <c r="T2809" s="114">
        <f>IF($E$3=0,0,IF(J2809=J2810,0,IF(J2810&gt;J2809,"추가","환입")))</f>
        <v>0</v>
      </c>
    </row>
    <row r="2810" spans="1:20" ht="20.25" hidden="1" customHeight="1">
      <c r="A2810">
        <f>E2810</f>
        <v>0</v>
      </c>
      <c r="E2810">
        <f>IF(OR(O2809&gt;0,O2810&gt;0),1,0)</f>
        <v>0</v>
      </c>
      <c r="F2810" s="59">
        <f>SUM($A$2358:A2810)</f>
        <v>0</v>
      </c>
      <c r="G2810" s="70" t="s">
        <v>754</v>
      </c>
      <c r="H2810" s="115">
        <v>100</v>
      </c>
      <c r="I2810" s="71" t="s">
        <v>636</v>
      </c>
      <c r="J2810" s="70">
        <v>0</v>
      </c>
      <c r="K2810" s="72" t="s">
        <v>346</v>
      </c>
      <c r="L2810" s="73"/>
      <c r="M2810" s="71"/>
      <c r="N2810" s="73">
        <f>IF(J2810=0,0,#REF!)</f>
        <v>0</v>
      </c>
      <c r="O2810" s="74">
        <f t="shared" si="213"/>
        <v>0</v>
      </c>
      <c r="P2810" s="73"/>
      <c r="Q2810" s="74"/>
      <c r="R2810" s="73"/>
      <c r="S2810" s="74"/>
      <c r="T2810" s="104">
        <f>IF(T2809&gt;0,ABS(J2810-J2809),0)</f>
        <v>0</v>
      </c>
    </row>
    <row r="2811" spans="1:20" ht="20.25" hidden="1" customHeight="1">
      <c r="E2811" t="str">
        <f>IF(OR(O2811&gt;0,O2812&gt;0),2,"")</f>
        <v/>
      </c>
      <c r="F2811" s="62"/>
      <c r="G2811" s="63"/>
      <c r="H2811" s="113"/>
      <c r="I2811" s="64"/>
      <c r="J2811" s="63">
        <v>0</v>
      </c>
      <c r="K2811" s="65"/>
      <c r="L2811" s="66"/>
      <c r="M2811" s="64"/>
      <c r="N2811" s="66">
        <f>IF(J2811=0,0,#REF!*$E$3)</f>
        <v>0</v>
      </c>
      <c r="O2811" s="67">
        <f t="shared" si="213"/>
        <v>0</v>
      </c>
      <c r="P2811" s="66"/>
      <c r="Q2811" s="67"/>
      <c r="R2811" s="66"/>
      <c r="S2811" s="67"/>
      <c r="T2811" s="114">
        <f>IF($E$3=0,0,IF(J2811=J2812,0,IF(J2812&gt;J2811,"추가","환입")))</f>
        <v>0</v>
      </c>
    </row>
    <row r="2812" spans="1:20" ht="20.25" hidden="1" customHeight="1">
      <c r="E2812">
        <f>IF(OR(O2811&gt;0,O2812&gt;0),1,0)</f>
        <v>0</v>
      </c>
      <c r="F2812" s="59">
        <f>SUM($A$2358:A2812)</f>
        <v>0</v>
      </c>
      <c r="G2812" s="70" t="s">
        <v>754</v>
      </c>
      <c r="H2812" s="115">
        <v>150</v>
      </c>
      <c r="I2812" s="71" t="s">
        <v>636</v>
      </c>
      <c r="J2812" s="70">
        <v>0</v>
      </c>
      <c r="K2812" s="72" t="s">
        <v>346</v>
      </c>
      <c r="L2812" s="73"/>
      <c r="M2812" s="71"/>
      <c r="N2812" s="73">
        <f>IF(J2812=0,0,#REF!)</f>
        <v>0</v>
      </c>
      <c r="O2812" s="74">
        <f t="shared" si="213"/>
        <v>0</v>
      </c>
      <c r="P2812" s="73"/>
      <c r="Q2812" s="74"/>
      <c r="R2812" s="73"/>
      <c r="S2812" s="74"/>
      <c r="T2812" s="104">
        <f>IF(T2811&gt;0,ABS(J2812-J2811),0)</f>
        <v>0</v>
      </c>
    </row>
    <row r="2813" spans="1:20" ht="20.25" hidden="1" customHeight="1">
      <c r="E2813" t="str">
        <f>IF(OR(O2813&gt;0,O2814&gt;0),2,"")</f>
        <v/>
      </c>
      <c r="F2813" s="62"/>
      <c r="G2813" s="63"/>
      <c r="H2813" s="113"/>
      <c r="I2813" s="64"/>
      <c r="J2813" s="63">
        <v>0</v>
      </c>
      <c r="K2813" s="65"/>
      <c r="L2813" s="66"/>
      <c r="M2813" s="64"/>
      <c r="N2813" s="66">
        <f>IF(J2813=0,0,#REF!*$E$3)</f>
        <v>0</v>
      </c>
      <c r="O2813" s="67">
        <f t="shared" si="213"/>
        <v>0</v>
      </c>
      <c r="P2813" s="66"/>
      <c r="Q2813" s="67"/>
      <c r="R2813" s="66"/>
      <c r="S2813" s="67"/>
      <c r="T2813" s="114">
        <f>IF($E$3=0,0,IF(J2813=J2814,0,IF(J2814&gt;J2813,"추가","환입")))</f>
        <v>0</v>
      </c>
    </row>
    <row r="2814" spans="1:20" ht="20.25" hidden="1" customHeight="1">
      <c r="A2814">
        <f>E2814</f>
        <v>0</v>
      </c>
      <c r="E2814">
        <f>IF(OR(O2813&gt;0,O2814&gt;0),1,0)</f>
        <v>0</v>
      </c>
      <c r="F2814" s="59">
        <f>SUM($A$2358:A2814)</f>
        <v>0</v>
      </c>
      <c r="G2814" s="70" t="s">
        <v>754</v>
      </c>
      <c r="H2814" s="115">
        <v>200</v>
      </c>
      <c r="I2814" s="71" t="s">
        <v>636</v>
      </c>
      <c r="J2814" s="70">
        <v>0</v>
      </c>
      <c r="K2814" s="72" t="s">
        <v>346</v>
      </c>
      <c r="L2814" s="73"/>
      <c r="M2814" s="71"/>
      <c r="N2814" s="73">
        <f>IF(J2814=0,0,#REF!)</f>
        <v>0</v>
      </c>
      <c r="O2814" s="74">
        <f t="shared" si="213"/>
        <v>0</v>
      </c>
      <c r="P2814" s="73"/>
      <c r="Q2814" s="74"/>
      <c r="R2814" s="73"/>
      <c r="S2814" s="74"/>
      <c r="T2814" s="104">
        <f>IF(T2813&gt;0,ABS(J2814-J2813),0)</f>
        <v>0</v>
      </c>
    </row>
    <row r="2815" spans="1:20" ht="20.25" hidden="1" customHeight="1">
      <c r="E2815" t="str">
        <f>IF(OR(O2815&gt;0,O2816&gt;0),2,"")</f>
        <v/>
      </c>
      <c r="F2815" s="62"/>
      <c r="G2815" s="63"/>
      <c r="H2815" s="113"/>
      <c r="I2815" s="64"/>
      <c r="J2815" s="63">
        <v>0</v>
      </c>
      <c r="K2815" s="65"/>
      <c r="L2815" s="66"/>
      <c r="M2815" s="64"/>
      <c r="N2815" s="66">
        <f>IF(J2815=0,0,#REF!*$E$3)</f>
        <v>0</v>
      </c>
      <c r="O2815" s="67">
        <f t="shared" si="213"/>
        <v>0</v>
      </c>
      <c r="P2815" s="66"/>
      <c r="Q2815" s="67"/>
      <c r="R2815" s="66"/>
      <c r="S2815" s="67"/>
      <c r="T2815" s="114">
        <f>IF($E$3=0,0,IF(J2815=J2816,0,IF(J2816&gt;J2815,"추가","환입")))</f>
        <v>0</v>
      </c>
    </row>
    <row r="2816" spans="1:20" ht="20.25" hidden="1" customHeight="1">
      <c r="E2816">
        <f>IF(OR(O2815&gt;0,O2816&gt;0),1,0)</f>
        <v>0</v>
      </c>
      <c r="F2816" s="59">
        <f>SUM($A$2358:A2816)</f>
        <v>0</v>
      </c>
      <c r="G2816" s="70" t="s">
        <v>754</v>
      </c>
      <c r="H2816" s="115">
        <v>250</v>
      </c>
      <c r="I2816" s="71" t="s">
        <v>636</v>
      </c>
      <c r="J2816" s="70">
        <v>0</v>
      </c>
      <c r="K2816" s="72" t="s">
        <v>346</v>
      </c>
      <c r="L2816" s="73"/>
      <c r="M2816" s="71"/>
      <c r="N2816" s="73">
        <f>IF(J2816=0,0,#REF!)</f>
        <v>0</v>
      </c>
      <c r="O2816" s="74">
        <f t="shared" si="213"/>
        <v>0</v>
      </c>
      <c r="P2816" s="73"/>
      <c r="Q2816" s="74"/>
      <c r="R2816" s="73"/>
      <c r="S2816" s="74"/>
      <c r="T2816" s="104">
        <f>IF(T2815&gt;0,ABS(J2816-J2815),0)</f>
        <v>0</v>
      </c>
    </row>
    <row r="2817" spans="1:20" ht="20.25" hidden="1" customHeight="1">
      <c r="E2817" t="str">
        <f>IF(OR(O2817&gt;0,O2818&gt;0),2,"")</f>
        <v/>
      </c>
      <c r="F2817" s="62"/>
      <c r="G2817" s="63"/>
      <c r="H2817" s="113"/>
      <c r="I2817" s="64"/>
      <c r="J2817" s="63">
        <v>0</v>
      </c>
      <c r="K2817" s="65"/>
      <c r="L2817" s="66"/>
      <c r="M2817" s="64"/>
      <c r="N2817" s="66">
        <f>IF(J2817=0,0,#REF!*$E$3)</f>
        <v>0</v>
      </c>
      <c r="O2817" s="67">
        <f t="shared" si="213"/>
        <v>0</v>
      </c>
      <c r="P2817" s="66"/>
      <c r="Q2817" s="67"/>
      <c r="R2817" s="66"/>
      <c r="S2817" s="67"/>
      <c r="T2817" s="114">
        <f>IF($E$3=0,0,IF(J2817=J2818,0,IF(J2818&gt;J2817,"추가","환입")))</f>
        <v>0</v>
      </c>
    </row>
    <row r="2818" spans="1:20" ht="20.25" hidden="1" customHeight="1">
      <c r="A2818">
        <f>E2818</f>
        <v>0</v>
      </c>
      <c r="E2818">
        <f>IF(OR(O2817&gt;0,O2818&gt;0),1,0)</f>
        <v>0</v>
      </c>
      <c r="F2818" s="59">
        <f>SUM($A$2358:A2818)</f>
        <v>0</v>
      </c>
      <c r="G2818" s="70" t="s">
        <v>754</v>
      </c>
      <c r="H2818" s="115">
        <v>300</v>
      </c>
      <c r="I2818" s="71" t="s">
        <v>636</v>
      </c>
      <c r="J2818" s="70">
        <v>0</v>
      </c>
      <c r="K2818" s="72" t="s">
        <v>752</v>
      </c>
      <c r="L2818" s="73"/>
      <c r="M2818" s="71"/>
      <c r="N2818" s="73">
        <f>IF(J2818=0,0,#REF!)</f>
        <v>0</v>
      </c>
      <c r="O2818" s="74">
        <f t="shared" si="213"/>
        <v>0</v>
      </c>
      <c r="P2818" s="73"/>
      <c r="Q2818" s="74"/>
      <c r="R2818" s="73"/>
      <c r="S2818" s="74"/>
      <c r="T2818" s="104">
        <f>IF(T2817&gt;0,ABS(J2818-J2817),0)</f>
        <v>0</v>
      </c>
    </row>
    <row r="2819" spans="1:20" ht="20.25" hidden="1" customHeight="1">
      <c r="E2819" t="str">
        <f>IF(OR(O2819&gt;0,O2820&gt;0),2,"")</f>
        <v/>
      </c>
      <c r="F2819" s="62"/>
      <c r="G2819" s="63"/>
      <c r="H2819" s="113"/>
      <c r="I2819" s="64"/>
      <c r="J2819" s="63">
        <v>0</v>
      </c>
      <c r="K2819" s="65"/>
      <c r="L2819" s="66"/>
      <c r="M2819" s="64"/>
      <c r="N2819" s="66">
        <f>IF(J2819=0,0,#REF!*$E$3)</f>
        <v>0</v>
      </c>
      <c r="O2819" s="67">
        <f t="shared" si="213"/>
        <v>0</v>
      </c>
      <c r="P2819" s="66"/>
      <c r="Q2819" s="67"/>
      <c r="R2819" s="66"/>
      <c r="S2819" s="67"/>
      <c r="T2819" s="114">
        <f>IF($E$3=0,0,IF(J2819=J2820,0,IF(J2820&gt;J2819,"추가","환입")))</f>
        <v>0</v>
      </c>
    </row>
    <row r="2820" spans="1:20" ht="20.25" hidden="1" customHeight="1">
      <c r="E2820">
        <f>IF(OR(O2819&gt;0,O2820&gt;0),1,0)</f>
        <v>0</v>
      </c>
      <c r="F2820" s="59">
        <f>SUM($A$2358:A2820)</f>
        <v>0</v>
      </c>
      <c r="G2820" s="70" t="s">
        <v>754</v>
      </c>
      <c r="H2820" s="115">
        <v>400</v>
      </c>
      <c r="I2820" s="71" t="s">
        <v>636</v>
      </c>
      <c r="J2820" s="70">
        <v>0</v>
      </c>
      <c r="K2820" s="72" t="s">
        <v>752</v>
      </c>
      <c r="L2820" s="73"/>
      <c r="M2820" s="71"/>
      <c r="N2820" s="73">
        <f>IF(J2820=0,0,#REF!)</f>
        <v>0</v>
      </c>
      <c r="O2820" s="74">
        <f t="shared" si="213"/>
        <v>0</v>
      </c>
      <c r="P2820" s="73"/>
      <c r="Q2820" s="74"/>
      <c r="R2820" s="73"/>
      <c r="S2820" s="74"/>
      <c r="T2820" s="104">
        <f>IF(T2819&gt;0,ABS(J2820-J2819),0)</f>
        <v>0</v>
      </c>
    </row>
    <row r="2821" spans="1:20" ht="20.25" hidden="1" customHeight="1">
      <c r="E2821" t="str">
        <f>IF(OR(O2821&gt;0,O2822&gt;0),2,"")</f>
        <v/>
      </c>
      <c r="F2821" s="62"/>
      <c r="G2821" s="63"/>
      <c r="H2821" s="113"/>
      <c r="I2821" s="64"/>
      <c r="J2821" s="63">
        <v>0</v>
      </c>
      <c r="K2821" s="65"/>
      <c r="L2821" s="66"/>
      <c r="M2821" s="64"/>
      <c r="N2821" s="66">
        <f>IF(J2821=0,0,#REF!*$E$3)</f>
        <v>0</v>
      </c>
      <c r="O2821" s="67">
        <f t="shared" si="213"/>
        <v>0</v>
      </c>
      <c r="P2821" s="66"/>
      <c r="Q2821" s="67"/>
      <c r="R2821" s="66"/>
      <c r="S2821" s="67"/>
      <c r="T2821" s="114">
        <f>IF($E$3=0,0,IF(J2821=J2822,0,IF(J2822&gt;J2821,"추가","환입")))</f>
        <v>0</v>
      </c>
    </row>
    <row r="2822" spans="1:20" ht="20.25" hidden="1" customHeight="1">
      <c r="A2822">
        <f>E2822</f>
        <v>0</v>
      </c>
      <c r="E2822">
        <f>IF(OR(O2821&gt;0,O2822&gt;0),1,0)</f>
        <v>0</v>
      </c>
      <c r="F2822" s="59">
        <f>SUM($A$2358:A2822)</f>
        <v>0</v>
      </c>
      <c r="G2822" s="70" t="s">
        <v>754</v>
      </c>
      <c r="H2822" s="115">
        <v>500</v>
      </c>
      <c r="I2822" s="71" t="s">
        <v>636</v>
      </c>
      <c r="J2822" s="70">
        <v>0</v>
      </c>
      <c r="K2822" s="72" t="s">
        <v>752</v>
      </c>
      <c r="L2822" s="73"/>
      <c r="M2822" s="71"/>
      <c r="N2822" s="73">
        <f>IF(J2822=0,0,#REF!)</f>
        <v>0</v>
      </c>
      <c r="O2822" s="74">
        <f t="shared" si="213"/>
        <v>0</v>
      </c>
      <c r="P2822" s="73"/>
      <c r="Q2822" s="74"/>
      <c r="R2822" s="73"/>
      <c r="S2822" s="74"/>
      <c r="T2822" s="104">
        <f>IF(T2821&gt;0,ABS(J2822-J2821),0)</f>
        <v>0</v>
      </c>
    </row>
    <row r="2823" spans="1:20" ht="20.25" hidden="1" customHeight="1">
      <c r="E2823" t="str">
        <f>IF(OR(O2823&gt;0,O2824&gt;0),2,"")</f>
        <v/>
      </c>
      <c r="F2823" s="62"/>
      <c r="G2823" s="63"/>
      <c r="H2823" s="113"/>
      <c r="I2823" s="64"/>
      <c r="J2823" s="63">
        <v>0</v>
      </c>
      <c r="K2823" s="65"/>
      <c r="L2823" s="66"/>
      <c r="M2823" s="64"/>
      <c r="N2823" s="66">
        <f>IF(J2823=0,0,#REF!*$E$3)</f>
        <v>0</v>
      </c>
      <c r="O2823" s="67">
        <f t="shared" si="213"/>
        <v>0</v>
      </c>
      <c r="P2823" s="66"/>
      <c r="Q2823" s="67"/>
      <c r="R2823" s="66"/>
      <c r="S2823" s="67"/>
      <c r="T2823" s="114">
        <f>IF($E$3=0,0,IF(J2823=J2824,0,IF(J2824&gt;J2823,"추가","환입")))</f>
        <v>0</v>
      </c>
    </row>
    <row r="2824" spans="1:20" ht="20.25" hidden="1" customHeight="1">
      <c r="E2824">
        <f>IF(OR(O2823&gt;0,O2824&gt;0),1,0)</f>
        <v>0</v>
      </c>
      <c r="F2824" s="59">
        <f>SUM($A$2358:A2824)</f>
        <v>0</v>
      </c>
      <c r="G2824" s="70" t="s">
        <v>755</v>
      </c>
      <c r="H2824" s="115" t="s">
        <v>756</v>
      </c>
      <c r="I2824" s="71"/>
      <c r="J2824" s="70">
        <v>0</v>
      </c>
      <c r="K2824" s="72" t="s">
        <v>752</v>
      </c>
      <c r="L2824" s="73"/>
      <c r="M2824" s="71"/>
      <c r="N2824" s="73">
        <f>IF(J2824=0,0,#REF!)</f>
        <v>0</v>
      </c>
      <c r="O2824" s="74">
        <f t="shared" si="213"/>
        <v>0</v>
      </c>
      <c r="P2824" s="73"/>
      <c r="Q2824" s="74"/>
      <c r="R2824" s="73"/>
      <c r="S2824" s="74"/>
      <c r="T2824" s="104">
        <f>IF(T2823&gt;0,ABS(J2824-J2823),0)</f>
        <v>0</v>
      </c>
    </row>
    <row r="2825" spans="1:20" ht="20.25" hidden="1" customHeight="1">
      <c r="E2825" t="str">
        <f>IF(OR(O2825&gt;0,O2826&gt;0),2,"")</f>
        <v/>
      </c>
      <c r="F2825" s="62"/>
      <c r="G2825" s="63"/>
      <c r="H2825" s="113"/>
      <c r="I2825" s="64"/>
      <c r="J2825" s="63">
        <v>0</v>
      </c>
      <c r="K2825" s="65"/>
      <c r="L2825" s="66"/>
      <c r="M2825" s="64"/>
      <c r="N2825" s="66">
        <f>IF(J2825=0,0,#REF!*$E$3)</f>
        <v>0</v>
      </c>
      <c r="O2825" s="67">
        <f t="shared" si="213"/>
        <v>0</v>
      </c>
      <c r="P2825" s="66"/>
      <c r="Q2825" s="67"/>
      <c r="R2825" s="66"/>
      <c r="S2825" s="67"/>
      <c r="T2825" s="114">
        <f>IF($E$3=0,0,IF(J2825=J2826,0,IF(J2826&gt;J2825,"추가","환입")))</f>
        <v>0</v>
      </c>
    </row>
    <row r="2826" spans="1:20" ht="20.25" hidden="1" customHeight="1">
      <c r="E2826">
        <f>IF(OR(O2825&gt;0,O2826&gt;0),1,0)</f>
        <v>0</v>
      </c>
      <c r="F2826" s="59">
        <f>SUM($A$2358:A2826)</f>
        <v>0</v>
      </c>
      <c r="G2826" s="70" t="s">
        <v>757</v>
      </c>
      <c r="H2826" s="115" t="s">
        <v>758</v>
      </c>
      <c r="I2826" s="71"/>
      <c r="J2826" s="70">
        <v>0</v>
      </c>
      <c r="K2826" s="72" t="s">
        <v>346</v>
      </c>
      <c r="L2826" s="73"/>
      <c r="M2826" s="71"/>
      <c r="N2826" s="73">
        <f>IF(J2826=0,0,#REF!)</f>
        <v>0</v>
      </c>
      <c r="O2826" s="74">
        <f t="shared" si="213"/>
        <v>0</v>
      </c>
      <c r="P2826" s="73"/>
      <c r="Q2826" s="74"/>
      <c r="R2826" s="73"/>
      <c r="S2826" s="74"/>
      <c r="T2826" s="104">
        <f>IF(T2825&gt;0,ABS(J2826-J2825),0)</f>
        <v>0</v>
      </c>
    </row>
    <row r="2827" spans="1:20" ht="20.25" hidden="1" customHeight="1">
      <c r="E2827" t="str">
        <f>IF(OR(O2827&gt;0,O2828&gt;0),2,"")</f>
        <v/>
      </c>
      <c r="F2827" s="62"/>
      <c r="G2827" s="63"/>
      <c r="H2827" s="113"/>
      <c r="I2827" s="64"/>
      <c r="J2827" s="63">
        <v>0</v>
      </c>
      <c r="K2827" s="65"/>
      <c r="L2827" s="66"/>
      <c r="M2827" s="64"/>
      <c r="N2827" s="66">
        <f>IF(J2827=0,0,#REF!*$E$3)</f>
        <v>0</v>
      </c>
      <c r="O2827" s="67">
        <f t="shared" si="213"/>
        <v>0</v>
      </c>
      <c r="P2827" s="66"/>
      <c r="Q2827" s="67"/>
      <c r="R2827" s="66"/>
      <c r="S2827" s="67"/>
      <c r="T2827" s="114">
        <f>IF($E$3=0,0,IF(J2827=J2828,0,IF(J2828&gt;J2827,"추가","환입")))</f>
        <v>0</v>
      </c>
    </row>
    <row r="2828" spans="1:20" ht="20.25" hidden="1" customHeight="1">
      <c r="E2828">
        <f>IF(OR(O2827&gt;0,O2828&gt;0),1,0)</f>
        <v>0</v>
      </c>
      <c r="F2828" s="59">
        <f>SUM($A$2358:A2828)</f>
        <v>0</v>
      </c>
      <c r="G2828" s="70" t="s">
        <v>759</v>
      </c>
      <c r="H2828" s="115" t="s">
        <v>760</v>
      </c>
      <c r="I2828" s="71"/>
      <c r="J2828" s="70">
        <v>0</v>
      </c>
      <c r="K2828" s="72" t="s">
        <v>346</v>
      </c>
      <c r="L2828" s="73"/>
      <c r="M2828" s="71"/>
      <c r="N2828" s="73">
        <f>IF(J2828=0,0,#REF!)</f>
        <v>0</v>
      </c>
      <c r="O2828" s="74">
        <f t="shared" si="213"/>
        <v>0</v>
      </c>
      <c r="P2828" s="73"/>
      <c r="Q2828" s="74"/>
      <c r="R2828" s="73"/>
      <c r="S2828" s="74"/>
      <c r="T2828" s="104">
        <f>IF(T2827&gt;0,ABS(J2828-J2827),0)</f>
        <v>0</v>
      </c>
    </row>
    <row r="2829" spans="1:20" ht="20.25" hidden="1" customHeight="1">
      <c r="E2829" t="str">
        <f>IF(OR(O2829&gt;0,O2830&gt;0),2,"")</f>
        <v/>
      </c>
      <c r="F2829" s="62"/>
      <c r="G2829" s="63"/>
      <c r="H2829" s="113"/>
      <c r="I2829" s="64"/>
      <c r="J2829" s="63">
        <v>0</v>
      </c>
      <c r="K2829" s="65"/>
      <c r="L2829" s="66"/>
      <c r="M2829" s="64"/>
      <c r="N2829" s="66">
        <f>IF(J2829=0,0,#REF!*$E$3)</f>
        <v>0</v>
      </c>
      <c r="O2829" s="67">
        <f t="shared" si="213"/>
        <v>0</v>
      </c>
      <c r="P2829" s="66"/>
      <c r="Q2829" s="67"/>
      <c r="R2829" s="66"/>
      <c r="S2829" s="67"/>
      <c r="T2829" s="114">
        <f>IF($E$3=0,0,IF(J2829=J2830,0,IF(J2830&gt;J2829,"추가","환입")))</f>
        <v>0</v>
      </c>
    </row>
    <row r="2830" spans="1:20" ht="20.25" hidden="1" customHeight="1">
      <c r="E2830">
        <f>IF(OR(O2829&gt;0,O2830&gt;0),1,0)</f>
        <v>0</v>
      </c>
      <c r="F2830" s="59">
        <f>SUM($A$2358:A2830)</f>
        <v>0</v>
      </c>
      <c r="G2830" s="70" t="s">
        <v>759</v>
      </c>
      <c r="H2830" s="115" t="s">
        <v>761</v>
      </c>
      <c r="I2830" s="71"/>
      <c r="J2830" s="70">
        <v>0</v>
      </c>
      <c r="K2830" s="72" t="s">
        <v>346</v>
      </c>
      <c r="L2830" s="73"/>
      <c r="M2830" s="71"/>
      <c r="N2830" s="73">
        <f>IF(J2830=0,0,#REF!)</f>
        <v>0</v>
      </c>
      <c r="O2830" s="74">
        <f t="shared" si="213"/>
        <v>0</v>
      </c>
      <c r="P2830" s="73"/>
      <c r="Q2830" s="74"/>
      <c r="R2830" s="73"/>
      <c r="S2830" s="74"/>
      <c r="T2830" s="104">
        <f>IF(T2829&gt;0,ABS(J2830-J2829),0)</f>
        <v>0</v>
      </c>
    </row>
    <row r="2831" spans="1:20" ht="20.25" hidden="1" customHeight="1">
      <c r="E2831" t="str">
        <f>IF(OR(O2831&gt;0,O2832&gt;0),2,"")</f>
        <v/>
      </c>
      <c r="F2831" s="62"/>
      <c r="G2831" s="63"/>
      <c r="H2831" s="113"/>
      <c r="I2831" s="64"/>
      <c r="J2831" s="63">
        <v>0</v>
      </c>
      <c r="K2831" s="65"/>
      <c r="L2831" s="66"/>
      <c r="M2831" s="64"/>
      <c r="N2831" s="66">
        <f>IF(J2831=0,0,#REF!*$E$3)</f>
        <v>0</v>
      </c>
      <c r="O2831" s="67">
        <f t="shared" si="213"/>
        <v>0</v>
      </c>
      <c r="P2831" s="66"/>
      <c r="Q2831" s="67"/>
      <c r="R2831" s="66"/>
      <c r="S2831" s="67"/>
      <c r="T2831" s="114">
        <f>IF($E$3=0,0,IF(J2831=J2832,0,IF(J2832&gt;J2831,"추가","환입")))</f>
        <v>0</v>
      </c>
    </row>
    <row r="2832" spans="1:20" ht="20.25" hidden="1" customHeight="1">
      <c r="E2832">
        <f>IF(OR(O2831&gt;0,O2832&gt;0),1,0)</f>
        <v>0</v>
      </c>
      <c r="F2832" s="59">
        <f>SUM($A$2358:A2832)</f>
        <v>0</v>
      </c>
      <c r="G2832" s="70" t="s">
        <v>759</v>
      </c>
      <c r="H2832" s="115" t="s">
        <v>762</v>
      </c>
      <c r="I2832" s="71"/>
      <c r="J2832" s="70">
        <v>0</v>
      </c>
      <c r="K2832" s="72" t="s">
        <v>346</v>
      </c>
      <c r="L2832" s="73"/>
      <c r="M2832" s="71"/>
      <c r="N2832" s="73">
        <f>IF(J2832=0,0,#REF!)</f>
        <v>0</v>
      </c>
      <c r="O2832" s="74">
        <f t="shared" si="213"/>
        <v>0</v>
      </c>
      <c r="P2832" s="73"/>
      <c r="Q2832" s="74"/>
      <c r="R2832" s="73"/>
      <c r="S2832" s="74"/>
      <c r="T2832" s="104">
        <f>IF(T2831&gt;0,ABS(J2832-J2831),0)</f>
        <v>0</v>
      </c>
    </row>
    <row r="2833" spans="1:20" ht="20.25" hidden="1" customHeight="1">
      <c r="E2833" t="str">
        <f>IF(OR(O2833&gt;0,O2834&gt;0),2,"")</f>
        <v/>
      </c>
      <c r="F2833" s="62"/>
      <c r="G2833" s="63"/>
      <c r="H2833" s="113"/>
      <c r="I2833" s="64"/>
      <c r="J2833" s="63">
        <v>0</v>
      </c>
      <c r="K2833" s="65"/>
      <c r="L2833" s="66"/>
      <c r="M2833" s="64"/>
      <c r="N2833" s="66">
        <f>IF(J2833=0,0,#REF!*$E$3)</f>
        <v>0</v>
      </c>
      <c r="O2833" s="67">
        <f t="shared" si="213"/>
        <v>0</v>
      </c>
      <c r="P2833" s="66"/>
      <c r="Q2833" s="67"/>
      <c r="R2833" s="66"/>
      <c r="S2833" s="67"/>
      <c r="T2833" s="114">
        <f>IF($E$3=0,0,IF(J2833=J2834,0,IF(J2834&gt;J2833,"추가","환입")))</f>
        <v>0</v>
      </c>
    </row>
    <row r="2834" spans="1:20" ht="20.25" hidden="1" customHeight="1">
      <c r="E2834">
        <f>IF(OR(O2833&gt;0,O2834&gt;0),1,0)</f>
        <v>0</v>
      </c>
      <c r="F2834" s="59">
        <f>SUM($A$2358:A2834)</f>
        <v>0</v>
      </c>
      <c r="G2834" s="70" t="s">
        <v>759</v>
      </c>
      <c r="H2834" s="115" t="s">
        <v>763</v>
      </c>
      <c r="I2834" s="71"/>
      <c r="J2834" s="70">
        <v>0</v>
      </c>
      <c r="K2834" s="72" t="s">
        <v>346</v>
      </c>
      <c r="L2834" s="73"/>
      <c r="M2834" s="71"/>
      <c r="N2834" s="73">
        <f>IF(J2834=0,0,#REF!)</f>
        <v>0</v>
      </c>
      <c r="O2834" s="74">
        <f t="shared" si="213"/>
        <v>0</v>
      </c>
      <c r="P2834" s="73"/>
      <c r="Q2834" s="74"/>
      <c r="R2834" s="73"/>
      <c r="S2834" s="74"/>
      <c r="T2834" s="104">
        <f>IF(T2833&gt;0,ABS(J2834-J2833),0)</f>
        <v>0</v>
      </c>
    </row>
    <row r="2835" spans="1:20" ht="20.25" hidden="1" customHeight="1">
      <c r="E2835" t="str">
        <f>IF(OR(O2835&gt;0,O2836&gt;0),2,"")</f>
        <v/>
      </c>
      <c r="F2835" s="62"/>
      <c r="G2835" s="63"/>
      <c r="H2835" s="113"/>
      <c r="I2835" s="64"/>
      <c r="J2835" s="63">
        <v>0</v>
      </c>
      <c r="K2835" s="65"/>
      <c r="L2835" s="66"/>
      <c r="M2835" s="64"/>
      <c r="N2835" s="66">
        <f>IF(J2835=0,0,#REF!*$E$3)</f>
        <v>0</v>
      </c>
      <c r="O2835" s="67">
        <f t="shared" si="213"/>
        <v>0</v>
      </c>
      <c r="P2835" s="66"/>
      <c r="Q2835" s="67"/>
      <c r="R2835" s="66"/>
      <c r="S2835" s="67"/>
      <c r="T2835" s="114">
        <f>IF($E$3=0,0,IF(J2835=J2836,0,IF(J2836&gt;J2835,"추가","환입")))</f>
        <v>0</v>
      </c>
    </row>
    <row r="2836" spans="1:20" ht="20.25" customHeight="1">
      <c r="A2836">
        <f>E2836</f>
        <v>0</v>
      </c>
      <c r="E2836">
        <f>IF(OR(O2835&gt;0,O2836&gt;0),1,0)</f>
        <v>0</v>
      </c>
      <c r="F2836" s="59">
        <f>SUM($A$2358:A2836)</f>
        <v>0</v>
      </c>
      <c r="G2836" s="70" t="s">
        <v>764</v>
      </c>
      <c r="H2836" s="115" t="s">
        <v>765</v>
      </c>
      <c r="I2836" s="71"/>
      <c r="J2836" s="87">
        <v>11</v>
      </c>
      <c r="K2836" s="72" t="s">
        <v>346</v>
      </c>
      <c r="L2836" s="73"/>
      <c r="M2836" s="71"/>
      <c r="N2836" s="73"/>
      <c r="O2836" s="74"/>
      <c r="P2836" s="73"/>
      <c r="Q2836" s="74"/>
      <c r="R2836" s="73"/>
      <c r="S2836" s="74"/>
      <c r="T2836" s="104">
        <f>IF(T2835&gt;0,ABS(J2836-J2835),0)</f>
        <v>0</v>
      </c>
    </row>
    <row r="2837" spans="1:20" ht="20.25" hidden="1" customHeight="1">
      <c r="E2837" t="str">
        <f>IF(OR(O2837&gt;0,O2838&gt;0),2,"")</f>
        <v/>
      </c>
      <c r="F2837" s="62"/>
      <c r="G2837" s="63"/>
      <c r="H2837" s="113"/>
      <c r="I2837" s="64"/>
      <c r="J2837" s="63">
        <v>0</v>
      </c>
      <c r="K2837" s="65"/>
      <c r="L2837" s="66"/>
      <c r="M2837" s="64"/>
      <c r="N2837" s="66">
        <f>IF(J2837=0,0,#REF!*$E$3)</f>
        <v>0</v>
      </c>
      <c r="O2837" s="67">
        <f t="shared" si="213"/>
        <v>0</v>
      </c>
      <c r="P2837" s="66"/>
      <c r="Q2837" s="67"/>
      <c r="R2837" s="66"/>
      <c r="S2837" s="67"/>
      <c r="T2837" s="114">
        <f>IF($E$3=0,0,IF(J2837=J2838,0,IF(J2838&gt;J2837,"추가","환입")))</f>
        <v>0</v>
      </c>
    </row>
    <row r="2838" spans="1:20" ht="20.25" customHeight="1">
      <c r="A2838">
        <f>E2838</f>
        <v>0</v>
      </c>
      <c r="E2838">
        <f>IF(OR(O2837&gt;0,O2838&gt;0),1,0)</f>
        <v>0</v>
      </c>
      <c r="F2838" s="59">
        <f>SUM($A$2358:A2838)</f>
        <v>0</v>
      </c>
      <c r="G2838" s="70" t="s">
        <v>764</v>
      </c>
      <c r="H2838" s="115" t="s">
        <v>766</v>
      </c>
      <c r="I2838" s="71"/>
      <c r="J2838" s="87">
        <v>12</v>
      </c>
      <c r="K2838" s="72" t="s">
        <v>752</v>
      </c>
      <c r="L2838" s="73"/>
      <c r="M2838" s="71"/>
      <c r="N2838" s="73"/>
      <c r="O2838" s="74"/>
      <c r="P2838" s="73"/>
      <c r="Q2838" s="74"/>
      <c r="R2838" s="73"/>
      <c r="S2838" s="74"/>
      <c r="T2838" s="104">
        <f>IF(T2837&gt;0,ABS(J2838-J2837),0)</f>
        <v>0</v>
      </c>
    </row>
    <row r="2839" spans="1:20" ht="20.25" hidden="1" customHeight="1">
      <c r="E2839" t="str">
        <f>IF(OR(O2839&gt;0,O2840&gt;0),2,"")</f>
        <v/>
      </c>
      <c r="F2839" s="62"/>
      <c r="G2839" s="63"/>
      <c r="H2839" s="113"/>
      <c r="I2839" s="64"/>
      <c r="J2839" s="63">
        <v>0</v>
      </c>
      <c r="K2839" s="65"/>
      <c r="L2839" s="66"/>
      <c r="M2839" s="64"/>
      <c r="N2839" s="66">
        <f>IF(J2839=0,0,#REF!*$E$3)</f>
        <v>0</v>
      </c>
      <c r="O2839" s="67">
        <f t="shared" si="213"/>
        <v>0</v>
      </c>
      <c r="P2839" s="66"/>
      <c r="Q2839" s="67"/>
      <c r="R2839" s="66"/>
      <c r="S2839" s="67"/>
      <c r="T2839" s="114">
        <f>IF($E$3=0,0,IF(J2839=J2840,0,IF(J2840&gt;J2839,"추가","환입")))</f>
        <v>0</v>
      </c>
    </row>
    <row r="2840" spans="1:20" ht="20.25" customHeight="1">
      <c r="A2840">
        <f>E2840</f>
        <v>0</v>
      </c>
      <c r="E2840">
        <f>IF(OR(O2839&gt;0,O2840&gt;0),1,0)</f>
        <v>0</v>
      </c>
      <c r="F2840" s="59">
        <f>SUM($A$2358:A2840)</f>
        <v>0</v>
      </c>
      <c r="G2840" s="70" t="s">
        <v>764</v>
      </c>
      <c r="H2840" s="115" t="s">
        <v>767</v>
      </c>
      <c r="I2840" s="71"/>
      <c r="J2840" s="87">
        <v>15</v>
      </c>
      <c r="K2840" s="72" t="s">
        <v>752</v>
      </c>
      <c r="L2840" s="73"/>
      <c r="M2840" s="71"/>
      <c r="N2840" s="73"/>
      <c r="O2840" s="74"/>
      <c r="P2840" s="73"/>
      <c r="Q2840" s="74"/>
      <c r="R2840" s="73"/>
      <c r="S2840" s="74"/>
      <c r="T2840" s="104">
        <f>IF(T2839&gt;0,ABS(J2840-J2839),0)</f>
        <v>0</v>
      </c>
    </row>
    <row r="2841" spans="1:20" ht="20.25" hidden="1" customHeight="1">
      <c r="F2841" s="62"/>
      <c r="G2841" s="63"/>
      <c r="H2841" s="113"/>
      <c r="I2841" s="64"/>
      <c r="J2841" s="63">
        <v>0</v>
      </c>
      <c r="K2841" s="65"/>
      <c r="L2841" s="66"/>
      <c r="M2841" s="64"/>
      <c r="N2841" s="66">
        <f>IF(J2841=0,0,#REF!*$E$3)</f>
        <v>0</v>
      </c>
      <c r="O2841" s="67">
        <f t="shared" si="213"/>
        <v>0</v>
      </c>
      <c r="P2841" s="66"/>
      <c r="Q2841" s="67"/>
      <c r="R2841" s="66"/>
      <c r="S2841" s="67"/>
      <c r="T2841" s="114"/>
    </row>
    <row r="2842" spans="1:20" ht="20.25" hidden="1" customHeight="1">
      <c r="F2842" s="59">
        <f>SUM($A$2358:A2842)</f>
        <v>0</v>
      </c>
      <c r="G2842" s="70"/>
      <c r="H2842" s="115"/>
      <c r="I2842" s="71"/>
      <c r="J2842" s="70">
        <v>0</v>
      </c>
      <c r="K2842" s="72"/>
      <c r="L2842" s="73"/>
      <c r="M2842" s="71"/>
      <c r="N2842" s="73">
        <f>IF(J2842=0,0,#REF!)</f>
        <v>0</v>
      </c>
      <c r="O2842" s="74">
        <f t="shared" si="213"/>
        <v>0</v>
      </c>
      <c r="P2842" s="73"/>
      <c r="Q2842" s="74"/>
      <c r="R2842" s="73"/>
      <c r="S2842" s="74"/>
      <c r="T2842" s="104"/>
    </row>
    <row r="2843" spans="1:20" ht="20.25" hidden="1" customHeight="1">
      <c r="E2843" t="str">
        <f>IF(O2846&gt;0,2,"")</f>
        <v/>
      </c>
      <c r="F2843" s="62"/>
      <c r="G2843" s="63"/>
      <c r="H2843" s="113"/>
      <c r="I2843" s="64"/>
      <c r="J2843" s="63">
        <v>0</v>
      </c>
      <c r="K2843" s="65"/>
      <c r="L2843" s="66"/>
      <c r="M2843" s="64"/>
      <c r="N2843" s="66"/>
      <c r="O2843" s="67"/>
      <c r="P2843" s="66"/>
      <c r="Q2843" s="67"/>
      <c r="R2843" s="66"/>
      <c r="S2843" s="67"/>
      <c r="T2843" s="114"/>
    </row>
    <row r="2844" spans="1:20" ht="20.25" customHeight="1">
      <c r="A2844">
        <f>E2844</f>
        <v>0</v>
      </c>
      <c r="E2844">
        <f>IF(O2846&gt;0,1,0)</f>
        <v>0</v>
      </c>
      <c r="F2844" s="59"/>
      <c r="G2844" s="70" t="s">
        <v>57</v>
      </c>
      <c r="H2844" s="115"/>
      <c r="I2844" s="71"/>
      <c r="J2844" s="87">
        <v>0</v>
      </c>
      <c r="K2844" s="72"/>
      <c r="L2844" s="73"/>
      <c r="M2844" s="71"/>
      <c r="N2844" s="73"/>
      <c r="O2844" s="74"/>
      <c r="P2844" s="73"/>
      <c r="Q2844" s="74"/>
      <c r="R2844" s="73"/>
      <c r="S2844" s="74"/>
      <c r="T2844" s="104"/>
    </row>
    <row r="2845" spans="1:20" ht="20.25" hidden="1" customHeight="1">
      <c r="E2845" t="str">
        <f>IF(O2846&gt;0,2,"")</f>
        <v/>
      </c>
      <c r="F2845" s="62"/>
      <c r="G2845" s="63"/>
      <c r="H2845" s="113"/>
      <c r="I2845" s="64"/>
      <c r="J2845" s="63">
        <v>0</v>
      </c>
      <c r="K2845" s="65"/>
      <c r="L2845" s="66"/>
      <c r="M2845" s="64"/>
      <c r="N2845" s="66"/>
      <c r="O2845" s="67">
        <f>SUMPRODUCT((MOD(ROW(O2847:O3010),2)=1)*O2847:O3010)</f>
        <v>0</v>
      </c>
      <c r="P2845" s="66"/>
      <c r="Q2845" s="67"/>
      <c r="R2845" s="66"/>
      <c r="S2845" s="67"/>
      <c r="T2845" s="114"/>
    </row>
    <row r="2846" spans="1:20" ht="20.25" customHeight="1">
      <c r="A2846">
        <f>E2846</f>
        <v>0</v>
      </c>
      <c r="B2846">
        <v>2</v>
      </c>
      <c r="E2846">
        <f>IF(O2846&gt;0,1,0)</f>
        <v>0</v>
      </c>
      <c r="F2846" s="59"/>
      <c r="G2846" s="116" t="s">
        <v>768</v>
      </c>
      <c r="H2846" s="115"/>
      <c r="I2846" s="71"/>
      <c r="J2846" s="117">
        <v>506</v>
      </c>
      <c r="K2846" s="72"/>
      <c r="L2846" s="73"/>
      <c r="M2846" s="71"/>
      <c r="N2846" s="73"/>
      <c r="O2846" s="74"/>
      <c r="P2846" s="73"/>
      <c r="Q2846" s="74"/>
      <c r="R2846" s="73"/>
      <c r="S2846" s="74"/>
      <c r="T2846" s="104"/>
    </row>
    <row r="2847" spans="1:20" ht="20.25" hidden="1" customHeight="1">
      <c r="E2847" t="str">
        <f>IF(OR(O2847&gt;0,O2848&gt;0),2,"")</f>
        <v/>
      </c>
      <c r="F2847" s="62"/>
      <c r="G2847" s="63"/>
      <c r="H2847" s="113"/>
      <c r="I2847" s="64"/>
      <c r="J2847" s="63">
        <v>0</v>
      </c>
      <c r="K2847" s="65"/>
      <c r="L2847" s="66"/>
      <c r="M2847" s="64"/>
      <c r="N2847" s="66">
        <f>IF(J2847=0,0,#REF!*$E$3)</f>
        <v>0</v>
      </c>
      <c r="O2847" s="67">
        <f t="shared" ref="O2847:O2932" si="214">INT($J2847*N2847)</f>
        <v>0</v>
      </c>
      <c r="P2847" s="66"/>
      <c r="Q2847" s="67"/>
      <c r="R2847" s="66"/>
      <c r="S2847" s="67"/>
      <c r="T2847" s="114">
        <f>IF($E$3=0,0,IF(J2847=J2848,0,IF(J2848&gt;J2847,"추가","환입")))</f>
        <v>0</v>
      </c>
    </row>
    <row r="2848" spans="1:20" ht="20.25" hidden="1" customHeight="1">
      <c r="A2848">
        <f>E2848</f>
        <v>0</v>
      </c>
      <c r="B2848" t="s">
        <v>769</v>
      </c>
      <c r="E2848">
        <f>IF(OR(O2847&gt;0,O2848&gt;0),1,0)</f>
        <v>0</v>
      </c>
      <c r="F2848" s="59">
        <f>SUM($E2848)</f>
        <v>0</v>
      </c>
      <c r="G2848" s="70" t="s">
        <v>770</v>
      </c>
      <c r="H2848" s="115" t="s">
        <v>771</v>
      </c>
      <c r="I2848" s="71"/>
      <c r="J2848" s="70">
        <v>0</v>
      </c>
      <c r="K2848" s="72" t="s">
        <v>347</v>
      </c>
      <c r="L2848" s="73"/>
      <c r="M2848" s="71"/>
      <c r="N2848" s="73">
        <f>IF(J2848=0,0,#REF!)</f>
        <v>0</v>
      </c>
      <c r="O2848" s="74">
        <f t="shared" si="214"/>
        <v>0</v>
      </c>
      <c r="P2848" s="73"/>
      <c r="Q2848" s="74"/>
      <c r="R2848" s="73"/>
      <c r="S2848" s="74"/>
      <c r="T2848" s="104">
        <f>IF(T2847&gt;0,ABS(J2848-J2847),0)</f>
        <v>0</v>
      </c>
    </row>
    <row r="2849" spans="1:20" ht="20.25" hidden="1" customHeight="1">
      <c r="E2849" t="str">
        <f>IF(OR(O2849&gt;0,O2850&gt;0),2,"")</f>
        <v/>
      </c>
      <c r="F2849" s="62"/>
      <c r="G2849" s="63"/>
      <c r="H2849" s="113"/>
      <c r="I2849" s="64"/>
      <c r="J2849" s="63">
        <v>0</v>
      </c>
      <c r="K2849" s="65"/>
      <c r="L2849" s="66"/>
      <c r="M2849" s="64"/>
      <c r="N2849" s="66">
        <f>IF(J2849=0,0,#REF!*$E$3)</f>
        <v>0</v>
      </c>
      <c r="O2849" s="67">
        <f t="shared" si="214"/>
        <v>0</v>
      </c>
      <c r="P2849" s="66"/>
      <c r="Q2849" s="67"/>
      <c r="R2849" s="66"/>
      <c r="S2849" s="67"/>
      <c r="T2849" s="114">
        <f>IF($E$3=0,0,IF(J2849=J2850,0,IF(J2850&gt;J2849,"추가","환입")))</f>
        <v>0</v>
      </c>
    </row>
    <row r="2850" spans="1:20" ht="20.25" hidden="1" customHeight="1">
      <c r="A2850">
        <f>E2850</f>
        <v>0</v>
      </c>
      <c r="E2850">
        <f>IF(OR(O2849&gt;0,O2850&gt;0),1,0)</f>
        <v>0</v>
      </c>
      <c r="F2850" s="59">
        <f>SUM($A$2848:A2850)</f>
        <v>0</v>
      </c>
      <c r="G2850" s="70" t="s">
        <v>770</v>
      </c>
      <c r="H2850" s="115" t="s">
        <v>772</v>
      </c>
      <c r="I2850" s="71"/>
      <c r="J2850" s="70">
        <v>0</v>
      </c>
      <c r="K2850" s="72" t="s">
        <v>346</v>
      </c>
      <c r="L2850" s="73"/>
      <c r="M2850" s="71"/>
      <c r="N2850" s="73">
        <f>IF(J2850=0,0,#REF!)</f>
        <v>0</v>
      </c>
      <c r="O2850" s="74">
        <f t="shared" si="214"/>
        <v>0</v>
      </c>
      <c r="P2850" s="73"/>
      <c r="Q2850" s="74"/>
      <c r="R2850" s="73"/>
      <c r="S2850" s="74"/>
      <c r="T2850" s="104">
        <f>IF(T2849&gt;0,ABS(J2850-J2849),0)</f>
        <v>0</v>
      </c>
    </row>
    <row r="2851" spans="1:20" ht="20.25" hidden="1" customHeight="1">
      <c r="E2851" t="str">
        <f>IF(OR(O2851&gt;0,O2852&gt;0),2,"")</f>
        <v/>
      </c>
      <c r="F2851" s="62"/>
      <c r="G2851" s="63"/>
      <c r="H2851" s="113"/>
      <c r="I2851" s="64"/>
      <c r="J2851" s="63">
        <v>0</v>
      </c>
      <c r="K2851" s="65"/>
      <c r="L2851" s="66"/>
      <c r="M2851" s="64"/>
      <c r="N2851" s="66">
        <f>IF(J2851=0,0,#REF!*$E$3)</f>
        <v>0</v>
      </c>
      <c r="O2851" s="67">
        <f t="shared" si="214"/>
        <v>0</v>
      </c>
      <c r="P2851" s="66"/>
      <c r="Q2851" s="67"/>
      <c r="R2851" s="66"/>
      <c r="S2851" s="67"/>
      <c r="T2851" s="114">
        <f>IF($E$3=0,0,IF(J2851=J2852,0,IF(J2852&gt;J2851,"추가","환입")))</f>
        <v>0</v>
      </c>
    </row>
    <row r="2852" spans="1:20" ht="20.25" hidden="1" customHeight="1">
      <c r="A2852">
        <f>E2852</f>
        <v>0</v>
      </c>
      <c r="E2852">
        <f>IF(OR(O2851&gt;0,O2852&gt;0),1,0)</f>
        <v>0</v>
      </c>
      <c r="F2852" s="59">
        <f>SUM($A$2848:A2852)</f>
        <v>0</v>
      </c>
      <c r="G2852" s="70" t="s">
        <v>770</v>
      </c>
      <c r="H2852" s="115" t="s">
        <v>773</v>
      </c>
      <c r="I2852" s="71"/>
      <c r="J2852" s="70">
        <v>0</v>
      </c>
      <c r="K2852" s="72" t="s">
        <v>752</v>
      </c>
      <c r="L2852" s="73"/>
      <c r="M2852" s="71"/>
      <c r="N2852" s="73">
        <f>IF(J2852=0,0,#REF!)</f>
        <v>0</v>
      </c>
      <c r="O2852" s="74">
        <f t="shared" si="214"/>
        <v>0</v>
      </c>
      <c r="P2852" s="73"/>
      <c r="Q2852" s="74"/>
      <c r="R2852" s="73"/>
      <c r="S2852" s="74"/>
      <c r="T2852" s="104">
        <f>IF(T2851&gt;0,ABS(J2852-J2851),0)</f>
        <v>0</v>
      </c>
    </row>
    <row r="2853" spans="1:20" ht="20.25" hidden="1" customHeight="1">
      <c r="E2853" t="str">
        <f>IF(OR(O2853&gt;0,O2854&gt;0),2,"")</f>
        <v/>
      </c>
      <c r="F2853" s="62"/>
      <c r="G2853" s="63"/>
      <c r="H2853" s="113"/>
      <c r="I2853" s="64"/>
      <c r="J2853" s="63">
        <v>0</v>
      </c>
      <c r="K2853" s="65"/>
      <c r="L2853" s="66"/>
      <c r="M2853" s="64"/>
      <c r="N2853" s="66">
        <f>IF(J2853=0,0,#REF!*$E$3)</f>
        <v>0</v>
      </c>
      <c r="O2853" s="67">
        <f t="shared" si="214"/>
        <v>0</v>
      </c>
      <c r="P2853" s="66"/>
      <c r="Q2853" s="67"/>
      <c r="R2853" s="66"/>
      <c r="S2853" s="67"/>
      <c r="T2853" s="114">
        <f>IF($E$3=0,0,IF(J2853=J2854,0,IF(J2854&gt;J2853,"추가","환입")))</f>
        <v>0</v>
      </c>
    </row>
    <row r="2854" spans="1:20" ht="20.25" hidden="1" customHeight="1">
      <c r="A2854">
        <f>E2854</f>
        <v>0</v>
      </c>
      <c r="E2854">
        <f>IF(OR(O2853&gt;0,O2854&gt;0),1,0)</f>
        <v>0</v>
      </c>
      <c r="F2854" s="59">
        <f>SUM($A$2848:A2854)</f>
        <v>0</v>
      </c>
      <c r="G2854" s="70" t="s">
        <v>770</v>
      </c>
      <c r="H2854" s="115" t="s">
        <v>774</v>
      </c>
      <c r="I2854" s="71"/>
      <c r="J2854" s="70">
        <v>0</v>
      </c>
      <c r="K2854" s="72" t="s">
        <v>346</v>
      </c>
      <c r="L2854" s="73"/>
      <c r="M2854" s="71"/>
      <c r="N2854" s="73">
        <f>IF(J2854=0,0,#REF!)</f>
        <v>0</v>
      </c>
      <c r="O2854" s="74">
        <f t="shared" si="214"/>
        <v>0</v>
      </c>
      <c r="P2854" s="73"/>
      <c r="Q2854" s="74"/>
      <c r="R2854" s="73"/>
      <c r="S2854" s="74"/>
      <c r="T2854" s="104">
        <f>IF(T2853&gt;0,ABS(J2854-J2853),0)</f>
        <v>0</v>
      </c>
    </row>
    <row r="2855" spans="1:20" ht="20.25" hidden="1" customHeight="1">
      <c r="E2855" t="str">
        <f>IF(OR(O2855&gt;0,O2856&gt;0),2,"")</f>
        <v/>
      </c>
      <c r="F2855" s="62"/>
      <c r="G2855" s="63"/>
      <c r="H2855" s="113"/>
      <c r="I2855" s="64"/>
      <c r="J2855" s="63">
        <v>0</v>
      </c>
      <c r="K2855" s="65"/>
      <c r="L2855" s="66"/>
      <c r="M2855" s="64"/>
      <c r="N2855" s="66">
        <f>IF(J2855=0,0,#REF!*$E$3)</f>
        <v>0</v>
      </c>
      <c r="O2855" s="67">
        <f t="shared" si="214"/>
        <v>0</v>
      </c>
      <c r="P2855" s="66"/>
      <c r="Q2855" s="67"/>
      <c r="R2855" s="66"/>
      <c r="S2855" s="67"/>
      <c r="T2855" s="114">
        <f>IF($E$3=0,0,IF(J2855=J2856,0,IF(J2856&gt;J2855,"추가","환입")))</f>
        <v>0</v>
      </c>
    </row>
    <row r="2856" spans="1:20" ht="20.25" hidden="1" customHeight="1">
      <c r="A2856">
        <f>E2856</f>
        <v>0</v>
      </c>
      <c r="E2856">
        <f>IF(OR(O2855&gt;0,O2856&gt;0),1,0)</f>
        <v>0</v>
      </c>
      <c r="F2856" s="59">
        <f>SUM($A$2848:A2856)</f>
        <v>0</v>
      </c>
      <c r="G2856" s="70" t="s">
        <v>770</v>
      </c>
      <c r="H2856" s="115" t="s">
        <v>775</v>
      </c>
      <c r="I2856" s="71"/>
      <c r="J2856" s="70">
        <v>0</v>
      </c>
      <c r="K2856" s="72" t="s">
        <v>346</v>
      </c>
      <c r="L2856" s="73"/>
      <c r="M2856" s="71"/>
      <c r="N2856" s="73">
        <f>IF(J2856=0,0,#REF!)</f>
        <v>0</v>
      </c>
      <c r="O2856" s="74">
        <f t="shared" si="214"/>
        <v>0</v>
      </c>
      <c r="P2856" s="73"/>
      <c r="Q2856" s="74"/>
      <c r="R2856" s="73"/>
      <c r="S2856" s="74"/>
      <c r="T2856" s="104">
        <f>IF(T2855&gt;0,ABS(J2856-J2855),0)</f>
        <v>0</v>
      </c>
    </row>
    <row r="2857" spans="1:20" ht="20.25" hidden="1" customHeight="1">
      <c r="E2857" t="str">
        <f>IF(OR(O2857&gt;0,O2858&gt;0),2,"")</f>
        <v/>
      </c>
      <c r="F2857" s="62"/>
      <c r="G2857" s="63"/>
      <c r="H2857" s="113"/>
      <c r="I2857" s="64"/>
      <c r="J2857" s="63">
        <v>0</v>
      </c>
      <c r="K2857" s="65"/>
      <c r="L2857" s="66"/>
      <c r="M2857" s="64"/>
      <c r="N2857" s="66">
        <f>IF(J2857=0,0,#REF!*$E$3)</f>
        <v>0</v>
      </c>
      <c r="O2857" s="67">
        <f t="shared" si="214"/>
        <v>0</v>
      </c>
      <c r="P2857" s="66"/>
      <c r="Q2857" s="67"/>
      <c r="R2857" s="66"/>
      <c r="S2857" s="67"/>
      <c r="T2857" s="114">
        <f>IF($E$3=0,0,IF(J2857=J2858,0,IF(J2858&gt;J2857,"추가","환입")))</f>
        <v>0</v>
      </c>
    </row>
    <row r="2858" spans="1:20" ht="20.25" customHeight="1">
      <c r="A2858">
        <f>E2858</f>
        <v>0</v>
      </c>
      <c r="E2858">
        <f>IF(OR(O2857&gt;0,O2858&gt;0),1,0)</f>
        <v>0</v>
      </c>
      <c r="F2858" s="59">
        <f>SUM($A$2848:A2858)</f>
        <v>0</v>
      </c>
      <c r="G2858" s="70" t="s">
        <v>770</v>
      </c>
      <c r="H2858" s="115" t="s">
        <v>776</v>
      </c>
      <c r="I2858" s="71"/>
      <c r="J2858" s="87">
        <v>4</v>
      </c>
      <c r="K2858" s="72" t="s">
        <v>346</v>
      </c>
      <c r="L2858" s="73"/>
      <c r="M2858" s="71"/>
      <c r="N2858" s="73"/>
      <c r="O2858" s="74"/>
      <c r="P2858" s="73"/>
      <c r="Q2858" s="74"/>
      <c r="R2858" s="73"/>
      <c r="S2858" s="74"/>
      <c r="T2858" s="104">
        <f>IF(T2857&gt;0,ABS(J2858-J2857),0)</f>
        <v>0</v>
      </c>
    </row>
    <row r="2859" spans="1:20" ht="20.25" hidden="1" customHeight="1">
      <c r="E2859" t="str">
        <f>IF(OR(O2859&gt;0,O2860&gt;0),2,"")</f>
        <v/>
      </c>
      <c r="F2859" s="62"/>
      <c r="G2859" s="63"/>
      <c r="H2859" s="113"/>
      <c r="I2859" s="64"/>
      <c r="J2859" s="63">
        <v>0</v>
      </c>
      <c r="K2859" s="65"/>
      <c r="L2859" s="66"/>
      <c r="M2859" s="64"/>
      <c r="N2859" s="66">
        <f>IF(J2859=0,0,#REF!*$E$3)</f>
        <v>0</v>
      </c>
      <c r="O2859" s="67">
        <f t="shared" si="214"/>
        <v>0</v>
      </c>
      <c r="P2859" s="66"/>
      <c r="Q2859" s="67"/>
      <c r="R2859" s="66"/>
      <c r="S2859" s="67"/>
      <c r="T2859" s="114">
        <f>IF($E$3=0,0,IF(J2859=J2860,0,IF(J2860&gt;J2859,"추가","환입")))</f>
        <v>0</v>
      </c>
    </row>
    <row r="2860" spans="1:20" ht="20.25" hidden="1" customHeight="1">
      <c r="A2860">
        <f>E2860</f>
        <v>0</v>
      </c>
      <c r="E2860">
        <f>IF(OR(O2859&gt;0,O2860&gt;0),1,0)</f>
        <v>0</v>
      </c>
      <c r="F2860" s="59">
        <f>SUM($A$2848:A2860)</f>
        <v>0</v>
      </c>
      <c r="G2860" s="70" t="s">
        <v>770</v>
      </c>
      <c r="H2860" s="115" t="s">
        <v>777</v>
      </c>
      <c r="I2860" s="71"/>
      <c r="J2860" s="70">
        <v>0</v>
      </c>
      <c r="K2860" s="72" t="s">
        <v>752</v>
      </c>
      <c r="L2860" s="73"/>
      <c r="M2860" s="71"/>
      <c r="N2860" s="73">
        <f>IF(J2860=0,0,#REF!)</f>
        <v>0</v>
      </c>
      <c r="O2860" s="74">
        <f t="shared" si="214"/>
        <v>0</v>
      </c>
      <c r="P2860" s="73"/>
      <c r="Q2860" s="74"/>
      <c r="R2860" s="73"/>
      <c r="S2860" s="74"/>
      <c r="T2860" s="104">
        <f>IF(T2859&gt;0,ABS(J2860-J2859),0)</f>
        <v>0</v>
      </c>
    </row>
    <row r="2861" spans="1:20" ht="20.25" hidden="1" customHeight="1">
      <c r="E2861" t="str">
        <f>IF(OR(O2861&gt;0,O2862&gt;0),2,"")</f>
        <v/>
      </c>
      <c r="F2861" s="62"/>
      <c r="G2861" s="63"/>
      <c r="H2861" s="113"/>
      <c r="I2861" s="64"/>
      <c r="J2861" s="63">
        <v>0</v>
      </c>
      <c r="K2861" s="65"/>
      <c r="L2861" s="66"/>
      <c r="M2861" s="64"/>
      <c r="N2861" s="66">
        <f>IF(J2861=0,0,#REF!*$E$3)</f>
        <v>0</v>
      </c>
      <c r="O2861" s="67">
        <f t="shared" si="214"/>
        <v>0</v>
      </c>
      <c r="P2861" s="66"/>
      <c r="Q2861" s="67"/>
      <c r="R2861" s="66"/>
      <c r="S2861" s="67"/>
      <c r="T2861" s="114">
        <f>IF($E$3=0,0,IF(J2861=J2862,0,IF(J2862&gt;J2861,"추가","환입")))</f>
        <v>0</v>
      </c>
    </row>
    <row r="2862" spans="1:20" ht="20.25" hidden="1" customHeight="1">
      <c r="A2862">
        <f>E2862</f>
        <v>0</v>
      </c>
      <c r="E2862">
        <f>IF(OR(O2861&gt;0,O2862&gt;0),1,0)</f>
        <v>0</v>
      </c>
      <c r="F2862" s="59">
        <f>SUM($A$2848:A2862)</f>
        <v>0</v>
      </c>
      <c r="G2862" s="70" t="s">
        <v>770</v>
      </c>
      <c r="H2862" s="115" t="s">
        <v>778</v>
      </c>
      <c r="I2862" s="71"/>
      <c r="J2862" s="70">
        <v>0</v>
      </c>
      <c r="K2862" s="72" t="s">
        <v>346</v>
      </c>
      <c r="L2862" s="73"/>
      <c r="M2862" s="71"/>
      <c r="N2862" s="73">
        <f>IF(J2862=0,0,#REF!)</f>
        <v>0</v>
      </c>
      <c r="O2862" s="74">
        <f t="shared" si="214"/>
        <v>0</v>
      </c>
      <c r="P2862" s="73"/>
      <c r="Q2862" s="74"/>
      <c r="R2862" s="73"/>
      <c r="S2862" s="74"/>
      <c r="T2862" s="104">
        <f>IF(T2861&gt;0,ABS(J2862-J2861),0)</f>
        <v>0</v>
      </c>
    </row>
    <row r="2863" spans="1:20" ht="20.25" hidden="1" customHeight="1">
      <c r="E2863" t="str">
        <f>IF(OR(O2863&gt;0,O2864&gt;0),2,"")</f>
        <v/>
      </c>
      <c r="F2863" s="62"/>
      <c r="G2863" s="63"/>
      <c r="H2863" s="113"/>
      <c r="I2863" s="64"/>
      <c r="J2863" s="63">
        <v>0</v>
      </c>
      <c r="K2863" s="65"/>
      <c r="L2863" s="66"/>
      <c r="M2863" s="64"/>
      <c r="N2863" s="66">
        <f>IF(J2863=0,0,#REF!*$E$3)</f>
        <v>0</v>
      </c>
      <c r="O2863" s="67">
        <f t="shared" si="214"/>
        <v>0</v>
      </c>
      <c r="P2863" s="66"/>
      <c r="Q2863" s="67"/>
      <c r="R2863" s="66"/>
      <c r="S2863" s="67"/>
      <c r="T2863" s="114">
        <f>IF($E$3=0,0,IF(J2863=J2864,0,IF(J2864&gt;J2863,"추가","환입")))</f>
        <v>0</v>
      </c>
    </row>
    <row r="2864" spans="1:20" ht="20.25" hidden="1" customHeight="1">
      <c r="A2864">
        <f>E2864</f>
        <v>0</v>
      </c>
      <c r="B2864" t="s">
        <v>769</v>
      </c>
      <c r="E2864">
        <f>IF(OR(O2863&gt;0,O2864&gt;0),1,0)</f>
        <v>0</v>
      </c>
      <c r="F2864" s="59">
        <f>SUM($A$2848:A2864)</f>
        <v>0</v>
      </c>
      <c r="G2864" s="70" t="s">
        <v>770</v>
      </c>
      <c r="H2864" s="115" t="s">
        <v>779</v>
      </c>
      <c r="I2864" s="71"/>
      <c r="J2864" s="70">
        <v>0</v>
      </c>
      <c r="K2864" s="72" t="s">
        <v>752</v>
      </c>
      <c r="L2864" s="73"/>
      <c r="M2864" s="71"/>
      <c r="N2864" s="73">
        <f>IF(J2864=0,0,#REF!)</f>
        <v>0</v>
      </c>
      <c r="O2864" s="74">
        <f t="shared" si="214"/>
        <v>0</v>
      </c>
      <c r="P2864" s="73"/>
      <c r="Q2864" s="74"/>
      <c r="R2864" s="73"/>
      <c r="S2864" s="74"/>
      <c r="T2864" s="104">
        <f>IF(T2863&gt;0,ABS(J2864-J2863),0)</f>
        <v>0</v>
      </c>
    </row>
    <row r="2865" spans="1:20" ht="20.25" hidden="1" customHeight="1">
      <c r="E2865" t="str">
        <f>IF(OR(O2865&gt;0,O2866&gt;0),2,"")</f>
        <v/>
      </c>
      <c r="F2865" s="62"/>
      <c r="G2865" s="63"/>
      <c r="H2865" s="113"/>
      <c r="I2865" s="64"/>
      <c r="J2865" s="63">
        <v>0</v>
      </c>
      <c r="K2865" s="65"/>
      <c r="L2865" s="66"/>
      <c r="M2865" s="64"/>
      <c r="N2865" s="66">
        <f>IF(J2865=0,0,#REF!*$E$3)</f>
        <v>0</v>
      </c>
      <c r="O2865" s="67">
        <f t="shared" si="214"/>
        <v>0</v>
      </c>
      <c r="P2865" s="66"/>
      <c r="Q2865" s="67"/>
      <c r="R2865" s="66"/>
      <c r="S2865" s="67"/>
      <c r="T2865" s="114">
        <f>IF($E$3=0,0,IF(J2865=J2866,0,IF(J2866&gt;J2865,"추가","환입")))</f>
        <v>0</v>
      </c>
    </row>
    <row r="2866" spans="1:20" ht="20.25" customHeight="1">
      <c r="A2866">
        <f>E2866</f>
        <v>0</v>
      </c>
      <c r="E2866">
        <f>IF(OR(O2865&gt;0,O2866&gt;0),1,0)</f>
        <v>0</v>
      </c>
      <c r="F2866" s="59">
        <f>SUM($A$2848:A2866)</f>
        <v>0</v>
      </c>
      <c r="G2866" s="70" t="s">
        <v>770</v>
      </c>
      <c r="H2866" s="115" t="s">
        <v>780</v>
      </c>
      <c r="I2866" s="71"/>
      <c r="J2866" s="87">
        <v>4</v>
      </c>
      <c r="K2866" s="72" t="s">
        <v>346</v>
      </c>
      <c r="L2866" s="73"/>
      <c r="M2866" s="71"/>
      <c r="N2866" s="73"/>
      <c r="O2866" s="74"/>
      <c r="P2866" s="73"/>
      <c r="Q2866" s="74"/>
      <c r="R2866" s="73"/>
      <c r="S2866" s="74"/>
      <c r="T2866" s="104">
        <f>IF(T2865&gt;0,ABS(J2866-J2865),0)</f>
        <v>0</v>
      </c>
    </row>
    <row r="2867" spans="1:20" ht="20.25" hidden="1" customHeight="1">
      <c r="E2867" t="str">
        <f>IF(OR(O2867&gt;0,O2868&gt;0),2,"")</f>
        <v/>
      </c>
      <c r="F2867" s="62"/>
      <c r="G2867" s="63"/>
      <c r="H2867" s="113"/>
      <c r="I2867" s="64"/>
      <c r="J2867" s="63">
        <v>0</v>
      </c>
      <c r="K2867" s="65"/>
      <c r="L2867" s="66"/>
      <c r="M2867" s="64"/>
      <c r="N2867" s="66">
        <f>IF(J2867=0,0,#REF!*$E$3)</f>
        <v>0</v>
      </c>
      <c r="O2867" s="67">
        <f t="shared" si="214"/>
        <v>0</v>
      </c>
      <c r="P2867" s="66"/>
      <c r="Q2867" s="67"/>
      <c r="R2867" s="66"/>
      <c r="S2867" s="67"/>
      <c r="T2867" s="114">
        <f>IF($E$3=0,0,IF(J2867=J2868,0,IF(J2868&gt;J2867,"추가","환입")))</f>
        <v>0</v>
      </c>
    </row>
    <row r="2868" spans="1:20" ht="20.25" hidden="1" customHeight="1">
      <c r="A2868">
        <f>E2868</f>
        <v>0</v>
      </c>
      <c r="E2868">
        <f>IF(OR(O2867&gt;0,O2868&gt;0),1,0)</f>
        <v>0</v>
      </c>
      <c r="F2868" s="59">
        <f>SUM($A$2848:A2868)</f>
        <v>0</v>
      </c>
      <c r="G2868" s="70" t="s">
        <v>770</v>
      </c>
      <c r="H2868" s="115" t="s">
        <v>781</v>
      </c>
      <c r="I2868" s="71"/>
      <c r="J2868" s="70">
        <v>0</v>
      </c>
      <c r="K2868" s="72" t="s">
        <v>752</v>
      </c>
      <c r="L2868" s="73"/>
      <c r="M2868" s="71"/>
      <c r="N2868" s="73">
        <f>IF(J2868=0,0,#REF!)</f>
        <v>0</v>
      </c>
      <c r="O2868" s="74">
        <f t="shared" si="214"/>
        <v>0</v>
      </c>
      <c r="P2868" s="73"/>
      <c r="Q2868" s="74"/>
      <c r="R2868" s="73"/>
      <c r="S2868" s="74"/>
      <c r="T2868" s="104">
        <f>IF(T2867&gt;0,ABS(J2868-J2867),0)</f>
        <v>0</v>
      </c>
    </row>
    <row r="2869" spans="1:20" ht="20.25" hidden="1" customHeight="1">
      <c r="E2869" t="str">
        <f>IF(OR(O2869&gt;0,O2870&gt;0),2,"")</f>
        <v/>
      </c>
      <c r="F2869" s="62"/>
      <c r="G2869" s="63"/>
      <c r="H2869" s="113"/>
      <c r="I2869" s="64"/>
      <c r="J2869" s="63">
        <v>0</v>
      </c>
      <c r="K2869" s="65"/>
      <c r="L2869" s="66"/>
      <c r="M2869" s="64"/>
      <c r="N2869" s="66">
        <f>IF(J2869=0,0,#REF!*$E$3)</f>
        <v>0</v>
      </c>
      <c r="O2869" s="67">
        <f t="shared" si="214"/>
        <v>0</v>
      </c>
      <c r="P2869" s="66"/>
      <c r="Q2869" s="67"/>
      <c r="R2869" s="66"/>
      <c r="S2869" s="67"/>
      <c r="T2869" s="114">
        <f>IF($E$3=0,0,IF(J2869=J2870,0,IF(J2870&gt;J2869,"추가","환입")))</f>
        <v>0</v>
      </c>
    </row>
    <row r="2870" spans="1:20" ht="20.25" hidden="1" customHeight="1">
      <c r="A2870">
        <f>E2870</f>
        <v>0</v>
      </c>
      <c r="E2870">
        <f>IF(OR(O2869&gt;0,O2870&gt;0),1,0)</f>
        <v>0</v>
      </c>
      <c r="F2870" s="59">
        <f>SUM($A$2848:A2870)</f>
        <v>0</v>
      </c>
      <c r="G2870" s="70" t="s">
        <v>770</v>
      </c>
      <c r="H2870" s="115" t="s">
        <v>782</v>
      </c>
      <c r="I2870" s="71"/>
      <c r="J2870" s="70">
        <v>0</v>
      </c>
      <c r="K2870" s="72" t="s">
        <v>346</v>
      </c>
      <c r="L2870" s="73"/>
      <c r="M2870" s="71"/>
      <c r="N2870" s="73">
        <f>IF(J2870=0,0,#REF!)</f>
        <v>0</v>
      </c>
      <c r="O2870" s="74">
        <f t="shared" si="214"/>
        <v>0</v>
      </c>
      <c r="P2870" s="73"/>
      <c r="Q2870" s="74"/>
      <c r="R2870" s="73"/>
      <c r="S2870" s="74"/>
      <c r="T2870" s="104">
        <f>IF(T2869&gt;0,ABS(J2870-J2869),0)</f>
        <v>0</v>
      </c>
    </row>
    <row r="2871" spans="1:20" ht="20.25" hidden="1" customHeight="1">
      <c r="E2871" t="str">
        <f>IF(OR(O2871&gt;0,O2872&gt;0),2,"")</f>
        <v/>
      </c>
      <c r="F2871" s="62"/>
      <c r="G2871" s="63"/>
      <c r="H2871" s="113"/>
      <c r="I2871" s="64"/>
      <c r="J2871" s="63">
        <v>0</v>
      </c>
      <c r="K2871" s="65"/>
      <c r="L2871" s="66"/>
      <c r="M2871" s="64"/>
      <c r="N2871" s="66">
        <f>IF(J2871=0,0,#REF!*$E$3)</f>
        <v>0</v>
      </c>
      <c r="O2871" s="67">
        <f t="shared" si="214"/>
        <v>0</v>
      </c>
      <c r="P2871" s="66"/>
      <c r="Q2871" s="67"/>
      <c r="R2871" s="66"/>
      <c r="S2871" s="67"/>
      <c r="T2871" s="114">
        <f>IF($E$3=0,0,IF(J2871=J2872,0,IF(J2872&gt;J2871,"추가","환입")))</f>
        <v>0</v>
      </c>
    </row>
    <row r="2872" spans="1:20" ht="20.25" hidden="1" customHeight="1">
      <c r="A2872">
        <f>E2872</f>
        <v>0</v>
      </c>
      <c r="E2872">
        <f>IF(OR(O2871&gt;0,O2872&gt;0),1,0)</f>
        <v>0</v>
      </c>
      <c r="F2872" s="59">
        <f>SUM($A$2848:A2872)</f>
        <v>0</v>
      </c>
      <c r="G2872" s="70" t="s">
        <v>770</v>
      </c>
      <c r="H2872" s="115" t="s">
        <v>783</v>
      </c>
      <c r="I2872" s="71"/>
      <c r="J2872" s="70">
        <v>0</v>
      </c>
      <c r="K2872" s="72" t="s">
        <v>752</v>
      </c>
      <c r="L2872" s="73"/>
      <c r="M2872" s="71"/>
      <c r="N2872" s="73">
        <f>IF(J2872=0,0,#REF!)</f>
        <v>0</v>
      </c>
      <c r="O2872" s="74">
        <f t="shared" si="214"/>
        <v>0</v>
      </c>
      <c r="P2872" s="73"/>
      <c r="Q2872" s="74"/>
      <c r="R2872" s="73"/>
      <c r="S2872" s="74"/>
      <c r="T2872" s="104">
        <f>IF(T2871&gt;0,ABS(J2872-J2871),0)</f>
        <v>0</v>
      </c>
    </row>
    <row r="2873" spans="1:20" ht="20.25" hidden="1" customHeight="1">
      <c r="E2873" t="str">
        <f>IF(OR(O2873&gt;0,O2874&gt;0),2,"")</f>
        <v/>
      </c>
      <c r="F2873" s="62"/>
      <c r="G2873" s="63"/>
      <c r="H2873" s="113"/>
      <c r="I2873" s="64"/>
      <c r="J2873" s="63">
        <v>0</v>
      </c>
      <c r="K2873" s="65"/>
      <c r="L2873" s="66"/>
      <c r="M2873" s="64"/>
      <c r="N2873" s="66">
        <f>IF(J2873=0,0,#REF!*$E$3)</f>
        <v>0</v>
      </c>
      <c r="O2873" s="67">
        <f t="shared" si="214"/>
        <v>0</v>
      </c>
      <c r="P2873" s="66"/>
      <c r="Q2873" s="67"/>
      <c r="R2873" s="66"/>
      <c r="S2873" s="67"/>
      <c r="T2873" s="114">
        <f>IF($E$3=0,0,IF(J2873=J2874,0,IF(J2874&gt;J2873,"추가","환입")))</f>
        <v>0</v>
      </c>
    </row>
    <row r="2874" spans="1:20" ht="20.25" customHeight="1">
      <c r="A2874">
        <f>E2874</f>
        <v>0</v>
      </c>
      <c r="E2874">
        <f>IF(OR(O2873&gt;0,O2874&gt;0),1,0)</f>
        <v>0</v>
      </c>
      <c r="F2874" s="59">
        <f>SUM($A$2848:A2874)</f>
        <v>0</v>
      </c>
      <c r="G2874" s="70" t="s">
        <v>770</v>
      </c>
      <c r="H2874" s="115" t="s">
        <v>784</v>
      </c>
      <c r="I2874" s="71"/>
      <c r="J2874" s="87">
        <v>2</v>
      </c>
      <c r="K2874" s="72" t="s">
        <v>347</v>
      </c>
      <c r="L2874" s="73"/>
      <c r="M2874" s="71"/>
      <c r="N2874" s="73"/>
      <c r="O2874" s="74"/>
      <c r="P2874" s="73"/>
      <c r="Q2874" s="74"/>
      <c r="R2874" s="73"/>
      <c r="S2874" s="74"/>
      <c r="T2874" s="104">
        <f>IF(T2873&gt;0,ABS(J2874-J2873),0)</f>
        <v>0</v>
      </c>
    </row>
    <row r="2875" spans="1:20" ht="20.25" hidden="1" customHeight="1">
      <c r="E2875" t="str">
        <f>IF(OR(O2875&gt;0,O2876&gt;0),2,"")</f>
        <v/>
      </c>
      <c r="F2875" s="62"/>
      <c r="G2875" s="63"/>
      <c r="H2875" s="113"/>
      <c r="I2875" s="64"/>
      <c r="J2875" s="63">
        <v>0</v>
      </c>
      <c r="K2875" s="65"/>
      <c r="L2875" s="66"/>
      <c r="M2875" s="64"/>
      <c r="N2875" s="66">
        <f>IF(J2875=0,0,#REF!*$E$3)</f>
        <v>0</v>
      </c>
      <c r="O2875" s="67">
        <f t="shared" si="214"/>
        <v>0</v>
      </c>
      <c r="P2875" s="66"/>
      <c r="Q2875" s="67"/>
      <c r="R2875" s="66"/>
      <c r="S2875" s="67"/>
      <c r="T2875" s="114">
        <f>IF($E$3=0,0,IF(J2875=J2876,0,IF(J2876&gt;J2875,"추가","환입")))</f>
        <v>0</v>
      </c>
    </row>
    <row r="2876" spans="1:20" ht="20.25" hidden="1" customHeight="1">
      <c r="A2876">
        <f>E2876</f>
        <v>0</v>
      </c>
      <c r="E2876">
        <f>IF(OR(O2875&gt;0,O2876&gt;0),1,0)</f>
        <v>0</v>
      </c>
      <c r="F2876" s="59">
        <f>SUM($A$2848:A2876)</f>
        <v>0</v>
      </c>
      <c r="G2876" s="70" t="s">
        <v>770</v>
      </c>
      <c r="H2876" s="115" t="s">
        <v>785</v>
      </c>
      <c r="I2876" s="71"/>
      <c r="J2876" s="70">
        <v>0</v>
      </c>
      <c r="K2876" s="72" t="s">
        <v>346</v>
      </c>
      <c r="L2876" s="73"/>
      <c r="M2876" s="71"/>
      <c r="N2876" s="73">
        <f>IF(J2876=0,0,#REF!)</f>
        <v>0</v>
      </c>
      <c r="O2876" s="74">
        <f t="shared" si="214"/>
        <v>0</v>
      </c>
      <c r="P2876" s="73"/>
      <c r="Q2876" s="74"/>
      <c r="R2876" s="73"/>
      <c r="S2876" s="74"/>
      <c r="T2876" s="104">
        <f>IF(T2875&gt;0,ABS(J2876-J2875),0)</f>
        <v>0</v>
      </c>
    </row>
    <row r="2877" spans="1:20" ht="20.25" hidden="1" customHeight="1">
      <c r="E2877" t="str">
        <f>IF(OR(O2877&gt;0,O2878&gt;0),2,"")</f>
        <v/>
      </c>
      <c r="F2877" s="62"/>
      <c r="G2877" s="63"/>
      <c r="H2877" s="113"/>
      <c r="I2877" s="64"/>
      <c r="J2877" s="63">
        <v>0</v>
      </c>
      <c r="K2877" s="65"/>
      <c r="L2877" s="66"/>
      <c r="M2877" s="64"/>
      <c r="N2877" s="66">
        <f>IF(J2877=0,0,#REF!*$E$3)</f>
        <v>0</v>
      </c>
      <c r="O2877" s="67">
        <f t="shared" si="214"/>
        <v>0</v>
      </c>
      <c r="P2877" s="66"/>
      <c r="Q2877" s="67"/>
      <c r="R2877" s="66"/>
      <c r="S2877" s="67"/>
      <c r="T2877" s="114">
        <f>IF($E$3=0,0,IF(J2877=J2878,0,IF(J2878&gt;J2877,"추가","환입")))</f>
        <v>0</v>
      </c>
    </row>
    <row r="2878" spans="1:20" ht="20.25" hidden="1" customHeight="1">
      <c r="A2878">
        <f>E2878</f>
        <v>0</v>
      </c>
      <c r="E2878">
        <f>IF(OR(O2877&gt;0,O2878&gt;0),1,0)</f>
        <v>0</v>
      </c>
      <c r="F2878" s="59">
        <f>SUM($A$2848:A2878)</f>
        <v>0</v>
      </c>
      <c r="G2878" s="70" t="s">
        <v>770</v>
      </c>
      <c r="H2878" s="115" t="s">
        <v>786</v>
      </c>
      <c r="I2878" s="71"/>
      <c r="J2878" s="70">
        <v>0</v>
      </c>
      <c r="K2878" s="72" t="s">
        <v>752</v>
      </c>
      <c r="L2878" s="73"/>
      <c r="M2878" s="71"/>
      <c r="N2878" s="73">
        <f>IF(J2878=0,0,#REF!)</f>
        <v>0</v>
      </c>
      <c r="O2878" s="74">
        <f t="shared" si="214"/>
        <v>0</v>
      </c>
      <c r="P2878" s="73"/>
      <c r="Q2878" s="74"/>
      <c r="R2878" s="73"/>
      <c r="S2878" s="74"/>
      <c r="T2878" s="104">
        <f>IF(T2877&gt;0,ABS(J2878-J2877),0)</f>
        <v>0</v>
      </c>
    </row>
    <row r="2879" spans="1:20" ht="20.25" hidden="1" customHeight="1">
      <c r="E2879" t="str">
        <f>IF(OR(O2879&gt;0,O2880&gt;0),2,"")</f>
        <v/>
      </c>
      <c r="F2879" s="62"/>
      <c r="G2879" s="63"/>
      <c r="H2879" s="113"/>
      <c r="I2879" s="64"/>
      <c r="J2879" s="63">
        <v>0</v>
      </c>
      <c r="K2879" s="65"/>
      <c r="L2879" s="66"/>
      <c r="M2879" s="64"/>
      <c r="N2879" s="66">
        <f>IF(J2879=0,0,#REF!*$E$3)</f>
        <v>0</v>
      </c>
      <c r="O2879" s="67">
        <f t="shared" si="214"/>
        <v>0</v>
      </c>
      <c r="P2879" s="66"/>
      <c r="Q2879" s="67"/>
      <c r="R2879" s="66"/>
      <c r="S2879" s="67"/>
      <c r="T2879" s="114">
        <f>IF($E$3=0,0,IF(J2879=J2880,0,IF(J2880&gt;J2879,"추가","환입")))</f>
        <v>0</v>
      </c>
    </row>
    <row r="2880" spans="1:20" ht="20.25" hidden="1" customHeight="1">
      <c r="A2880">
        <f>E2880</f>
        <v>0</v>
      </c>
      <c r="E2880">
        <f>IF(OR(O2879&gt;0,O2880&gt;0),1,0)</f>
        <v>0</v>
      </c>
      <c r="F2880" s="59">
        <f>SUM($A$2848:A2880)</f>
        <v>0</v>
      </c>
      <c r="G2880" s="70" t="s">
        <v>770</v>
      </c>
      <c r="H2880" s="115" t="s">
        <v>787</v>
      </c>
      <c r="I2880" s="71"/>
      <c r="J2880" s="70">
        <v>0</v>
      </c>
      <c r="K2880" s="72" t="s">
        <v>346</v>
      </c>
      <c r="L2880" s="73"/>
      <c r="M2880" s="71"/>
      <c r="N2880" s="73">
        <f>IF(J2880=0,0,#REF!)</f>
        <v>0</v>
      </c>
      <c r="O2880" s="74">
        <f t="shared" si="214"/>
        <v>0</v>
      </c>
      <c r="P2880" s="73"/>
      <c r="Q2880" s="74"/>
      <c r="R2880" s="73"/>
      <c r="S2880" s="74"/>
      <c r="T2880" s="104">
        <f>IF(T2879&gt;0,ABS(J2880-J2879),0)</f>
        <v>0</v>
      </c>
    </row>
    <row r="2881" spans="1:20" ht="20.25" hidden="1" customHeight="1">
      <c r="E2881" t="str">
        <f>IF(OR(O2881&gt;0,O2882&gt;0),2,"")</f>
        <v/>
      </c>
      <c r="F2881" s="62"/>
      <c r="G2881" s="63"/>
      <c r="H2881" s="113"/>
      <c r="I2881" s="64"/>
      <c r="J2881" s="63">
        <v>0</v>
      </c>
      <c r="K2881" s="65"/>
      <c r="L2881" s="66"/>
      <c r="M2881" s="64"/>
      <c r="N2881" s="66">
        <f>IF(J2881=0,0,#REF!*$E$3)</f>
        <v>0</v>
      </c>
      <c r="O2881" s="67">
        <f t="shared" si="214"/>
        <v>0</v>
      </c>
      <c r="P2881" s="66"/>
      <c r="Q2881" s="67"/>
      <c r="R2881" s="66"/>
      <c r="S2881" s="67"/>
      <c r="T2881" s="114">
        <f>IF($E$3=0,0,IF(J2881=J2882,0,IF(J2882&gt;J2881,"추가","환입")))</f>
        <v>0</v>
      </c>
    </row>
    <row r="2882" spans="1:20" ht="20.25" customHeight="1">
      <c r="A2882">
        <f>E2882</f>
        <v>0</v>
      </c>
      <c r="E2882">
        <f>IF(OR(O2881&gt;0,O2882&gt;0),1,0)</f>
        <v>0</v>
      </c>
      <c r="F2882" s="59">
        <f>SUM($A$2848:A2882)</f>
        <v>0</v>
      </c>
      <c r="G2882" s="70" t="s">
        <v>770</v>
      </c>
      <c r="H2882" s="115" t="s">
        <v>788</v>
      </c>
      <c r="I2882" s="71"/>
      <c r="J2882" s="87">
        <v>4</v>
      </c>
      <c r="K2882" s="72" t="s">
        <v>752</v>
      </c>
      <c r="L2882" s="73"/>
      <c r="M2882" s="71"/>
      <c r="N2882" s="73"/>
      <c r="O2882" s="74"/>
      <c r="P2882" s="73"/>
      <c r="Q2882" s="74"/>
      <c r="R2882" s="73"/>
      <c r="S2882" s="74"/>
      <c r="T2882" s="104">
        <f>IF(T2881&gt;0,ABS(J2882-J2881),0)</f>
        <v>0</v>
      </c>
    </row>
    <row r="2883" spans="1:20" ht="20.25" hidden="1" customHeight="1">
      <c r="E2883" t="str">
        <f>IF(OR(O2883&gt;0,O2884&gt;0),2,"")</f>
        <v/>
      </c>
      <c r="F2883" s="62"/>
      <c r="G2883" s="63"/>
      <c r="H2883" s="113"/>
      <c r="I2883" s="64"/>
      <c r="J2883" s="63">
        <v>0</v>
      </c>
      <c r="K2883" s="65"/>
      <c r="L2883" s="66"/>
      <c r="M2883" s="64"/>
      <c r="N2883" s="66">
        <f>IF(J2883=0,0,#REF!*$E$3)</f>
        <v>0</v>
      </c>
      <c r="O2883" s="67">
        <f t="shared" si="214"/>
        <v>0</v>
      </c>
      <c r="P2883" s="66"/>
      <c r="Q2883" s="67"/>
      <c r="R2883" s="66"/>
      <c r="S2883" s="67"/>
      <c r="T2883" s="114">
        <f>IF($E$3=0,0,IF(J2883=J2884,0,IF(J2884&gt;J2883,"추가","환입")))</f>
        <v>0</v>
      </c>
    </row>
    <row r="2884" spans="1:20" ht="20.25" hidden="1" customHeight="1">
      <c r="A2884">
        <f>E2884</f>
        <v>0</v>
      </c>
      <c r="E2884">
        <f>IF(OR(O2883&gt;0,O2884&gt;0),1,0)</f>
        <v>0</v>
      </c>
      <c r="F2884" s="59">
        <f>SUM($A$2848:A2884)</f>
        <v>0</v>
      </c>
      <c r="G2884" s="70" t="s">
        <v>770</v>
      </c>
      <c r="H2884" s="115" t="s">
        <v>789</v>
      </c>
      <c r="I2884" s="71"/>
      <c r="J2884" s="70">
        <v>0</v>
      </c>
      <c r="K2884" s="72" t="s">
        <v>346</v>
      </c>
      <c r="L2884" s="73"/>
      <c r="M2884" s="71"/>
      <c r="N2884" s="73">
        <f>IF(J2884=0,0,#REF!)</f>
        <v>0</v>
      </c>
      <c r="O2884" s="74">
        <f t="shared" si="214"/>
        <v>0</v>
      </c>
      <c r="P2884" s="73"/>
      <c r="Q2884" s="74"/>
      <c r="R2884" s="73"/>
      <c r="S2884" s="74"/>
      <c r="T2884" s="104">
        <f>IF(T2883&gt;0,ABS(J2884-J2883),0)</f>
        <v>0</v>
      </c>
    </row>
    <row r="2885" spans="1:20" ht="20.25" hidden="1" customHeight="1">
      <c r="E2885" t="str">
        <f>IF(OR(O2885&gt;0,O2886&gt;0),2,"")</f>
        <v/>
      </c>
      <c r="F2885" s="62"/>
      <c r="G2885" s="63"/>
      <c r="H2885" s="113"/>
      <c r="I2885" s="64"/>
      <c r="J2885" s="63">
        <v>0</v>
      </c>
      <c r="K2885" s="65"/>
      <c r="L2885" s="66"/>
      <c r="M2885" s="64"/>
      <c r="N2885" s="66">
        <f>IF(J2885=0,0,#REF!*$E$3)</f>
        <v>0</v>
      </c>
      <c r="O2885" s="67">
        <f t="shared" si="214"/>
        <v>0</v>
      </c>
      <c r="P2885" s="66"/>
      <c r="Q2885" s="67"/>
      <c r="R2885" s="66"/>
      <c r="S2885" s="67"/>
      <c r="T2885" s="114">
        <f>IF($E$3=0,0,IF(J2885=J2886,0,IF(J2886&gt;J2885,"추가","환입")))</f>
        <v>0</v>
      </c>
    </row>
    <row r="2886" spans="1:20" ht="20.25" hidden="1" customHeight="1">
      <c r="A2886">
        <f>E2886</f>
        <v>0</v>
      </c>
      <c r="E2886">
        <f>IF(OR(O2885&gt;0,O2886&gt;0),1,0)</f>
        <v>0</v>
      </c>
      <c r="F2886" s="59">
        <f>SUM($A$2848:A2886)</f>
        <v>0</v>
      </c>
      <c r="G2886" s="70" t="s">
        <v>770</v>
      </c>
      <c r="H2886" s="115" t="s">
        <v>790</v>
      </c>
      <c r="I2886" s="71"/>
      <c r="J2886" s="70">
        <v>0</v>
      </c>
      <c r="K2886" s="72" t="s">
        <v>346</v>
      </c>
      <c r="L2886" s="73"/>
      <c r="M2886" s="71"/>
      <c r="N2886" s="73">
        <f>IF(J2886=0,0,#REF!)</f>
        <v>0</v>
      </c>
      <c r="O2886" s="74">
        <f t="shared" si="214"/>
        <v>0</v>
      </c>
      <c r="P2886" s="73"/>
      <c r="Q2886" s="74"/>
      <c r="R2886" s="73"/>
      <c r="S2886" s="74"/>
      <c r="T2886" s="104">
        <f>IF(T2885&gt;0,ABS(J2886-J2885),0)</f>
        <v>0</v>
      </c>
    </row>
    <row r="2887" spans="1:20" ht="20.25" hidden="1" customHeight="1">
      <c r="E2887" t="str">
        <f>IF(OR(O2887&gt;0,O2888&gt;0),2,"")</f>
        <v/>
      </c>
      <c r="F2887" s="62"/>
      <c r="G2887" s="63"/>
      <c r="H2887" s="113"/>
      <c r="I2887" s="64"/>
      <c r="J2887" s="63">
        <v>0</v>
      </c>
      <c r="K2887" s="65"/>
      <c r="L2887" s="66"/>
      <c r="M2887" s="64"/>
      <c r="N2887" s="66">
        <f>IF(J2887=0,0,#REF!*$E$3)</f>
        <v>0</v>
      </c>
      <c r="O2887" s="67">
        <f t="shared" si="214"/>
        <v>0</v>
      </c>
      <c r="P2887" s="66"/>
      <c r="Q2887" s="67"/>
      <c r="R2887" s="66"/>
      <c r="S2887" s="67"/>
      <c r="T2887" s="114">
        <f>IF($E$3=0,0,IF(J2887=J2888,0,IF(J2888&gt;J2887,"추가","환입")))</f>
        <v>0</v>
      </c>
    </row>
    <row r="2888" spans="1:20" ht="20.25" hidden="1" customHeight="1">
      <c r="A2888">
        <f>E2888</f>
        <v>0</v>
      </c>
      <c r="E2888">
        <f>IF(OR(O2887&gt;0,O2888&gt;0),1,0)</f>
        <v>0</v>
      </c>
      <c r="F2888" s="59">
        <f>SUM($A$2848:A2888)</f>
        <v>0</v>
      </c>
      <c r="G2888" s="70" t="s">
        <v>770</v>
      </c>
      <c r="H2888" s="115" t="s">
        <v>791</v>
      </c>
      <c r="I2888" s="71"/>
      <c r="J2888" s="70">
        <v>0</v>
      </c>
      <c r="K2888" s="72" t="s">
        <v>792</v>
      </c>
      <c r="L2888" s="73"/>
      <c r="M2888" s="71"/>
      <c r="N2888" s="73">
        <f>IF(J2888=0,0,#REF!)</f>
        <v>0</v>
      </c>
      <c r="O2888" s="74">
        <f t="shared" si="214"/>
        <v>0</v>
      </c>
      <c r="P2888" s="73"/>
      <c r="Q2888" s="74"/>
      <c r="R2888" s="73"/>
      <c r="S2888" s="74"/>
      <c r="T2888" s="104">
        <f>IF(T2887&gt;0,ABS(J2888-J2887),0)</f>
        <v>0</v>
      </c>
    </row>
    <row r="2889" spans="1:20" ht="20.25" hidden="1" customHeight="1">
      <c r="E2889" t="str">
        <f>IF(OR(O2889&gt;0,O2890&gt;0),2,"")</f>
        <v/>
      </c>
      <c r="F2889" s="62"/>
      <c r="G2889" s="63"/>
      <c r="H2889" s="113"/>
      <c r="I2889" s="64"/>
      <c r="J2889" s="63">
        <v>0</v>
      </c>
      <c r="K2889" s="65"/>
      <c r="L2889" s="66"/>
      <c r="M2889" s="64"/>
      <c r="N2889" s="66">
        <f>IF(J2889=0,0,#REF!*$E$3)</f>
        <v>0</v>
      </c>
      <c r="O2889" s="67">
        <f t="shared" si="214"/>
        <v>0</v>
      </c>
      <c r="P2889" s="66"/>
      <c r="Q2889" s="67"/>
      <c r="R2889" s="66"/>
      <c r="S2889" s="67"/>
      <c r="T2889" s="114">
        <f>IF($E$3=0,0,IF(J2889=J2890,0,IF(J2890&gt;J2889,"추가","환입")))</f>
        <v>0</v>
      </c>
    </row>
    <row r="2890" spans="1:20" ht="20.25" customHeight="1">
      <c r="A2890">
        <f>E2890</f>
        <v>0</v>
      </c>
      <c r="E2890">
        <f>IF(OR(O2889&gt;0,O2890&gt;0),1,0)</f>
        <v>0</v>
      </c>
      <c r="F2890" s="59">
        <f>SUM($A$2848:A2890)</f>
        <v>0</v>
      </c>
      <c r="G2890" s="70" t="s">
        <v>770</v>
      </c>
      <c r="H2890" s="115" t="s">
        <v>793</v>
      </c>
      <c r="I2890" s="71"/>
      <c r="J2890" s="87">
        <v>1</v>
      </c>
      <c r="K2890" s="72" t="s">
        <v>346</v>
      </c>
      <c r="L2890" s="73"/>
      <c r="M2890" s="71"/>
      <c r="N2890" s="73"/>
      <c r="O2890" s="74"/>
      <c r="P2890" s="73"/>
      <c r="Q2890" s="74"/>
      <c r="R2890" s="73"/>
      <c r="S2890" s="74"/>
      <c r="T2890" s="104">
        <f>IF(T2889&gt;0,ABS(J2890-J2889),0)</f>
        <v>0</v>
      </c>
    </row>
    <row r="2891" spans="1:20" ht="20.25" hidden="1" customHeight="1">
      <c r="E2891" t="str">
        <f>IF(OR(O2891&gt;0,O2892&gt;0),2,"")</f>
        <v/>
      </c>
      <c r="F2891" s="62"/>
      <c r="G2891" s="63"/>
      <c r="H2891" s="113"/>
      <c r="I2891" s="64"/>
      <c r="J2891" s="63">
        <v>0</v>
      </c>
      <c r="K2891" s="65"/>
      <c r="L2891" s="66"/>
      <c r="M2891" s="64"/>
      <c r="N2891" s="66">
        <f>IF(J2891=0,0,#REF!*$E$3)</f>
        <v>0</v>
      </c>
      <c r="O2891" s="67">
        <f t="shared" si="214"/>
        <v>0</v>
      </c>
      <c r="P2891" s="66"/>
      <c r="Q2891" s="67"/>
      <c r="R2891" s="66"/>
      <c r="S2891" s="67"/>
      <c r="T2891" s="114">
        <f>IF($E$3=0,0,IF(J2891=J2892,0,IF(J2892&gt;J2891,"추가","환입")))</f>
        <v>0</v>
      </c>
    </row>
    <row r="2892" spans="1:20" ht="20.25" hidden="1" customHeight="1">
      <c r="A2892">
        <f>E2892</f>
        <v>0</v>
      </c>
      <c r="E2892">
        <f>IF(OR(O2891&gt;0,O2892&gt;0),1,0)</f>
        <v>0</v>
      </c>
      <c r="F2892" s="59">
        <f>SUM($A$2848:A2892)</f>
        <v>0</v>
      </c>
      <c r="G2892" s="70" t="s">
        <v>770</v>
      </c>
      <c r="H2892" s="115" t="s">
        <v>794</v>
      </c>
      <c r="I2892" s="71"/>
      <c r="J2892" s="70">
        <v>0</v>
      </c>
      <c r="K2892" s="72" t="s">
        <v>346</v>
      </c>
      <c r="L2892" s="73"/>
      <c r="M2892" s="71"/>
      <c r="N2892" s="73">
        <f>IF(J2892=0,0,#REF!)</f>
        <v>0</v>
      </c>
      <c r="O2892" s="74">
        <f t="shared" si="214"/>
        <v>0</v>
      </c>
      <c r="P2892" s="73"/>
      <c r="Q2892" s="74"/>
      <c r="R2892" s="73"/>
      <c r="S2892" s="74"/>
      <c r="T2892" s="104">
        <f>IF(T2891&gt;0,ABS(J2892-J2891),0)</f>
        <v>0</v>
      </c>
    </row>
    <row r="2893" spans="1:20" ht="20.25" hidden="1" customHeight="1">
      <c r="E2893" t="str">
        <f>IF(OR(O2893&gt;0,O2894&gt;0),2,"")</f>
        <v/>
      </c>
      <c r="F2893" s="62"/>
      <c r="G2893" s="63"/>
      <c r="H2893" s="113"/>
      <c r="I2893" s="64"/>
      <c r="J2893" s="63">
        <v>0</v>
      </c>
      <c r="K2893" s="65"/>
      <c r="L2893" s="66"/>
      <c r="M2893" s="64"/>
      <c r="N2893" s="66">
        <f>IF(J2893=0,0,#REF!*$E$3)</f>
        <v>0</v>
      </c>
      <c r="O2893" s="67">
        <f t="shared" si="214"/>
        <v>0</v>
      </c>
      <c r="P2893" s="66"/>
      <c r="Q2893" s="67"/>
      <c r="R2893" s="66"/>
      <c r="S2893" s="67"/>
      <c r="T2893" s="114">
        <f>IF($E$3=0,0,IF(J2893=J2894,0,IF(J2894&gt;J2893,"추가","환입")))</f>
        <v>0</v>
      </c>
    </row>
    <row r="2894" spans="1:20" ht="20.25" hidden="1" customHeight="1">
      <c r="A2894">
        <f>E2894</f>
        <v>0</v>
      </c>
      <c r="E2894">
        <f>IF(OR(O2893&gt;0,O2894&gt;0),1,0)</f>
        <v>0</v>
      </c>
      <c r="F2894" s="59">
        <f>SUM($A$2848:A2894)</f>
        <v>0</v>
      </c>
      <c r="G2894" s="70" t="s">
        <v>770</v>
      </c>
      <c r="H2894" s="115" t="s">
        <v>795</v>
      </c>
      <c r="I2894" s="71"/>
      <c r="J2894" s="70">
        <v>0</v>
      </c>
      <c r="K2894" s="72" t="s">
        <v>792</v>
      </c>
      <c r="L2894" s="73"/>
      <c r="M2894" s="71"/>
      <c r="N2894" s="73">
        <f>IF(J2894=0,0,#REF!)</f>
        <v>0</v>
      </c>
      <c r="O2894" s="74">
        <f t="shared" si="214"/>
        <v>0</v>
      </c>
      <c r="P2894" s="73"/>
      <c r="Q2894" s="74"/>
      <c r="R2894" s="73"/>
      <c r="S2894" s="74"/>
      <c r="T2894" s="104">
        <f>IF(T2893&gt;0,ABS(J2894-J2893),0)</f>
        <v>0</v>
      </c>
    </row>
    <row r="2895" spans="1:20" ht="20.25" hidden="1" customHeight="1">
      <c r="E2895" t="str">
        <f>IF(OR(O2895&gt;0,O2896&gt;0),2,"")</f>
        <v/>
      </c>
      <c r="F2895" s="62"/>
      <c r="G2895" s="63"/>
      <c r="H2895" s="113"/>
      <c r="I2895" s="64"/>
      <c r="J2895" s="63">
        <v>0</v>
      </c>
      <c r="K2895" s="65"/>
      <c r="L2895" s="66"/>
      <c r="M2895" s="64"/>
      <c r="N2895" s="66">
        <f>IF(J2895=0,0,#REF!*$E$3)</f>
        <v>0</v>
      </c>
      <c r="O2895" s="67">
        <f t="shared" si="214"/>
        <v>0</v>
      </c>
      <c r="P2895" s="66"/>
      <c r="Q2895" s="67"/>
      <c r="R2895" s="66"/>
      <c r="S2895" s="67"/>
      <c r="T2895" s="114">
        <f>IF($E$3=0,0,IF(J2895=J2896,0,IF(J2896&gt;J2895,"추가","환입")))</f>
        <v>0</v>
      </c>
    </row>
    <row r="2896" spans="1:20" ht="20.25" hidden="1" customHeight="1">
      <c r="A2896">
        <f>E2896</f>
        <v>0</v>
      </c>
      <c r="E2896">
        <f>IF(OR(O2895&gt;0,O2896&gt;0),1,0)</f>
        <v>0</v>
      </c>
      <c r="F2896" s="59">
        <f>SUM($A$2848:A2896)</f>
        <v>0</v>
      </c>
      <c r="G2896" s="70" t="s">
        <v>770</v>
      </c>
      <c r="H2896" s="115" t="s">
        <v>796</v>
      </c>
      <c r="I2896" s="71"/>
      <c r="J2896" s="70">
        <v>0</v>
      </c>
      <c r="K2896" s="72" t="s">
        <v>346</v>
      </c>
      <c r="L2896" s="73"/>
      <c r="M2896" s="71"/>
      <c r="N2896" s="73">
        <f>IF(J2896=0,0,#REF!)</f>
        <v>0</v>
      </c>
      <c r="O2896" s="74">
        <f t="shared" si="214"/>
        <v>0</v>
      </c>
      <c r="P2896" s="73"/>
      <c r="Q2896" s="74"/>
      <c r="R2896" s="73"/>
      <c r="S2896" s="74"/>
      <c r="T2896" s="104">
        <f>IF(T2895&gt;0,ABS(J2896-J2895),0)</f>
        <v>0</v>
      </c>
    </row>
    <row r="2897" spans="1:20" ht="20.25" hidden="1" customHeight="1">
      <c r="E2897" t="str">
        <f>IF(OR(O2897&gt;0,O2898&gt;0),2,"")</f>
        <v/>
      </c>
      <c r="F2897" s="62"/>
      <c r="G2897" s="63"/>
      <c r="H2897" s="113"/>
      <c r="I2897" s="64"/>
      <c r="J2897" s="63">
        <v>0</v>
      </c>
      <c r="K2897" s="65"/>
      <c r="L2897" s="66"/>
      <c r="M2897" s="64"/>
      <c r="N2897" s="66">
        <f>IF(J2897=0,0,#REF!*$E$3)</f>
        <v>0</v>
      </c>
      <c r="O2897" s="67">
        <f t="shared" si="214"/>
        <v>0</v>
      </c>
      <c r="P2897" s="66"/>
      <c r="Q2897" s="67"/>
      <c r="R2897" s="66"/>
      <c r="S2897" s="67"/>
      <c r="T2897" s="114">
        <f>IF($E$3=0,0,IF(J2897=J2898,0,IF(J2898&gt;J2897,"추가","환입")))</f>
        <v>0</v>
      </c>
    </row>
    <row r="2898" spans="1:20" ht="20.25" hidden="1" customHeight="1">
      <c r="A2898">
        <f>E2898</f>
        <v>0</v>
      </c>
      <c r="E2898">
        <f>IF(OR(O2897&gt;0,O2898&gt;0),1,0)</f>
        <v>0</v>
      </c>
      <c r="F2898" s="59">
        <f>SUM($A$2848:A2898)</f>
        <v>0</v>
      </c>
      <c r="G2898" s="70" t="s">
        <v>770</v>
      </c>
      <c r="H2898" s="115" t="s">
        <v>797</v>
      </c>
      <c r="I2898" s="71"/>
      <c r="J2898" s="70">
        <v>0</v>
      </c>
      <c r="K2898" s="72" t="s">
        <v>792</v>
      </c>
      <c r="L2898" s="73"/>
      <c r="M2898" s="71"/>
      <c r="N2898" s="73">
        <f>IF(J2898=0,0,#REF!)</f>
        <v>0</v>
      </c>
      <c r="O2898" s="74">
        <f t="shared" si="214"/>
        <v>0</v>
      </c>
      <c r="P2898" s="73"/>
      <c r="Q2898" s="74"/>
      <c r="R2898" s="73"/>
      <c r="S2898" s="74"/>
      <c r="T2898" s="104">
        <f>IF(T2897&gt;0,ABS(J2898-J2897),0)</f>
        <v>0</v>
      </c>
    </row>
    <row r="2899" spans="1:20" ht="20.25" hidden="1" customHeight="1">
      <c r="E2899" t="str">
        <f>IF(OR(O2899&gt;0,O2900&gt;0),2,"")</f>
        <v/>
      </c>
      <c r="F2899" s="62"/>
      <c r="G2899" s="63"/>
      <c r="H2899" s="113"/>
      <c r="I2899" s="64"/>
      <c r="J2899" s="63">
        <v>0</v>
      </c>
      <c r="K2899" s="65"/>
      <c r="L2899" s="66"/>
      <c r="M2899" s="64"/>
      <c r="N2899" s="66">
        <f>IF(J2899=0,0,#REF!*$E$3)</f>
        <v>0</v>
      </c>
      <c r="O2899" s="67">
        <f t="shared" si="214"/>
        <v>0</v>
      </c>
      <c r="P2899" s="66"/>
      <c r="Q2899" s="67"/>
      <c r="R2899" s="66"/>
      <c r="S2899" s="67"/>
      <c r="T2899" s="114">
        <f>IF($E$3=0,0,IF(J2899=J2900,0,IF(J2900&gt;J2899,"추가","환입")))</f>
        <v>0</v>
      </c>
    </row>
    <row r="2900" spans="1:20" ht="20.25" hidden="1" customHeight="1">
      <c r="A2900">
        <f>E2900</f>
        <v>0</v>
      </c>
      <c r="E2900">
        <f>IF(OR(O2899&gt;0,O2900&gt;0),1,0)</f>
        <v>0</v>
      </c>
      <c r="F2900" s="59">
        <f>SUM($A$2848:A2900)</f>
        <v>0</v>
      </c>
      <c r="G2900" s="70" t="s">
        <v>770</v>
      </c>
      <c r="H2900" s="115" t="s">
        <v>798</v>
      </c>
      <c r="I2900" s="71"/>
      <c r="J2900" s="70">
        <v>0</v>
      </c>
      <c r="K2900" s="72" t="s">
        <v>346</v>
      </c>
      <c r="L2900" s="73"/>
      <c r="M2900" s="71"/>
      <c r="N2900" s="73">
        <f>IF(J2900=0,0,#REF!)</f>
        <v>0</v>
      </c>
      <c r="O2900" s="74">
        <f t="shared" si="214"/>
        <v>0</v>
      </c>
      <c r="P2900" s="73"/>
      <c r="Q2900" s="74"/>
      <c r="R2900" s="73"/>
      <c r="S2900" s="74"/>
      <c r="T2900" s="104">
        <f>IF(T2899&gt;0,ABS(J2900-J2899),0)</f>
        <v>0</v>
      </c>
    </row>
    <row r="2901" spans="1:20" ht="20.25" hidden="1" customHeight="1">
      <c r="E2901" t="str">
        <f>IF(OR(O2901&gt;0,O2902&gt;0),2,"")</f>
        <v/>
      </c>
      <c r="F2901" s="62"/>
      <c r="G2901" s="63"/>
      <c r="H2901" s="113"/>
      <c r="I2901" s="64"/>
      <c r="J2901" s="63">
        <v>0</v>
      </c>
      <c r="K2901" s="65"/>
      <c r="L2901" s="66"/>
      <c r="M2901" s="64"/>
      <c r="N2901" s="66">
        <f>IF(J2901=0,0,#REF!*$E$3)</f>
        <v>0</v>
      </c>
      <c r="O2901" s="67">
        <f t="shared" si="214"/>
        <v>0</v>
      </c>
      <c r="P2901" s="66"/>
      <c r="Q2901" s="67"/>
      <c r="R2901" s="66"/>
      <c r="S2901" s="67"/>
      <c r="T2901" s="114">
        <f>IF($E$3=0,0,IF(J2901=J2902,0,IF(J2902&gt;J2901,"추가","환입")))</f>
        <v>0</v>
      </c>
    </row>
    <row r="2902" spans="1:20" ht="20.25" hidden="1" customHeight="1">
      <c r="A2902">
        <f>E2902</f>
        <v>0</v>
      </c>
      <c r="E2902">
        <f>IF(OR(O2901&gt;0,O2902&gt;0),1,0)</f>
        <v>0</v>
      </c>
      <c r="F2902" s="59">
        <f>SUM($A$2848:A2902)</f>
        <v>0</v>
      </c>
      <c r="G2902" s="70" t="s">
        <v>770</v>
      </c>
      <c r="H2902" s="115" t="s">
        <v>799</v>
      </c>
      <c r="I2902" s="71"/>
      <c r="J2902" s="70">
        <v>0</v>
      </c>
      <c r="K2902" s="72" t="s">
        <v>346</v>
      </c>
      <c r="L2902" s="73"/>
      <c r="M2902" s="71"/>
      <c r="N2902" s="73">
        <f>IF(J2902=0,0,#REF!)</f>
        <v>0</v>
      </c>
      <c r="O2902" s="74">
        <f t="shared" si="214"/>
        <v>0</v>
      </c>
      <c r="P2902" s="73"/>
      <c r="Q2902" s="74"/>
      <c r="R2902" s="73"/>
      <c r="S2902" s="74"/>
      <c r="T2902" s="104">
        <f>IF(T2901&gt;0,ABS(J2902-J2901),0)</f>
        <v>0</v>
      </c>
    </row>
    <row r="2903" spans="1:20" ht="20.25" hidden="1" customHeight="1">
      <c r="E2903" t="str">
        <f>IF(OR(O2903&gt;0,O2904&gt;0),2,"")</f>
        <v/>
      </c>
      <c r="F2903" s="62"/>
      <c r="G2903" s="63"/>
      <c r="H2903" s="113"/>
      <c r="I2903" s="64"/>
      <c r="J2903" s="63">
        <v>0</v>
      </c>
      <c r="K2903" s="65"/>
      <c r="L2903" s="66"/>
      <c r="M2903" s="64"/>
      <c r="N2903" s="66">
        <f>IF(J2903=0,0,#REF!*$E$3)</f>
        <v>0</v>
      </c>
      <c r="O2903" s="67">
        <f t="shared" si="214"/>
        <v>0</v>
      </c>
      <c r="P2903" s="66"/>
      <c r="Q2903" s="67"/>
      <c r="R2903" s="66"/>
      <c r="S2903" s="67"/>
      <c r="T2903" s="114">
        <f>IF($E$3=0,0,IF(J2903=J2904,0,IF(J2904&gt;J2903,"추가","환입")))</f>
        <v>0</v>
      </c>
    </row>
    <row r="2904" spans="1:20" ht="20.25" hidden="1" customHeight="1">
      <c r="A2904">
        <f>E2904</f>
        <v>0</v>
      </c>
      <c r="E2904">
        <f>IF(OR(O2903&gt;0,O2904&gt;0),1,0)</f>
        <v>0</v>
      </c>
      <c r="F2904" s="59">
        <f>SUM($A$2848:A2904)</f>
        <v>0</v>
      </c>
      <c r="G2904" s="70" t="s">
        <v>770</v>
      </c>
      <c r="H2904" s="115" t="s">
        <v>800</v>
      </c>
      <c r="I2904" s="71"/>
      <c r="J2904" s="70">
        <v>0</v>
      </c>
      <c r="K2904" s="72" t="s">
        <v>792</v>
      </c>
      <c r="L2904" s="73"/>
      <c r="M2904" s="71"/>
      <c r="N2904" s="73">
        <f>IF(J2904=0,0,#REF!)</f>
        <v>0</v>
      </c>
      <c r="O2904" s="74">
        <f t="shared" si="214"/>
        <v>0</v>
      </c>
      <c r="P2904" s="73"/>
      <c r="Q2904" s="74"/>
      <c r="R2904" s="73"/>
      <c r="S2904" s="74"/>
      <c r="T2904" s="104">
        <f>IF(T2903&gt;0,ABS(J2904-J2903),0)</f>
        <v>0</v>
      </c>
    </row>
    <row r="2905" spans="1:20" ht="20.25" hidden="1" customHeight="1">
      <c r="E2905" t="str">
        <f>IF(OR(O2905&gt;0,O2906&gt;0),2,"")</f>
        <v/>
      </c>
      <c r="F2905" s="62"/>
      <c r="G2905" s="63"/>
      <c r="H2905" s="113"/>
      <c r="I2905" s="64"/>
      <c r="J2905" s="63">
        <v>0</v>
      </c>
      <c r="K2905" s="65"/>
      <c r="L2905" s="66"/>
      <c r="M2905" s="64"/>
      <c r="N2905" s="66">
        <f>IF(J2905=0,0,#REF!*$E$3)</f>
        <v>0</v>
      </c>
      <c r="O2905" s="67">
        <f t="shared" si="214"/>
        <v>0</v>
      </c>
      <c r="P2905" s="66"/>
      <c r="Q2905" s="67"/>
      <c r="R2905" s="66"/>
      <c r="S2905" s="67"/>
      <c r="T2905" s="114">
        <f>IF($E$3=0,0,IF(J2905=J2906,0,IF(J2906&gt;J2905,"추가","환입")))</f>
        <v>0</v>
      </c>
    </row>
    <row r="2906" spans="1:20" ht="20.25" hidden="1" customHeight="1">
      <c r="A2906">
        <f>E2906</f>
        <v>0</v>
      </c>
      <c r="E2906">
        <f>IF(OR(O2905&gt;0,O2906&gt;0),1,0)</f>
        <v>0</v>
      </c>
      <c r="F2906" s="59">
        <f>SUM($A$2848:A2906)</f>
        <v>0</v>
      </c>
      <c r="G2906" s="70" t="s">
        <v>770</v>
      </c>
      <c r="H2906" s="115" t="s">
        <v>801</v>
      </c>
      <c r="I2906" s="71"/>
      <c r="J2906" s="70">
        <v>0</v>
      </c>
      <c r="K2906" s="72" t="s">
        <v>347</v>
      </c>
      <c r="L2906" s="73"/>
      <c r="M2906" s="71"/>
      <c r="N2906" s="73">
        <f>IF(J2906=0,0,#REF!)</f>
        <v>0</v>
      </c>
      <c r="O2906" s="74">
        <f t="shared" si="214"/>
        <v>0</v>
      </c>
      <c r="P2906" s="73"/>
      <c r="Q2906" s="74"/>
      <c r="R2906" s="73"/>
      <c r="S2906" s="74"/>
      <c r="T2906" s="104">
        <f>IF(T2905&gt;0,ABS(J2906-J2905),0)</f>
        <v>0</v>
      </c>
    </row>
    <row r="2907" spans="1:20" ht="20.25" hidden="1" customHeight="1">
      <c r="E2907" t="str">
        <f>IF(OR(O2907&gt;0,O2908&gt;0),2,"")</f>
        <v/>
      </c>
      <c r="F2907" s="62"/>
      <c r="G2907" s="63"/>
      <c r="H2907" s="113"/>
      <c r="I2907" s="64"/>
      <c r="J2907" s="63">
        <v>0</v>
      </c>
      <c r="K2907" s="65"/>
      <c r="L2907" s="66"/>
      <c r="M2907" s="64"/>
      <c r="N2907" s="66">
        <f>IF(J2907=0,0,#REF!*$E$3)</f>
        <v>0</v>
      </c>
      <c r="O2907" s="67">
        <f t="shared" si="214"/>
        <v>0</v>
      </c>
      <c r="P2907" s="66"/>
      <c r="Q2907" s="67"/>
      <c r="R2907" s="66"/>
      <c r="S2907" s="67"/>
      <c r="T2907" s="114">
        <f>IF($E$3=0,0,IF(J2907=J2908,0,IF(J2908&gt;J2907,"추가","환입")))</f>
        <v>0</v>
      </c>
    </row>
    <row r="2908" spans="1:20" ht="20.25" hidden="1" customHeight="1">
      <c r="A2908">
        <f>E2908</f>
        <v>0</v>
      </c>
      <c r="E2908">
        <f>IF(OR(O2907&gt;0,O2908&gt;0),1,0)</f>
        <v>0</v>
      </c>
      <c r="F2908" s="59">
        <f>SUM($A$2848:A2908)</f>
        <v>0</v>
      </c>
      <c r="G2908" s="70" t="s">
        <v>770</v>
      </c>
      <c r="H2908" s="115" t="s">
        <v>802</v>
      </c>
      <c r="I2908" s="71"/>
      <c r="J2908" s="70">
        <v>0</v>
      </c>
      <c r="K2908" s="72" t="s">
        <v>803</v>
      </c>
      <c r="L2908" s="73"/>
      <c r="M2908" s="71"/>
      <c r="N2908" s="73">
        <f>IF(J2908=0,0,#REF!)</f>
        <v>0</v>
      </c>
      <c r="O2908" s="74">
        <f t="shared" si="214"/>
        <v>0</v>
      </c>
      <c r="P2908" s="73"/>
      <c r="Q2908" s="74"/>
      <c r="R2908" s="73"/>
      <c r="S2908" s="74"/>
      <c r="T2908" s="104">
        <f>IF(T2907&gt;0,ABS(J2908-J2907),0)</f>
        <v>0</v>
      </c>
    </row>
    <row r="2909" spans="1:20" ht="20.25" hidden="1" customHeight="1">
      <c r="E2909" t="str">
        <f>IF(OR(O2909&gt;0,O2910&gt;0),2,"")</f>
        <v/>
      </c>
      <c r="F2909" s="62"/>
      <c r="G2909" s="63"/>
      <c r="H2909" s="113"/>
      <c r="I2909" s="64"/>
      <c r="J2909" s="63">
        <v>0</v>
      </c>
      <c r="K2909" s="65"/>
      <c r="L2909" s="66"/>
      <c r="M2909" s="64"/>
      <c r="N2909" s="66">
        <f>IF(J2909=0,0,#REF!*$E$3)</f>
        <v>0</v>
      </c>
      <c r="O2909" s="67">
        <f t="shared" si="214"/>
        <v>0</v>
      </c>
      <c r="P2909" s="66"/>
      <c r="Q2909" s="67"/>
      <c r="R2909" s="66"/>
      <c r="S2909" s="67"/>
      <c r="T2909" s="114">
        <f>IF($E$3=0,0,IF(J2909=J2910,0,IF(J2910&gt;J2909,"추가","환입")))</f>
        <v>0</v>
      </c>
    </row>
    <row r="2910" spans="1:20" ht="20.25" customHeight="1">
      <c r="A2910">
        <f>E2910</f>
        <v>0</v>
      </c>
      <c r="E2910">
        <f>IF(OR(O2909&gt;0,O2910&gt;0),1,0)</f>
        <v>0</v>
      </c>
      <c r="F2910" s="59">
        <f>SUM($A$2848:A2910)</f>
        <v>0</v>
      </c>
      <c r="G2910" s="70" t="s">
        <v>804</v>
      </c>
      <c r="H2910" s="115" t="s">
        <v>805</v>
      </c>
      <c r="I2910" s="71"/>
      <c r="J2910" s="87">
        <v>15</v>
      </c>
      <c r="K2910" s="72" t="s">
        <v>347</v>
      </c>
      <c r="L2910" s="73"/>
      <c r="M2910" s="71"/>
      <c r="N2910" s="73"/>
      <c r="O2910" s="74"/>
      <c r="P2910" s="73"/>
      <c r="Q2910" s="74"/>
      <c r="R2910" s="73"/>
      <c r="S2910" s="74"/>
      <c r="T2910" s="104">
        <f>IF(T2909&gt;0,ABS(J2910-J2909),0)</f>
        <v>0</v>
      </c>
    </row>
    <row r="2911" spans="1:20" ht="20.25" hidden="1" customHeight="1">
      <c r="E2911" t="str">
        <f>IF(OR(O2911&gt;0,O2912&gt;0),2,"")</f>
        <v/>
      </c>
      <c r="F2911" s="62"/>
      <c r="G2911" s="63"/>
      <c r="H2911" s="113"/>
      <c r="I2911" s="64"/>
      <c r="J2911" s="63">
        <v>0</v>
      </c>
      <c r="K2911" s="65"/>
      <c r="L2911" s="66"/>
      <c r="M2911" s="64"/>
      <c r="N2911" s="66">
        <f>IF(J2911=0,0,#REF!*$E$3)</f>
        <v>0</v>
      </c>
      <c r="O2911" s="67">
        <f t="shared" si="214"/>
        <v>0</v>
      </c>
      <c r="P2911" s="66"/>
      <c r="Q2911" s="67"/>
      <c r="R2911" s="66"/>
      <c r="S2911" s="67"/>
      <c r="T2911" s="114">
        <f>IF($E$3=0,0,IF(J2911=J2912,0,IF(J2912&gt;J2911,"추가","환입")))</f>
        <v>0</v>
      </c>
    </row>
    <row r="2912" spans="1:20" ht="20.25" hidden="1" customHeight="1">
      <c r="A2912">
        <f>E2912</f>
        <v>0</v>
      </c>
      <c r="E2912">
        <f>IF(OR(O2911&gt;0,O2912&gt;0),1,0)</f>
        <v>0</v>
      </c>
      <c r="F2912" s="59">
        <f>SUM($A$2848:A2912)</f>
        <v>0</v>
      </c>
      <c r="G2912" s="70" t="s">
        <v>806</v>
      </c>
      <c r="H2912" s="115" t="s">
        <v>807</v>
      </c>
      <c r="I2912" s="71"/>
      <c r="J2912" s="70">
        <v>0</v>
      </c>
      <c r="K2912" s="72" t="s">
        <v>346</v>
      </c>
      <c r="L2912" s="73"/>
      <c r="M2912" s="71"/>
      <c r="N2912" s="73">
        <f>IF(J2912=0,0,#REF!)</f>
        <v>0</v>
      </c>
      <c r="O2912" s="74">
        <f t="shared" si="214"/>
        <v>0</v>
      </c>
      <c r="P2912" s="73"/>
      <c r="Q2912" s="74"/>
      <c r="R2912" s="73"/>
      <c r="S2912" s="74"/>
      <c r="T2912" s="104">
        <f>IF(T2911&gt;0,ABS(J2912-J2911),0)</f>
        <v>0</v>
      </c>
    </row>
    <row r="2913" spans="1:20" ht="20.25" hidden="1" customHeight="1">
      <c r="E2913" t="str">
        <f>IF(OR(O2913&gt;0,O2914&gt;0),2,"")</f>
        <v/>
      </c>
      <c r="F2913" s="62"/>
      <c r="G2913" s="63"/>
      <c r="H2913" s="113"/>
      <c r="I2913" s="64"/>
      <c r="J2913" s="63">
        <v>0</v>
      </c>
      <c r="K2913" s="65"/>
      <c r="L2913" s="66"/>
      <c r="M2913" s="64"/>
      <c r="N2913" s="66">
        <f>IF(J2913=0,0,#REF!*$E$3)</f>
        <v>0</v>
      </c>
      <c r="O2913" s="67">
        <f>INT($J2913*N2913)</f>
        <v>0</v>
      </c>
      <c r="P2913" s="66"/>
      <c r="Q2913" s="67"/>
      <c r="R2913" s="66"/>
      <c r="S2913" s="67"/>
      <c r="T2913" s="114">
        <f>IF($E$3=0,0,IF(J2913=J2914,0,IF(J2914&gt;J2913,"추가","환입")))</f>
        <v>0</v>
      </c>
    </row>
    <row r="2914" spans="1:20" ht="20.25" hidden="1" customHeight="1">
      <c r="A2914">
        <f>E2914</f>
        <v>0</v>
      </c>
      <c r="E2914">
        <f>IF(OR(O2913&gt;0,O2914&gt;0),1,0)</f>
        <v>0</v>
      </c>
      <c r="F2914" s="59">
        <f>SUM($A$2848:A2914)</f>
        <v>0</v>
      </c>
      <c r="G2914" s="70" t="s">
        <v>808</v>
      </c>
      <c r="H2914" s="115" t="s">
        <v>805</v>
      </c>
      <c r="I2914" s="71"/>
      <c r="J2914" s="70">
        <v>0</v>
      </c>
      <c r="K2914" s="72" t="s">
        <v>346</v>
      </c>
      <c r="L2914" s="73"/>
      <c r="M2914" s="71"/>
      <c r="N2914" s="73">
        <f>IF(J2914=0,0,#REF!)</f>
        <v>0</v>
      </c>
      <c r="O2914" s="74">
        <f>INT($J2914*N2914)</f>
        <v>0</v>
      </c>
      <c r="P2914" s="73"/>
      <c r="Q2914" s="74"/>
      <c r="R2914" s="73"/>
      <c r="S2914" s="74"/>
      <c r="T2914" s="104">
        <f>IF(T2913&gt;0,ABS(J2914-J2913),0)</f>
        <v>0</v>
      </c>
    </row>
    <row r="2915" spans="1:20" ht="20.25" hidden="1" customHeight="1">
      <c r="E2915" t="str">
        <f>IF(OR(O2915&gt;0,O2916&gt;0),2,"")</f>
        <v/>
      </c>
      <c r="F2915" s="62"/>
      <c r="G2915" s="63"/>
      <c r="H2915" s="113"/>
      <c r="I2915" s="64"/>
      <c r="J2915" s="63">
        <v>0</v>
      </c>
      <c r="K2915" s="65"/>
      <c r="L2915" s="66"/>
      <c r="M2915" s="64"/>
      <c r="N2915" s="66">
        <f>IF(J2915=0,0,#REF!*$E$3)</f>
        <v>0</v>
      </c>
      <c r="O2915" s="67">
        <f t="shared" si="214"/>
        <v>0</v>
      </c>
      <c r="P2915" s="66"/>
      <c r="Q2915" s="67"/>
      <c r="R2915" s="66"/>
      <c r="S2915" s="67"/>
      <c r="T2915" s="114">
        <f>IF($E$3=0,0,IF(J2915=J2916,0,IF(J2916&gt;J2915,"추가","환입")))</f>
        <v>0</v>
      </c>
    </row>
    <row r="2916" spans="1:20" ht="20.25" customHeight="1">
      <c r="A2916">
        <f>E2916</f>
        <v>0</v>
      </c>
      <c r="E2916">
        <f>IF(OR(O2915&gt;0,O2916&gt;0),1,0)</f>
        <v>0</v>
      </c>
      <c r="F2916" s="59">
        <f>SUM($A$2848:A2916)</f>
        <v>0</v>
      </c>
      <c r="G2916" s="70" t="s">
        <v>809</v>
      </c>
      <c r="H2916" s="115" t="s">
        <v>810</v>
      </c>
      <c r="I2916" s="71"/>
      <c r="J2916" s="87">
        <v>15</v>
      </c>
      <c r="K2916" s="72" t="s">
        <v>346</v>
      </c>
      <c r="L2916" s="73"/>
      <c r="M2916" s="71"/>
      <c r="N2916" s="73"/>
      <c r="O2916" s="74"/>
      <c r="P2916" s="73"/>
      <c r="Q2916" s="74"/>
      <c r="R2916" s="73"/>
      <c r="S2916" s="74"/>
      <c r="T2916" s="104">
        <f>IF(T2915&gt;0,ABS(J2916-J2915),0)</f>
        <v>0</v>
      </c>
    </row>
    <row r="2917" spans="1:20" ht="20.25" hidden="1" customHeight="1">
      <c r="E2917" t="str">
        <f>IF(OR(O2917&gt;0,O2918&gt;0),2,"")</f>
        <v/>
      </c>
      <c r="F2917" s="62"/>
      <c r="G2917" s="63"/>
      <c r="H2917" s="113"/>
      <c r="I2917" s="64"/>
      <c r="J2917" s="63">
        <v>0</v>
      </c>
      <c r="K2917" s="65"/>
      <c r="L2917" s="66"/>
      <c r="M2917" s="64"/>
      <c r="N2917" s="66">
        <f>IF(J2917=0,0,#REF!*$E$3)</f>
        <v>0</v>
      </c>
      <c r="O2917" s="67">
        <f t="shared" si="214"/>
        <v>0</v>
      </c>
      <c r="P2917" s="66"/>
      <c r="Q2917" s="67"/>
      <c r="R2917" s="66"/>
      <c r="S2917" s="67"/>
      <c r="T2917" s="114">
        <f>IF($E$3=0,0,IF(J2917=J2918,0,IF(J2918&gt;J2917,"추가","환입")))</f>
        <v>0</v>
      </c>
    </row>
    <row r="2918" spans="1:20" ht="20.25" hidden="1" customHeight="1">
      <c r="A2918">
        <f>E2918</f>
        <v>0</v>
      </c>
      <c r="E2918">
        <f>IF(OR(O2917&gt;0,O2918&gt;0),1,0)</f>
        <v>0</v>
      </c>
      <c r="F2918" s="59">
        <f>SUM($A$2848:A2918)</f>
        <v>0</v>
      </c>
      <c r="G2918" s="70" t="s">
        <v>811</v>
      </c>
      <c r="H2918" s="115" t="s">
        <v>807</v>
      </c>
      <c r="I2918" s="71"/>
      <c r="J2918" s="70">
        <v>0</v>
      </c>
      <c r="K2918" s="72" t="s">
        <v>346</v>
      </c>
      <c r="L2918" s="73"/>
      <c r="M2918" s="71"/>
      <c r="N2918" s="73">
        <f>IF(J2918=0,0,#REF!)</f>
        <v>0</v>
      </c>
      <c r="O2918" s="74">
        <f t="shared" si="214"/>
        <v>0</v>
      </c>
      <c r="P2918" s="73"/>
      <c r="Q2918" s="74"/>
      <c r="R2918" s="73"/>
      <c r="S2918" s="74"/>
      <c r="T2918" s="104">
        <f>IF(T2917&gt;0,ABS(J2918-J2917),0)</f>
        <v>0</v>
      </c>
    </row>
    <row r="2919" spans="1:20" ht="20.25" hidden="1" customHeight="1">
      <c r="E2919" t="str">
        <f>IF(OR(O2919&gt;0,O2920&gt;0),2,"")</f>
        <v/>
      </c>
      <c r="F2919" s="62"/>
      <c r="G2919" s="63"/>
      <c r="H2919" s="113"/>
      <c r="I2919" s="64"/>
      <c r="J2919" s="63">
        <v>0</v>
      </c>
      <c r="K2919" s="65"/>
      <c r="L2919" s="66"/>
      <c r="M2919" s="64"/>
      <c r="N2919" s="66">
        <f>IF(J2919=0,0,#REF!*$E$3)</f>
        <v>0</v>
      </c>
      <c r="O2919" s="67">
        <f t="shared" si="214"/>
        <v>0</v>
      </c>
      <c r="P2919" s="66"/>
      <c r="Q2919" s="67"/>
      <c r="R2919" s="66"/>
      <c r="S2919" s="67"/>
      <c r="T2919" s="114">
        <f>IF($E$3=0,0,IF(J2919=J2920,0,IF(J2920&gt;J2919,"추가","환입")))</f>
        <v>0</v>
      </c>
    </row>
    <row r="2920" spans="1:20" ht="20.25" hidden="1" customHeight="1">
      <c r="A2920">
        <f>E2920</f>
        <v>0</v>
      </c>
      <c r="E2920">
        <f>IF(OR(O2919&gt;0,O2920&gt;0),1,0)</f>
        <v>0</v>
      </c>
      <c r="F2920" s="59">
        <f>SUM($A$2848:A2920)</f>
        <v>0</v>
      </c>
      <c r="G2920" s="70" t="s">
        <v>812</v>
      </c>
      <c r="H2920" s="115">
        <v>80</v>
      </c>
      <c r="I2920" s="71"/>
      <c r="J2920" s="70">
        <v>0</v>
      </c>
      <c r="K2920" s="72" t="s">
        <v>803</v>
      </c>
      <c r="L2920" s="73"/>
      <c r="M2920" s="71"/>
      <c r="N2920" s="73">
        <f>IF(J2920=0,0,#REF!)</f>
        <v>0</v>
      </c>
      <c r="O2920" s="74">
        <f t="shared" si="214"/>
        <v>0</v>
      </c>
      <c r="P2920" s="73"/>
      <c r="Q2920" s="74"/>
      <c r="R2920" s="73"/>
      <c r="S2920" s="74"/>
      <c r="T2920" s="104">
        <f>IF(T2919&gt;0,ABS(J2920-J2919),0)</f>
        <v>0</v>
      </c>
    </row>
    <row r="2921" spans="1:20" ht="20.25" hidden="1" customHeight="1">
      <c r="E2921" t="str">
        <f>IF(OR(O2921&gt;0,O2922&gt;0),2,"")</f>
        <v/>
      </c>
      <c r="F2921" s="62"/>
      <c r="G2921" s="63"/>
      <c r="H2921" s="113"/>
      <c r="I2921" s="64"/>
      <c r="J2921" s="63">
        <v>0</v>
      </c>
      <c r="K2921" s="65"/>
      <c r="L2921" s="66"/>
      <c r="M2921" s="64"/>
      <c r="N2921" s="66">
        <f>IF(J2921=0,0,#REF!*$E$3)</f>
        <v>0</v>
      </c>
      <c r="O2921" s="67">
        <f t="shared" si="214"/>
        <v>0</v>
      </c>
      <c r="P2921" s="66"/>
      <c r="Q2921" s="67"/>
      <c r="R2921" s="66"/>
      <c r="S2921" s="67"/>
      <c r="T2921" s="114">
        <f>IF($E$3=0,0,IF(J2921=J2922,0,IF(J2922&gt;J2921,"추가","환입")))</f>
        <v>0</v>
      </c>
    </row>
    <row r="2922" spans="1:20" ht="20.25" hidden="1" customHeight="1">
      <c r="A2922">
        <f>E2922</f>
        <v>0</v>
      </c>
      <c r="E2922">
        <f>IF(OR(O2921&gt;0,O2922&gt;0),1,0)</f>
        <v>0</v>
      </c>
      <c r="F2922" s="59">
        <f>SUM($A$2848:A2922)</f>
        <v>0</v>
      </c>
      <c r="G2922" s="70" t="s">
        <v>812</v>
      </c>
      <c r="H2922" s="115">
        <v>100</v>
      </c>
      <c r="I2922" s="71"/>
      <c r="J2922" s="70">
        <v>0</v>
      </c>
      <c r="K2922" s="72" t="s">
        <v>346</v>
      </c>
      <c r="L2922" s="73"/>
      <c r="M2922" s="71"/>
      <c r="N2922" s="73">
        <f>IF(J2922=0,0,#REF!)</f>
        <v>0</v>
      </c>
      <c r="O2922" s="74">
        <f t="shared" si="214"/>
        <v>0</v>
      </c>
      <c r="P2922" s="73"/>
      <c r="Q2922" s="74"/>
      <c r="R2922" s="73"/>
      <c r="S2922" s="74"/>
      <c r="T2922" s="104">
        <f>IF(T2921&gt;0,ABS(J2922-J2921),0)</f>
        <v>0</v>
      </c>
    </row>
    <row r="2923" spans="1:20" ht="20.25" hidden="1" customHeight="1">
      <c r="E2923" t="str">
        <f>IF(OR(O2923&gt;0,O2924&gt;0),2,"")</f>
        <v/>
      </c>
      <c r="F2923" s="62"/>
      <c r="G2923" s="63"/>
      <c r="H2923" s="113"/>
      <c r="I2923" s="64"/>
      <c r="J2923" s="63">
        <v>0</v>
      </c>
      <c r="K2923" s="65"/>
      <c r="L2923" s="66"/>
      <c r="M2923" s="64"/>
      <c r="N2923" s="66">
        <f>IF(J2923=0,0,#REF!*$E$3)</f>
        <v>0</v>
      </c>
      <c r="O2923" s="67">
        <f t="shared" si="214"/>
        <v>0</v>
      </c>
      <c r="P2923" s="66"/>
      <c r="Q2923" s="67"/>
      <c r="R2923" s="66"/>
      <c r="S2923" s="67"/>
      <c r="T2923" s="114">
        <f>IF($E$3=0,0,IF(J2923=J2924,0,IF(J2924&gt;J2923,"추가","환입")))</f>
        <v>0</v>
      </c>
    </row>
    <row r="2924" spans="1:20" ht="20.25" hidden="1" customHeight="1">
      <c r="A2924">
        <f>E2924</f>
        <v>0</v>
      </c>
      <c r="E2924">
        <f>IF(OR(O2923&gt;0,O2924&gt;0),1,0)</f>
        <v>0</v>
      </c>
      <c r="F2924" s="59">
        <f>SUM($A$2848:A2924)</f>
        <v>0</v>
      </c>
      <c r="G2924" s="70" t="s">
        <v>813</v>
      </c>
      <c r="H2924" s="115">
        <v>80</v>
      </c>
      <c r="I2924" s="71"/>
      <c r="J2924" s="70">
        <v>0</v>
      </c>
      <c r="K2924" s="72" t="s">
        <v>803</v>
      </c>
      <c r="L2924" s="73"/>
      <c r="M2924" s="71"/>
      <c r="N2924" s="73">
        <f>IF(J2924=0,0,#REF!)</f>
        <v>0</v>
      </c>
      <c r="O2924" s="74">
        <f t="shared" si="214"/>
        <v>0</v>
      </c>
      <c r="P2924" s="73"/>
      <c r="Q2924" s="74"/>
      <c r="R2924" s="73"/>
      <c r="S2924" s="74"/>
      <c r="T2924" s="104">
        <f>IF(T2923&gt;0,ABS(J2924-J2923),0)</f>
        <v>0</v>
      </c>
    </row>
    <row r="2925" spans="1:20" ht="20.25" hidden="1" customHeight="1">
      <c r="E2925" t="str">
        <f>IF(OR(O2925&gt;0,O2926&gt;0),2,"")</f>
        <v/>
      </c>
      <c r="F2925" s="62"/>
      <c r="G2925" s="63"/>
      <c r="H2925" s="113"/>
      <c r="I2925" s="64"/>
      <c r="J2925" s="63">
        <v>0</v>
      </c>
      <c r="K2925" s="65"/>
      <c r="L2925" s="66"/>
      <c r="M2925" s="64"/>
      <c r="N2925" s="66">
        <f>IF(J2925=0,0,#REF!*$E$3)</f>
        <v>0</v>
      </c>
      <c r="O2925" s="67">
        <f t="shared" si="214"/>
        <v>0</v>
      </c>
      <c r="P2925" s="66"/>
      <c r="Q2925" s="67"/>
      <c r="R2925" s="66"/>
      <c r="S2925" s="67"/>
      <c r="T2925" s="114">
        <f>IF($E$3=0,0,IF(J2925=J2926,0,IF(J2926&gt;J2925,"추가","환입")))</f>
        <v>0</v>
      </c>
    </row>
    <row r="2926" spans="1:20" ht="20.25" hidden="1" customHeight="1">
      <c r="A2926">
        <f>E2926</f>
        <v>0</v>
      </c>
      <c r="E2926">
        <f>IF(OR(O2925&gt;0,O2926&gt;0),1,0)</f>
        <v>0</v>
      </c>
      <c r="F2926" s="59">
        <f>SUM($A$2848:A2926)</f>
        <v>0</v>
      </c>
      <c r="G2926" s="70" t="s">
        <v>813</v>
      </c>
      <c r="H2926" s="115">
        <v>100</v>
      </c>
      <c r="I2926" s="71"/>
      <c r="J2926" s="70">
        <v>0</v>
      </c>
      <c r="K2926" s="72" t="s">
        <v>346</v>
      </c>
      <c r="L2926" s="73"/>
      <c r="M2926" s="71"/>
      <c r="N2926" s="73">
        <f>IF(J2926=0,0,#REF!)</f>
        <v>0</v>
      </c>
      <c r="O2926" s="74">
        <f t="shared" si="214"/>
        <v>0</v>
      </c>
      <c r="P2926" s="73"/>
      <c r="Q2926" s="74"/>
      <c r="R2926" s="73"/>
      <c r="S2926" s="74"/>
      <c r="T2926" s="104">
        <f>IF(T2925&gt;0,ABS(J2926-J2925),0)</f>
        <v>0</v>
      </c>
    </row>
    <row r="2927" spans="1:20" ht="20.25" hidden="1" customHeight="1">
      <c r="E2927" t="str">
        <f>IF(OR(O2927&gt;0,O2928&gt;0),2,"")</f>
        <v/>
      </c>
      <c r="F2927" s="62"/>
      <c r="G2927" s="63"/>
      <c r="H2927" s="113"/>
      <c r="I2927" s="64"/>
      <c r="J2927" s="63">
        <v>0</v>
      </c>
      <c r="K2927" s="65"/>
      <c r="L2927" s="66"/>
      <c r="M2927" s="64"/>
      <c r="N2927" s="66">
        <f>IF(J2927=0,0,#REF!*$E$3)</f>
        <v>0</v>
      </c>
      <c r="O2927" s="67">
        <f t="shared" si="214"/>
        <v>0</v>
      </c>
      <c r="P2927" s="66"/>
      <c r="Q2927" s="67"/>
      <c r="R2927" s="66"/>
      <c r="S2927" s="67"/>
      <c r="T2927" s="114">
        <f>IF($E$3=0,0,IF(J2927=J2928,0,IF(J2928&gt;J2927,"추가","환입")))</f>
        <v>0</v>
      </c>
    </row>
    <row r="2928" spans="1:20" ht="20.25" hidden="1" customHeight="1">
      <c r="A2928">
        <f>E2928</f>
        <v>0</v>
      </c>
      <c r="E2928">
        <f>IF(OR(O2927&gt;0,O2928&gt;0),1,0)</f>
        <v>0</v>
      </c>
      <c r="F2928" s="59">
        <f>SUM($A$2848:A2928)</f>
        <v>0</v>
      </c>
      <c r="G2928" s="70" t="s">
        <v>814</v>
      </c>
      <c r="H2928" s="115" t="s">
        <v>815</v>
      </c>
      <c r="I2928" s="71"/>
      <c r="J2928" s="70">
        <v>0</v>
      </c>
      <c r="K2928" s="72" t="s">
        <v>346</v>
      </c>
      <c r="L2928" s="73"/>
      <c r="M2928" s="71"/>
      <c r="N2928" s="73">
        <f>IF(J2928=0,0,#REF!)</f>
        <v>0</v>
      </c>
      <c r="O2928" s="74">
        <f t="shared" si="214"/>
        <v>0</v>
      </c>
      <c r="P2928" s="73"/>
      <c r="Q2928" s="74"/>
      <c r="R2928" s="73"/>
      <c r="S2928" s="74"/>
      <c r="T2928" s="104">
        <f>IF(T2927&gt;0,ABS(J2928-J2927),0)</f>
        <v>0</v>
      </c>
    </row>
    <row r="2929" spans="1:20" ht="20.25" hidden="1" customHeight="1">
      <c r="E2929" t="str">
        <f>IF(OR(O2929&gt;0,O2930&gt;0),2,"")</f>
        <v/>
      </c>
      <c r="F2929" s="62"/>
      <c r="G2929" s="63"/>
      <c r="H2929" s="113"/>
      <c r="I2929" s="64"/>
      <c r="J2929" s="63">
        <v>0</v>
      </c>
      <c r="K2929" s="65"/>
      <c r="L2929" s="66"/>
      <c r="M2929" s="64"/>
      <c r="N2929" s="66">
        <f>IF(J2929=0,0,#REF!*$E$3)</f>
        <v>0</v>
      </c>
      <c r="O2929" s="67">
        <f t="shared" si="214"/>
        <v>0</v>
      </c>
      <c r="P2929" s="66"/>
      <c r="Q2929" s="67"/>
      <c r="R2929" s="66"/>
      <c r="S2929" s="67"/>
      <c r="T2929" s="114">
        <f>IF($E$3=0,0,IF(J2929=J2930,0,IF(J2930&gt;J2929,"추가","환입")))</f>
        <v>0</v>
      </c>
    </row>
    <row r="2930" spans="1:20" ht="20.25" hidden="1" customHeight="1">
      <c r="A2930">
        <f>E2930</f>
        <v>0</v>
      </c>
      <c r="E2930">
        <f>IF(OR(O2929&gt;0,O2930&gt;0),1,0)</f>
        <v>0</v>
      </c>
      <c r="F2930" s="59">
        <f>SUM($A$2848:A2930)</f>
        <v>0</v>
      </c>
      <c r="G2930" s="70" t="s">
        <v>816</v>
      </c>
      <c r="H2930" s="115">
        <v>648</v>
      </c>
      <c r="I2930" s="71"/>
      <c r="J2930" s="70">
        <v>0</v>
      </c>
      <c r="K2930" s="72" t="s">
        <v>803</v>
      </c>
      <c r="L2930" s="73"/>
      <c r="M2930" s="71"/>
      <c r="N2930" s="73">
        <f>IF(J2930=0,0,#REF!)</f>
        <v>0</v>
      </c>
      <c r="O2930" s="74">
        <f t="shared" si="214"/>
        <v>0</v>
      </c>
      <c r="P2930" s="73"/>
      <c r="Q2930" s="74"/>
      <c r="R2930" s="73"/>
      <c r="S2930" s="74"/>
      <c r="T2930" s="104">
        <f>IF(T2929&gt;0,ABS(J2930-J2929),0)</f>
        <v>0</v>
      </c>
    </row>
    <row r="2931" spans="1:20" ht="20.25" hidden="1" customHeight="1">
      <c r="E2931" t="str">
        <f t="shared" ref="E2931:E2993" si="215">IF(OR(O2931&gt;0,O2932&gt;0),2,"")</f>
        <v/>
      </c>
      <c r="F2931" s="62"/>
      <c r="G2931" s="63"/>
      <c r="H2931" s="113"/>
      <c r="I2931" s="64"/>
      <c r="J2931" s="63">
        <v>0</v>
      </c>
      <c r="K2931" s="65"/>
      <c r="L2931" s="66"/>
      <c r="M2931" s="64"/>
      <c r="N2931" s="66">
        <f>IF(J2931=0,0,#REF!*$E$3)</f>
        <v>0</v>
      </c>
      <c r="O2931" s="67">
        <f t="shared" si="214"/>
        <v>0</v>
      </c>
      <c r="P2931" s="66"/>
      <c r="Q2931" s="67"/>
      <c r="R2931" s="66"/>
      <c r="S2931" s="67"/>
      <c r="T2931" s="114">
        <f>IF($E$3=0,0,IF(J2931=J2932,0,IF(J2932&gt;J2931,"추가","환입")))</f>
        <v>0</v>
      </c>
    </row>
    <row r="2932" spans="1:20" ht="20.25" hidden="1" customHeight="1">
      <c r="A2932">
        <f>E2932</f>
        <v>0</v>
      </c>
      <c r="E2932">
        <f t="shared" ref="E2932:E2994" si="216">IF(OR(O2931&gt;0,O2932&gt;0),1,0)</f>
        <v>0</v>
      </c>
      <c r="F2932" s="59">
        <f>SUM($A$2848:A2932)</f>
        <v>0</v>
      </c>
      <c r="G2932" s="70" t="s">
        <v>817</v>
      </c>
      <c r="H2932" s="115">
        <v>100</v>
      </c>
      <c r="I2932" s="71"/>
      <c r="J2932" s="70">
        <v>0</v>
      </c>
      <c r="K2932" s="72" t="s">
        <v>346</v>
      </c>
      <c r="L2932" s="73"/>
      <c r="M2932" s="71"/>
      <c r="N2932" s="73">
        <f>IF(J2932=0,0,#REF!)</f>
        <v>0</v>
      </c>
      <c r="O2932" s="74">
        <f t="shared" si="214"/>
        <v>0</v>
      </c>
      <c r="P2932" s="73"/>
      <c r="Q2932" s="74"/>
      <c r="R2932" s="73"/>
      <c r="S2932" s="74"/>
      <c r="T2932" s="104">
        <f>IF(T2931&gt;0,ABS(J2932-J2931),0)</f>
        <v>0</v>
      </c>
    </row>
    <row r="2933" spans="1:20" ht="20.25" hidden="1" customHeight="1">
      <c r="E2933" t="str">
        <f t="shared" si="215"/>
        <v/>
      </c>
      <c r="F2933" s="62"/>
      <c r="G2933" s="63"/>
      <c r="H2933" s="113"/>
      <c r="I2933" s="64"/>
      <c r="J2933" s="63">
        <v>0</v>
      </c>
      <c r="K2933" s="65"/>
      <c r="L2933" s="66"/>
      <c r="M2933" s="64"/>
      <c r="N2933" s="66">
        <f>IF(J2933=0,0,#REF!*$E$3)</f>
        <v>0</v>
      </c>
      <c r="O2933" s="67">
        <f t="shared" ref="O2933:O3009" si="217">INT($J2933*N2933)</f>
        <v>0</v>
      </c>
      <c r="P2933" s="66"/>
      <c r="Q2933" s="67"/>
      <c r="R2933" s="66"/>
      <c r="S2933" s="67"/>
      <c r="T2933" s="114">
        <f>IF($E$3=0,0,IF(J2933=J2934,0,IF(J2934&gt;J2933,"추가","환입")))</f>
        <v>0</v>
      </c>
    </row>
    <row r="2934" spans="1:20" ht="20.25" hidden="1" customHeight="1">
      <c r="A2934">
        <f>E2934</f>
        <v>0</v>
      </c>
      <c r="E2934">
        <f t="shared" si="216"/>
        <v>0</v>
      </c>
      <c r="F2934" s="59">
        <f>SUM($A$2848:A2934)</f>
        <v>0</v>
      </c>
      <c r="G2934" s="70" t="s">
        <v>818</v>
      </c>
      <c r="H2934" s="115">
        <v>100</v>
      </c>
      <c r="I2934" s="71"/>
      <c r="J2934" s="70">
        <v>0</v>
      </c>
      <c r="K2934" s="72" t="s">
        <v>803</v>
      </c>
      <c r="L2934" s="73"/>
      <c r="M2934" s="71"/>
      <c r="N2934" s="73">
        <f>IF(J2934=0,0,#REF!)</f>
        <v>0</v>
      </c>
      <c r="O2934" s="74">
        <f t="shared" si="217"/>
        <v>0</v>
      </c>
      <c r="P2934" s="73"/>
      <c r="Q2934" s="74"/>
      <c r="R2934" s="73"/>
      <c r="S2934" s="74"/>
      <c r="T2934" s="104">
        <f>IF(T2933&gt;0,ABS(J2934-J2933),0)</f>
        <v>0</v>
      </c>
    </row>
    <row r="2935" spans="1:20" ht="20.25" hidden="1" customHeight="1">
      <c r="E2935" t="str">
        <f t="shared" si="215"/>
        <v/>
      </c>
      <c r="F2935" s="62"/>
      <c r="G2935" s="63"/>
      <c r="H2935" s="113"/>
      <c r="I2935" s="64"/>
      <c r="J2935" s="63">
        <v>0</v>
      </c>
      <c r="K2935" s="65"/>
      <c r="L2935" s="66"/>
      <c r="M2935" s="64"/>
      <c r="N2935" s="66">
        <f>IF(J2935=0,0,#REF!*$E$3)</f>
        <v>0</v>
      </c>
      <c r="O2935" s="67">
        <f t="shared" si="217"/>
        <v>0</v>
      </c>
      <c r="P2935" s="66"/>
      <c r="Q2935" s="67"/>
      <c r="R2935" s="66"/>
      <c r="S2935" s="67"/>
      <c r="T2935" s="114">
        <f>IF($E$3=0,0,IF(J2935=J2936,0,IF(J2936&gt;J2935,"추가","환입")))</f>
        <v>0</v>
      </c>
    </row>
    <row r="2936" spans="1:20" ht="20.25" hidden="1" customHeight="1">
      <c r="A2936">
        <f>E2936</f>
        <v>0</v>
      </c>
      <c r="E2936">
        <f t="shared" si="216"/>
        <v>0</v>
      </c>
      <c r="F2936" s="59">
        <f>SUM($A$2848:A2936)</f>
        <v>0</v>
      </c>
      <c r="G2936" s="70" t="s">
        <v>819</v>
      </c>
      <c r="H2936" s="115" t="s">
        <v>820</v>
      </c>
      <c r="I2936" s="71"/>
      <c r="J2936" s="70">
        <v>0</v>
      </c>
      <c r="K2936" s="72" t="s">
        <v>346</v>
      </c>
      <c r="L2936" s="73"/>
      <c r="M2936" s="71"/>
      <c r="N2936" s="73">
        <f>IF(J2936=0,0,#REF!)</f>
        <v>0</v>
      </c>
      <c r="O2936" s="74">
        <f t="shared" si="217"/>
        <v>0</v>
      </c>
      <c r="P2936" s="73"/>
      <c r="Q2936" s="74"/>
      <c r="R2936" s="73"/>
      <c r="S2936" s="74"/>
      <c r="T2936" s="104">
        <f>IF(T2935&gt;0,ABS(J2936-J2935),0)</f>
        <v>0</v>
      </c>
    </row>
    <row r="2937" spans="1:20" ht="20.25" hidden="1" customHeight="1">
      <c r="E2937" t="str">
        <f t="shared" si="215"/>
        <v/>
      </c>
      <c r="F2937" s="62"/>
      <c r="G2937" s="63"/>
      <c r="H2937" s="113"/>
      <c r="I2937" s="64"/>
      <c r="J2937" s="63">
        <v>0</v>
      </c>
      <c r="K2937" s="65"/>
      <c r="L2937" s="66"/>
      <c r="M2937" s="64"/>
      <c r="N2937" s="66">
        <f>IF(J2937=0,0,#REF!*$E$3)</f>
        <v>0</v>
      </c>
      <c r="O2937" s="67">
        <f t="shared" si="217"/>
        <v>0</v>
      </c>
      <c r="P2937" s="66"/>
      <c r="Q2937" s="67"/>
      <c r="R2937" s="66"/>
      <c r="S2937" s="67"/>
      <c r="T2937" s="114">
        <f>IF($E$3=0,0,IF(J2937=J2938,0,IF(J2938&gt;J2937,"추가","환입")))</f>
        <v>0</v>
      </c>
    </row>
    <row r="2938" spans="1:20" ht="20.25" hidden="1" customHeight="1">
      <c r="A2938">
        <f>E2938</f>
        <v>0</v>
      </c>
      <c r="E2938">
        <f t="shared" si="216"/>
        <v>0</v>
      </c>
      <c r="F2938" s="59">
        <f>SUM($A$2848:A2938)</f>
        <v>0</v>
      </c>
      <c r="G2938" s="70" t="s">
        <v>821</v>
      </c>
      <c r="H2938" s="115" t="s">
        <v>822</v>
      </c>
      <c r="I2938" s="71"/>
      <c r="J2938" s="70">
        <v>0</v>
      </c>
      <c r="K2938" s="72" t="s">
        <v>803</v>
      </c>
      <c r="L2938" s="73"/>
      <c r="M2938" s="71"/>
      <c r="N2938" s="73">
        <f>IF(J2938=0,0,#REF!)</f>
        <v>0</v>
      </c>
      <c r="O2938" s="74">
        <f t="shared" si="217"/>
        <v>0</v>
      </c>
      <c r="P2938" s="73"/>
      <c r="Q2938" s="74"/>
      <c r="R2938" s="73"/>
      <c r="S2938" s="74"/>
      <c r="T2938" s="104">
        <f>IF(T2937&gt;0,ABS(J2938-J2937),0)</f>
        <v>0</v>
      </c>
    </row>
    <row r="2939" spans="1:20" ht="20.25" hidden="1" customHeight="1">
      <c r="E2939" t="str">
        <f t="shared" si="215"/>
        <v/>
      </c>
      <c r="F2939" s="62"/>
      <c r="G2939" s="63"/>
      <c r="H2939" s="113"/>
      <c r="I2939" s="64"/>
      <c r="J2939" s="63">
        <v>0</v>
      </c>
      <c r="K2939" s="65"/>
      <c r="L2939" s="66"/>
      <c r="M2939" s="64"/>
      <c r="N2939" s="66">
        <f>IF(J2939=0,0,#REF!*$E$3)</f>
        <v>0</v>
      </c>
      <c r="O2939" s="67">
        <f t="shared" si="217"/>
        <v>0</v>
      </c>
      <c r="P2939" s="66"/>
      <c r="Q2939" s="67"/>
      <c r="R2939" s="66"/>
      <c r="S2939" s="67"/>
      <c r="T2939" s="114">
        <f>IF($E$3=0,0,IF(J2939=J2940,0,IF(J2940&gt;J2939,"추가","환입")))</f>
        <v>0</v>
      </c>
    </row>
    <row r="2940" spans="1:20" ht="20.25" hidden="1" customHeight="1">
      <c r="A2940">
        <f>E2940</f>
        <v>0</v>
      </c>
      <c r="E2940">
        <f t="shared" si="216"/>
        <v>0</v>
      </c>
      <c r="F2940" s="59">
        <f>SUM($A$2848:A2940)</f>
        <v>0</v>
      </c>
      <c r="G2940" s="70" t="s">
        <v>823</v>
      </c>
      <c r="H2940" s="115" t="s">
        <v>824</v>
      </c>
      <c r="I2940" s="71"/>
      <c r="J2940" s="70">
        <v>0</v>
      </c>
      <c r="K2940" s="72" t="s">
        <v>347</v>
      </c>
      <c r="L2940" s="73"/>
      <c r="M2940" s="71"/>
      <c r="N2940" s="73">
        <f>IF(J2940=0,0,#REF!)</f>
        <v>0</v>
      </c>
      <c r="O2940" s="74">
        <f t="shared" si="217"/>
        <v>0</v>
      </c>
      <c r="P2940" s="73"/>
      <c r="Q2940" s="74"/>
      <c r="R2940" s="73"/>
      <c r="S2940" s="74"/>
      <c r="T2940" s="104">
        <f>IF(T2939&gt;0,ABS(J2940-J2939),0)</f>
        <v>0</v>
      </c>
    </row>
    <row r="2941" spans="1:20" ht="20.25" hidden="1" customHeight="1">
      <c r="E2941" t="str">
        <f t="shared" si="215"/>
        <v/>
      </c>
      <c r="F2941" s="62"/>
      <c r="G2941" s="63"/>
      <c r="H2941" s="113"/>
      <c r="I2941" s="64"/>
      <c r="J2941" s="63">
        <v>0</v>
      </c>
      <c r="K2941" s="65"/>
      <c r="L2941" s="66"/>
      <c r="M2941" s="64"/>
      <c r="N2941" s="66">
        <f>IF(J2941=0,0,#REF!*$E$3)</f>
        <v>0</v>
      </c>
      <c r="O2941" s="67">
        <f t="shared" si="217"/>
        <v>0</v>
      </c>
      <c r="P2941" s="66"/>
      <c r="Q2941" s="67"/>
      <c r="R2941" s="66"/>
      <c r="S2941" s="67"/>
      <c r="T2941" s="114">
        <f>IF($E$3=0,0,IF(J2941=J2942,0,IF(J2942&gt;J2941,"추가","환입")))</f>
        <v>0</v>
      </c>
    </row>
    <row r="2942" spans="1:20" ht="20.25" hidden="1" customHeight="1">
      <c r="A2942">
        <f>E2942</f>
        <v>0</v>
      </c>
      <c r="E2942">
        <f t="shared" si="216"/>
        <v>0</v>
      </c>
      <c r="F2942" s="59">
        <f>SUM($A$2848:A2942)</f>
        <v>0</v>
      </c>
      <c r="G2942" s="70" t="s">
        <v>825</v>
      </c>
      <c r="H2942" s="115" t="s">
        <v>826</v>
      </c>
      <c r="I2942" s="71"/>
      <c r="J2942" s="70">
        <v>0</v>
      </c>
      <c r="K2942" s="72" t="s">
        <v>346</v>
      </c>
      <c r="L2942" s="73"/>
      <c r="M2942" s="71"/>
      <c r="N2942" s="73">
        <f>IF(J2942=0,0,#REF!)</f>
        <v>0</v>
      </c>
      <c r="O2942" s="74">
        <f t="shared" si="217"/>
        <v>0</v>
      </c>
      <c r="P2942" s="73"/>
      <c r="Q2942" s="74"/>
      <c r="R2942" s="73"/>
      <c r="S2942" s="74"/>
      <c r="T2942" s="104">
        <f>IF(T2941&gt;0,ABS(J2942-J2941),0)</f>
        <v>0</v>
      </c>
    </row>
    <row r="2943" spans="1:20" ht="20.25" hidden="1" customHeight="1">
      <c r="E2943" t="str">
        <f t="shared" si="215"/>
        <v/>
      </c>
      <c r="F2943" s="62"/>
      <c r="G2943" s="63"/>
      <c r="H2943" s="113"/>
      <c r="I2943" s="64"/>
      <c r="J2943" s="63">
        <v>0</v>
      </c>
      <c r="K2943" s="65"/>
      <c r="L2943" s="66"/>
      <c r="M2943" s="64"/>
      <c r="N2943" s="66">
        <f>IF(J2943=0,0,#REF!*$E$3)</f>
        <v>0</v>
      </c>
      <c r="O2943" s="67">
        <f t="shared" si="217"/>
        <v>0</v>
      </c>
      <c r="P2943" s="66"/>
      <c r="Q2943" s="67"/>
      <c r="R2943" s="66"/>
      <c r="S2943" s="67"/>
      <c r="T2943" s="114">
        <f>IF($E$3=0,0,IF(J2943=J2944,0,IF(J2944&gt;J2943,"추가","환입")))</f>
        <v>0</v>
      </c>
    </row>
    <row r="2944" spans="1:20" ht="20.25" hidden="1" customHeight="1">
      <c r="A2944">
        <f>E2944</f>
        <v>0</v>
      </c>
      <c r="E2944">
        <f t="shared" si="216"/>
        <v>0</v>
      </c>
      <c r="F2944" s="59">
        <f>SUM($A$2848:A2944)</f>
        <v>0</v>
      </c>
      <c r="G2944" s="70" t="s">
        <v>827</v>
      </c>
      <c r="H2944" s="115">
        <v>100</v>
      </c>
      <c r="I2944" s="71"/>
      <c r="J2944" s="70">
        <v>0</v>
      </c>
      <c r="K2944" s="72" t="s">
        <v>803</v>
      </c>
      <c r="L2944" s="73"/>
      <c r="M2944" s="71"/>
      <c r="N2944" s="73">
        <f>IF(J2944=0,0,#REF!)</f>
        <v>0</v>
      </c>
      <c r="O2944" s="74">
        <f t="shared" si="217"/>
        <v>0</v>
      </c>
      <c r="P2944" s="73"/>
      <c r="Q2944" s="74"/>
      <c r="R2944" s="73"/>
      <c r="S2944" s="74"/>
      <c r="T2944" s="104">
        <f>IF(T2943&gt;0,ABS(J2944-J2943),0)</f>
        <v>0</v>
      </c>
    </row>
    <row r="2945" spans="1:20" ht="20.25" hidden="1" customHeight="1">
      <c r="E2945" t="str">
        <f t="shared" si="215"/>
        <v/>
      </c>
      <c r="F2945" s="62"/>
      <c r="G2945" s="63"/>
      <c r="H2945" s="113"/>
      <c r="I2945" s="64"/>
      <c r="J2945" s="63">
        <v>0</v>
      </c>
      <c r="K2945" s="65"/>
      <c r="L2945" s="66"/>
      <c r="M2945" s="64"/>
      <c r="N2945" s="66">
        <f>IF(J2945=0,0,#REF!*$E$3)</f>
        <v>0</v>
      </c>
      <c r="O2945" s="67">
        <f t="shared" si="217"/>
        <v>0</v>
      </c>
      <c r="P2945" s="66"/>
      <c r="Q2945" s="67"/>
      <c r="R2945" s="66"/>
      <c r="S2945" s="67"/>
      <c r="T2945" s="114">
        <f>IF($E$3=0,0,IF(J2945=J2946,0,IF(J2946&gt;J2945,"추가","환입")))</f>
        <v>0</v>
      </c>
    </row>
    <row r="2946" spans="1:20" ht="20.25" hidden="1" customHeight="1">
      <c r="A2946">
        <f>E2946</f>
        <v>0</v>
      </c>
      <c r="E2946">
        <f t="shared" si="216"/>
        <v>0</v>
      </c>
      <c r="F2946" s="59">
        <f>SUM($A$2848:A2946)</f>
        <v>0</v>
      </c>
      <c r="G2946" s="70" t="s">
        <v>828</v>
      </c>
      <c r="H2946" s="115">
        <v>80</v>
      </c>
      <c r="I2946" s="71"/>
      <c r="J2946" s="70">
        <v>0</v>
      </c>
      <c r="K2946" s="72" t="s">
        <v>346</v>
      </c>
      <c r="L2946" s="73"/>
      <c r="M2946" s="71"/>
      <c r="N2946" s="73">
        <f>IF(J2946=0,0,#REF!)</f>
        <v>0</v>
      </c>
      <c r="O2946" s="74">
        <f t="shared" si="217"/>
        <v>0</v>
      </c>
      <c r="P2946" s="73"/>
      <c r="Q2946" s="74"/>
      <c r="R2946" s="73"/>
      <c r="S2946" s="74"/>
      <c r="T2946" s="104">
        <f>IF(T2945&gt;0,ABS(J2946-J2945),0)</f>
        <v>0</v>
      </c>
    </row>
    <row r="2947" spans="1:20" ht="20.25" hidden="1" customHeight="1">
      <c r="E2947" t="str">
        <f t="shared" si="215"/>
        <v/>
      </c>
      <c r="F2947" s="62"/>
      <c r="G2947" s="63"/>
      <c r="H2947" s="113"/>
      <c r="I2947" s="64"/>
      <c r="J2947" s="63">
        <v>0</v>
      </c>
      <c r="K2947" s="65"/>
      <c r="L2947" s="66"/>
      <c r="M2947" s="64"/>
      <c r="N2947" s="66">
        <f>IF(J2947=0,0,#REF!*$E$3)</f>
        <v>0</v>
      </c>
      <c r="O2947" s="67">
        <f t="shared" si="217"/>
        <v>0</v>
      </c>
      <c r="P2947" s="66"/>
      <c r="Q2947" s="67"/>
      <c r="R2947" s="66"/>
      <c r="S2947" s="67"/>
      <c r="T2947" s="114">
        <f>IF($E$3=0,0,IF(J2947=J2948,0,IF(J2948&gt;J2947,"추가","환입")))</f>
        <v>0</v>
      </c>
    </row>
    <row r="2948" spans="1:20" ht="20.25" hidden="1" customHeight="1">
      <c r="A2948">
        <f>E2948</f>
        <v>0</v>
      </c>
      <c r="E2948">
        <f t="shared" si="216"/>
        <v>0</v>
      </c>
      <c r="F2948" s="59">
        <f>SUM($A$2848:A2948)</f>
        <v>0</v>
      </c>
      <c r="G2948" s="70" t="s">
        <v>828</v>
      </c>
      <c r="H2948" s="115">
        <v>100</v>
      </c>
      <c r="I2948" s="71"/>
      <c r="J2948" s="70">
        <v>0</v>
      </c>
      <c r="K2948" s="72" t="s">
        <v>803</v>
      </c>
      <c r="L2948" s="73"/>
      <c r="M2948" s="71"/>
      <c r="N2948" s="73">
        <f>IF(J2948=0,0,#REF!)</f>
        <v>0</v>
      </c>
      <c r="O2948" s="74">
        <f t="shared" si="217"/>
        <v>0</v>
      </c>
      <c r="P2948" s="73"/>
      <c r="Q2948" s="74"/>
      <c r="R2948" s="73"/>
      <c r="S2948" s="74"/>
      <c r="T2948" s="104">
        <f>IF(T2947&gt;0,ABS(J2948-J2947),0)</f>
        <v>0</v>
      </c>
    </row>
    <row r="2949" spans="1:20" ht="20.25" hidden="1" customHeight="1">
      <c r="E2949" t="str">
        <f t="shared" si="215"/>
        <v/>
      </c>
      <c r="F2949" s="62"/>
      <c r="G2949" s="63"/>
      <c r="H2949" s="113"/>
      <c r="I2949" s="64"/>
      <c r="J2949" s="63">
        <v>0</v>
      </c>
      <c r="K2949" s="65"/>
      <c r="L2949" s="66"/>
      <c r="M2949" s="64"/>
      <c r="N2949" s="66">
        <f>IF(J2949=0,0,#REF!*$E$3)</f>
        <v>0</v>
      </c>
      <c r="O2949" s="67">
        <f t="shared" si="217"/>
        <v>0</v>
      </c>
      <c r="P2949" s="66"/>
      <c r="Q2949" s="67"/>
      <c r="R2949" s="66"/>
      <c r="S2949" s="67"/>
      <c r="T2949" s="114">
        <f>IF($E$3=0,0,IF(J2949=J2950,0,IF(J2950&gt;J2949,"추가","환입")))</f>
        <v>0</v>
      </c>
    </row>
    <row r="2950" spans="1:20" ht="20.25" customHeight="1">
      <c r="A2950">
        <f>E2950</f>
        <v>0</v>
      </c>
      <c r="E2950">
        <f t="shared" si="216"/>
        <v>0</v>
      </c>
      <c r="F2950" s="59">
        <f>SUM($A$2848:A2950)</f>
        <v>0</v>
      </c>
      <c r="G2950" s="70" t="s">
        <v>828</v>
      </c>
      <c r="H2950" s="115">
        <v>150</v>
      </c>
      <c r="I2950" s="71"/>
      <c r="J2950" s="87">
        <v>1</v>
      </c>
      <c r="K2950" s="72" t="s">
        <v>346</v>
      </c>
      <c r="L2950" s="73"/>
      <c r="M2950" s="71"/>
      <c r="N2950" s="73"/>
      <c r="O2950" s="74"/>
      <c r="P2950" s="73"/>
      <c r="Q2950" s="74"/>
      <c r="R2950" s="73"/>
      <c r="S2950" s="74"/>
      <c r="T2950" s="104">
        <f>IF(T2949&gt;0,ABS(J2950-J2949),0)</f>
        <v>0</v>
      </c>
    </row>
    <row r="2951" spans="1:20" ht="20.25" hidden="1" customHeight="1">
      <c r="E2951" t="str">
        <f t="shared" si="215"/>
        <v/>
      </c>
      <c r="F2951" s="62"/>
      <c r="G2951" s="63"/>
      <c r="H2951" s="113"/>
      <c r="I2951" s="64"/>
      <c r="J2951" s="63">
        <v>0</v>
      </c>
      <c r="K2951" s="65"/>
      <c r="L2951" s="66"/>
      <c r="M2951" s="64"/>
      <c r="N2951" s="66">
        <f>IF(J2951=0,0,#REF!*$E$3)</f>
        <v>0</v>
      </c>
      <c r="O2951" s="67">
        <f t="shared" si="217"/>
        <v>0</v>
      </c>
      <c r="P2951" s="66"/>
      <c r="Q2951" s="67"/>
      <c r="R2951" s="66"/>
      <c r="S2951" s="67"/>
      <c r="T2951" s="114">
        <f>IF($E$3=0,0,IF(J2951=J2952,0,IF(J2952&gt;J2951,"추가","환입")))</f>
        <v>0</v>
      </c>
    </row>
    <row r="2952" spans="1:20" ht="20.25" hidden="1" customHeight="1">
      <c r="A2952">
        <f>E2952</f>
        <v>0</v>
      </c>
      <c r="E2952">
        <f t="shared" si="216"/>
        <v>0</v>
      </c>
      <c r="F2952" s="59">
        <f>SUM($A$2848:A2952)</f>
        <v>0</v>
      </c>
      <c r="G2952" s="70" t="s">
        <v>828</v>
      </c>
      <c r="H2952" s="115">
        <v>200</v>
      </c>
      <c r="I2952" s="71"/>
      <c r="J2952" s="70">
        <v>0</v>
      </c>
      <c r="K2952" s="72" t="s">
        <v>346</v>
      </c>
      <c r="L2952" s="73"/>
      <c r="M2952" s="71"/>
      <c r="N2952" s="73">
        <f>IF(J2952=0,0,#REF!)</f>
        <v>0</v>
      </c>
      <c r="O2952" s="74">
        <f t="shared" si="217"/>
        <v>0</v>
      </c>
      <c r="P2952" s="73"/>
      <c r="Q2952" s="74"/>
      <c r="R2952" s="73"/>
      <c r="S2952" s="74"/>
      <c r="T2952" s="104">
        <f>IF(T2951&gt;0,ABS(J2952-J2951),0)</f>
        <v>0</v>
      </c>
    </row>
    <row r="2953" spans="1:20" ht="20.25" hidden="1" customHeight="1">
      <c r="E2953" t="str">
        <f t="shared" si="215"/>
        <v/>
      </c>
      <c r="F2953" s="62"/>
      <c r="G2953" s="63"/>
      <c r="H2953" s="113"/>
      <c r="I2953" s="64"/>
      <c r="J2953" s="63">
        <v>0</v>
      </c>
      <c r="K2953" s="65"/>
      <c r="L2953" s="66"/>
      <c r="M2953" s="64"/>
      <c r="N2953" s="66">
        <f>IF(J2953=0,0,#REF!*$E$3)</f>
        <v>0</v>
      </c>
      <c r="O2953" s="67">
        <f t="shared" si="217"/>
        <v>0</v>
      </c>
      <c r="P2953" s="66"/>
      <c r="Q2953" s="67"/>
      <c r="R2953" s="66"/>
      <c r="S2953" s="67"/>
      <c r="T2953" s="114">
        <f>IF($E$3=0,0,IF(J2953=J2954,0,IF(J2954&gt;J2953,"추가","환입")))</f>
        <v>0</v>
      </c>
    </row>
    <row r="2954" spans="1:20" ht="20.25" customHeight="1">
      <c r="A2954">
        <f>E2954</f>
        <v>0</v>
      </c>
      <c r="E2954">
        <f t="shared" si="216"/>
        <v>0</v>
      </c>
      <c r="F2954" s="59">
        <f>SUM($A$2848:A2954)</f>
        <v>0</v>
      </c>
      <c r="G2954" s="70" t="s">
        <v>828</v>
      </c>
      <c r="H2954" s="115">
        <v>250</v>
      </c>
      <c r="I2954" s="71"/>
      <c r="J2954" s="87">
        <v>1</v>
      </c>
      <c r="K2954" s="72" t="s">
        <v>803</v>
      </c>
      <c r="L2954" s="73"/>
      <c r="M2954" s="71"/>
      <c r="N2954" s="73"/>
      <c r="O2954" s="74"/>
      <c r="P2954" s="73"/>
      <c r="Q2954" s="74"/>
      <c r="R2954" s="73"/>
      <c r="S2954" s="74"/>
      <c r="T2954" s="104">
        <f>IF(T2953&gt;0,ABS(J2954-J2953),0)</f>
        <v>0</v>
      </c>
    </row>
    <row r="2955" spans="1:20" ht="20.25" hidden="1" customHeight="1">
      <c r="E2955" t="str">
        <f t="shared" si="215"/>
        <v/>
      </c>
      <c r="F2955" s="62"/>
      <c r="G2955" s="63"/>
      <c r="H2955" s="113"/>
      <c r="I2955" s="64"/>
      <c r="J2955" s="63">
        <v>0</v>
      </c>
      <c r="K2955" s="65"/>
      <c r="L2955" s="66"/>
      <c r="M2955" s="64"/>
      <c r="N2955" s="66">
        <f>IF(J2955=0,0,#REF!*$E$3)</f>
        <v>0</v>
      </c>
      <c r="O2955" s="67">
        <f t="shared" si="217"/>
        <v>0</v>
      </c>
      <c r="P2955" s="66"/>
      <c r="Q2955" s="67"/>
      <c r="R2955" s="66"/>
      <c r="S2955" s="67"/>
      <c r="T2955" s="114">
        <f>IF($E$3=0,0,IF(J2955=J2956,0,IF(J2956&gt;J2955,"추가","환입")))</f>
        <v>0</v>
      </c>
    </row>
    <row r="2956" spans="1:20" ht="20.25" hidden="1" customHeight="1">
      <c r="A2956">
        <f>E2956</f>
        <v>0</v>
      </c>
      <c r="E2956">
        <f t="shared" si="216"/>
        <v>0</v>
      </c>
      <c r="F2956" s="59">
        <f>SUM($A$2848:A2956)</f>
        <v>0</v>
      </c>
      <c r="G2956" s="70" t="s">
        <v>828</v>
      </c>
      <c r="H2956" s="115">
        <v>300</v>
      </c>
      <c r="I2956" s="71"/>
      <c r="J2956" s="70">
        <v>0</v>
      </c>
      <c r="K2956" s="72" t="s">
        <v>347</v>
      </c>
      <c r="L2956" s="73"/>
      <c r="M2956" s="71"/>
      <c r="N2956" s="73">
        <f>IF(J2956=0,0,#REF!)</f>
        <v>0</v>
      </c>
      <c r="O2956" s="74">
        <f t="shared" si="217"/>
        <v>0</v>
      </c>
      <c r="P2956" s="73"/>
      <c r="Q2956" s="74"/>
      <c r="R2956" s="73"/>
      <c r="S2956" s="74"/>
      <c r="T2956" s="104">
        <f>IF(T2955&gt;0,ABS(J2956-J2955),0)</f>
        <v>0</v>
      </c>
    </row>
    <row r="2957" spans="1:20" ht="20.25" hidden="1" customHeight="1">
      <c r="E2957" t="str">
        <f t="shared" si="215"/>
        <v/>
      </c>
      <c r="F2957" s="62"/>
      <c r="G2957" s="63"/>
      <c r="H2957" s="113"/>
      <c r="I2957" s="64"/>
      <c r="J2957" s="63">
        <v>0</v>
      </c>
      <c r="K2957" s="65"/>
      <c r="L2957" s="66"/>
      <c r="M2957" s="64"/>
      <c r="N2957" s="66">
        <f>IF(J2957=0,0,#REF!*$E$3)</f>
        <v>0</v>
      </c>
      <c r="O2957" s="67">
        <f t="shared" si="217"/>
        <v>0</v>
      </c>
      <c r="P2957" s="66"/>
      <c r="Q2957" s="67"/>
      <c r="R2957" s="66"/>
      <c r="S2957" s="67"/>
      <c r="T2957" s="114">
        <f>IF($E$3=0,0,IF(J2957=J2958,0,IF(J2958&gt;J2957,"추가","환입")))</f>
        <v>0</v>
      </c>
    </row>
    <row r="2958" spans="1:20" ht="20.25" hidden="1" customHeight="1">
      <c r="A2958">
        <f>E2958</f>
        <v>0</v>
      </c>
      <c r="E2958">
        <f t="shared" si="216"/>
        <v>0</v>
      </c>
      <c r="F2958" s="59">
        <f>SUM($A$2848:A2958)</f>
        <v>0</v>
      </c>
      <c r="G2958" s="70" t="s">
        <v>829</v>
      </c>
      <c r="H2958" s="115">
        <v>80</v>
      </c>
      <c r="I2958" s="71"/>
      <c r="J2958" s="70">
        <v>0</v>
      </c>
      <c r="K2958" s="72" t="s">
        <v>346</v>
      </c>
      <c r="L2958" s="73"/>
      <c r="M2958" s="71"/>
      <c r="N2958" s="73">
        <f>IF(J2958=0,0,#REF!)</f>
        <v>0</v>
      </c>
      <c r="O2958" s="74">
        <f t="shared" si="217"/>
        <v>0</v>
      </c>
      <c r="P2958" s="73"/>
      <c r="Q2958" s="74"/>
      <c r="R2958" s="73"/>
      <c r="S2958" s="74"/>
      <c r="T2958" s="104">
        <f>IF(T2957&gt;0,ABS(J2958-J2957),0)</f>
        <v>0</v>
      </c>
    </row>
    <row r="2959" spans="1:20" ht="20.25" hidden="1" customHeight="1">
      <c r="E2959" t="str">
        <f t="shared" si="215"/>
        <v/>
      </c>
      <c r="F2959" s="62"/>
      <c r="G2959" s="63"/>
      <c r="H2959" s="113"/>
      <c r="I2959" s="64"/>
      <c r="J2959" s="63">
        <v>0</v>
      </c>
      <c r="K2959" s="65"/>
      <c r="L2959" s="66"/>
      <c r="M2959" s="64"/>
      <c r="N2959" s="66">
        <f>IF(J2959=0,0,#REF!*$E$3)</f>
        <v>0</v>
      </c>
      <c r="O2959" s="67">
        <f t="shared" si="217"/>
        <v>0</v>
      </c>
      <c r="P2959" s="66"/>
      <c r="Q2959" s="67"/>
      <c r="R2959" s="66"/>
      <c r="S2959" s="67"/>
      <c r="T2959" s="114">
        <f>IF($E$3=0,0,IF(J2959=J2960,0,IF(J2960&gt;J2959,"추가","환입")))</f>
        <v>0</v>
      </c>
    </row>
    <row r="2960" spans="1:20" ht="20.25" hidden="1" customHeight="1">
      <c r="A2960">
        <f>E2960</f>
        <v>0</v>
      </c>
      <c r="E2960">
        <f t="shared" si="216"/>
        <v>0</v>
      </c>
      <c r="F2960" s="59">
        <f>SUM($A$2848:A2960)</f>
        <v>0</v>
      </c>
      <c r="G2960" s="70" t="str">
        <f>G2958</f>
        <v>터어빈형계량기</v>
      </c>
      <c r="H2960" s="115">
        <v>100</v>
      </c>
      <c r="I2960" s="71"/>
      <c r="J2960" s="70">
        <v>0</v>
      </c>
      <c r="K2960" s="72" t="s">
        <v>346</v>
      </c>
      <c r="L2960" s="73"/>
      <c r="M2960" s="71"/>
      <c r="N2960" s="73">
        <f>IF(J2960=0,0,#REF!)</f>
        <v>0</v>
      </c>
      <c r="O2960" s="74">
        <f t="shared" si="217"/>
        <v>0</v>
      </c>
      <c r="P2960" s="73"/>
      <c r="Q2960" s="74"/>
      <c r="R2960" s="73"/>
      <c r="S2960" s="74"/>
      <c r="T2960" s="104">
        <f>IF(T2959&gt;0,ABS(J2960-J2959),0)</f>
        <v>0</v>
      </c>
    </row>
    <row r="2961" spans="1:20" ht="20.25" hidden="1" customHeight="1">
      <c r="E2961" t="str">
        <f t="shared" si="215"/>
        <v/>
      </c>
      <c r="F2961" s="62"/>
      <c r="G2961" s="63"/>
      <c r="H2961" s="113"/>
      <c r="I2961" s="64"/>
      <c r="J2961" s="63">
        <v>0</v>
      </c>
      <c r="K2961" s="65"/>
      <c r="L2961" s="66"/>
      <c r="M2961" s="64"/>
      <c r="N2961" s="66">
        <f>IF(J2961=0,0,#REF!*$E$3)</f>
        <v>0</v>
      </c>
      <c r="O2961" s="67">
        <f t="shared" si="217"/>
        <v>0</v>
      </c>
      <c r="P2961" s="66"/>
      <c r="Q2961" s="67"/>
      <c r="R2961" s="66"/>
      <c r="S2961" s="67"/>
      <c r="T2961" s="114">
        <f>IF($E$3=0,0,IF(J2961=J2962,0,IF(J2962&gt;J2961,"추가","환입")))</f>
        <v>0</v>
      </c>
    </row>
    <row r="2962" spans="1:20" ht="20.25" customHeight="1">
      <c r="A2962">
        <f>E2962</f>
        <v>0</v>
      </c>
      <c r="E2962">
        <f t="shared" si="216"/>
        <v>0</v>
      </c>
      <c r="F2962" s="59">
        <f>SUM($A$2848:A2962)</f>
        <v>0</v>
      </c>
      <c r="G2962" s="70" t="s">
        <v>830</v>
      </c>
      <c r="H2962" s="115" t="s">
        <v>831</v>
      </c>
      <c r="I2962" s="71"/>
      <c r="J2962" s="87">
        <v>1</v>
      </c>
      <c r="K2962" s="72" t="s">
        <v>346</v>
      </c>
      <c r="L2962" s="73"/>
      <c r="M2962" s="71"/>
      <c r="N2962" s="73"/>
      <c r="O2962" s="74"/>
      <c r="P2962" s="73"/>
      <c r="Q2962" s="74"/>
      <c r="R2962" s="73"/>
      <c r="S2962" s="74"/>
      <c r="T2962" s="104">
        <f>IF(T2961&gt;0,ABS(J2962-J2961),0)</f>
        <v>0</v>
      </c>
    </row>
    <row r="2963" spans="1:20" ht="20.25" hidden="1" customHeight="1">
      <c r="E2963" t="str">
        <f t="shared" si="215"/>
        <v/>
      </c>
      <c r="F2963" s="62"/>
      <c r="G2963" s="63"/>
      <c r="H2963" s="113"/>
      <c r="I2963" s="64"/>
      <c r="J2963" s="63">
        <v>0</v>
      </c>
      <c r="K2963" s="65"/>
      <c r="L2963" s="66"/>
      <c r="M2963" s="64"/>
      <c r="N2963" s="66">
        <f>IF(J2963=0,0,#REF!*$E$3)</f>
        <v>0</v>
      </c>
      <c r="O2963" s="67">
        <f t="shared" si="217"/>
        <v>0</v>
      </c>
      <c r="P2963" s="66"/>
      <c r="Q2963" s="67"/>
      <c r="R2963" s="66"/>
      <c r="S2963" s="67"/>
      <c r="T2963" s="114">
        <f>IF($E$3=0,0,IF(J2963=J2964,0,IF(J2964&gt;J2963,"추가","환입")))</f>
        <v>0</v>
      </c>
    </row>
    <row r="2964" spans="1:20" ht="20.25" customHeight="1">
      <c r="A2964">
        <f>E2964</f>
        <v>0</v>
      </c>
      <c r="E2964">
        <f t="shared" si="216"/>
        <v>0</v>
      </c>
      <c r="F2964" s="59">
        <f>SUM($A$2848:A2964)</f>
        <v>0</v>
      </c>
      <c r="G2964" s="70" t="str">
        <f>G2962</f>
        <v>감압밸브</v>
      </c>
      <c r="H2964" s="115" t="s">
        <v>832</v>
      </c>
      <c r="I2964" s="71"/>
      <c r="J2964" s="87">
        <v>1</v>
      </c>
      <c r="K2964" s="72" t="s">
        <v>803</v>
      </c>
      <c r="L2964" s="73"/>
      <c r="M2964" s="71"/>
      <c r="N2964" s="73"/>
      <c r="O2964" s="74"/>
      <c r="P2964" s="73"/>
      <c r="Q2964" s="74"/>
      <c r="R2964" s="73"/>
      <c r="S2964" s="74"/>
      <c r="T2964" s="104">
        <f>IF(T2963&gt;0,ABS(J2964-J2963),0)</f>
        <v>0</v>
      </c>
    </row>
    <row r="2965" spans="1:20" ht="20.25" hidden="1" customHeight="1">
      <c r="E2965" t="str">
        <f t="shared" si="215"/>
        <v/>
      </c>
      <c r="F2965" s="62"/>
      <c r="G2965" s="63"/>
      <c r="H2965" s="113"/>
      <c r="I2965" s="64"/>
      <c r="J2965" s="63">
        <v>0</v>
      </c>
      <c r="K2965" s="65"/>
      <c r="L2965" s="66"/>
      <c r="M2965" s="64"/>
      <c r="N2965" s="66">
        <f>IF(J2965=0,0,#REF!*$E$3)</f>
        <v>0</v>
      </c>
      <c r="O2965" s="67">
        <f t="shared" si="217"/>
        <v>0</v>
      </c>
      <c r="P2965" s="66"/>
      <c r="Q2965" s="67"/>
      <c r="R2965" s="66"/>
      <c r="S2965" s="67"/>
      <c r="T2965" s="114">
        <f>IF($E$3=0,0,IF(J2965=J2966,0,IF(J2966&gt;J2965,"추가","환입")))</f>
        <v>0</v>
      </c>
    </row>
    <row r="2966" spans="1:20" ht="20.25" hidden="1" customHeight="1">
      <c r="A2966">
        <f>E2966</f>
        <v>0</v>
      </c>
      <c r="E2966">
        <f t="shared" si="216"/>
        <v>0</v>
      </c>
      <c r="F2966" s="59">
        <f>SUM($A$2848:A2966)</f>
        <v>0</v>
      </c>
      <c r="G2966" s="70" t="s">
        <v>833</v>
      </c>
      <c r="H2966" s="115">
        <v>80</v>
      </c>
      <c r="I2966" s="71"/>
      <c r="J2966" s="70">
        <v>0</v>
      </c>
      <c r="K2966" s="72" t="s">
        <v>803</v>
      </c>
      <c r="L2966" s="73"/>
      <c r="M2966" s="71"/>
      <c r="N2966" s="73">
        <f>IF(J2966=0,0,#REF!)</f>
        <v>0</v>
      </c>
      <c r="O2966" s="74">
        <f t="shared" si="217"/>
        <v>0</v>
      </c>
      <c r="P2966" s="73"/>
      <c r="Q2966" s="74"/>
      <c r="R2966" s="73"/>
      <c r="S2966" s="74"/>
      <c r="T2966" s="104">
        <f>IF(T2965&gt;0,ABS(J2966-J2965),0)</f>
        <v>0</v>
      </c>
    </row>
    <row r="2967" spans="1:20" ht="20.25" hidden="1" customHeight="1">
      <c r="E2967" t="str">
        <f t="shared" si="215"/>
        <v/>
      </c>
      <c r="F2967" s="62"/>
      <c r="G2967" s="63"/>
      <c r="H2967" s="113"/>
      <c r="I2967" s="64"/>
      <c r="J2967" s="63">
        <v>0</v>
      </c>
      <c r="K2967" s="65"/>
      <c r="L2967" s="66"/>
      <c r="M2967" s="64"/>
      <c r="N2967" s="66">
        <f>IF(J2967=0,0,#REF!*$E$3)</f>
        <v>0</v>
      </c>
      <c r="O2967" s="67">
        <f t="shared" si="217"/>
        <v>0</v>
      </c>
      <c r="P2967" s="66"/>
      <c r="Q2967" s="67"/>
      <c r="R2967" s="66"/>
      <c r="S2967" s="67"/>
      <c r="T2967" s="114">
        <f>IF($E$3=0,0,IF(J2967=J2968,0,IF(J2968&gt;J2967,"추가","환입")))</f>
        <v>0</v>
      </c>
    </row>
    <row r="2968" spans="1:20" ht="20.25" hidden="1" customHeight="1">
      <c r="A2968">
        <f>E2968</f>
        <v>0</v>
      </c>
      <c r="E2968">
        <f t="shared" si="216"/>
        <v>0</v>
      </c>
      <c r="F2968" s="59">
        <f>SUM($A$2848:A2968)</f>
        <v>0</v>
      </c>
      <c r="G2968" s="70" t="str">
        <f>G2966</f>
        <v>스트레나</v>
      </c>
      <c r="H2968" s="115">
        <v>100</v>
      </c>
      <c r="I2968" s="71"/>
      <c r="J2968" s="70">
        <v>0</v>
      </c>
      <c r="K2968" s="72" t="s">
        <v>346</v>
      </c>
      <c r="L2968" s="73"/>
      <c r="M2968" s="71"/>
      <c r="N2968" s="73">
        <f>IF(J2968=0,0,#REF!)</f>
        <v>0</v>
      </c>
      <c r="O2968" s="74">
        <f t="shared" si="217"/>
        <v>0</v>
      </c>
      <c r="P2968" s="73"/>
      <c r="Q2968" s="74"/>
      <c r="R2968" s="73"/>
      <c r="S2968" s="74"/>
      <c r="T2968" s="104">
        <f>IF(T2967&gt;0,ABS(J2968-J2967),0)</f>
        <v>0</v>
      </c>
    </row>
    <row r="2969" spans="1:20" ht="20.25" hidden="1" customHeight="1">
      <c r="E2969" t="str">
        <f t="shared" si="215"/>
        <v/>
      </c>
      <c r="F2969" s="62"/>
      <c r="G2969" s="63"/>
      <c r="H2969" s="113"/>
      <c r="I2969" s="64"/>
      <c r="J2969" s="63">
        <v>0</v>
      </c>
      <c r="K2969" s="65"/>
      <c r="L2969" s="66"/>
      <c r="M2969" s="64"/>
      <c r="N2969" s="66">
        <f>IF(J2969=0,0,#REF!*$E$3)</f>
        <v>0</v>
      </c>
      <c r="O2969" s="67">
        <f t="shared" si="217"/>
        <v>0</v>
      </c>
      <c r="P2969" s="66"/>
      <c r="Q2969" s="67"/>
      <c r="R2969" s="66"/>
      <c r="S2969" s="67"/>
      <c r="T2969" s="114">
        <f>IF($E$3=0,0,IF(J2969=J2970,0,IF(J2970&gt;J2969,"추가","환입")))</f>
        <v>0</v>
      </c>
    </row>
    <row r="2970" spans="1:20" ht="20.25" customHeight="1">
      <c r="A2970">
        <f>E2970</f>
        <v>0</v>
      </c>
      <c r="E2970">
        <f t="shared" si="216"/>
        <v>0</v>
      </c>
      <c r="F2970" s="59">
        <f>SUM($A$2848:A2970)</f>
        <v>0</v>
      </c>
      <c r="G2970" s="70" t="s">
        <v>834</v>
      </c>
      <c r="H2970" s="115" t="s">
        <v>835</v>
      </c>
      <c r="I2970" s="71"/>
      <c r="J2970" s="87">
        <v>1</v>
      </c>
      <c r="K2970" s="72" t="s">
        <v>346</v>
      </c>
      <c r="L2970" s="73"/>
      <c r="M2970" s="71"/>
      <c r="N2970" s="73"/>
      <c r="O2970" s="74"/>
      <c r="P2970" s="73"/>
      <c r="Q2970" s="74"/>
      <c r="R2970" s="73"/>
      <c r="S2970" s="74"/>
      <c r="T2970" s="104">
        <f>IF(T2969&gt;0,ABS(J2970-J2969),0)</f>
        <v>0</v>
      </c>
    </row>
    <row r="2971" spans="1:20" ht="20.25" hidden="1" customHeight="1">
      <c r="E2971" t="str">
        <f t="shared" si="215"/>
        <v/>
      </c>
      <c r="F2971" s="62"/>
      <c r="G2971" s="63"/>
      <c r="H2971" s="113"/>
      <c r="I2971" s="64"/>
      <c r="J2971" s="63">
        <v>0</v>
      </c>
      <c r="K2971" s="65"/>
      <c r="L2971" s="66"/>
      <c r="M2971" s="64"/>
      <c r="N2971" s="66">
        <f>IF(J2971=0,0,#REF!*$E$3)</f>
        <v>0</v>
      </c>
      <c r="O2971" s="67">
        <f t="shared" si="217"/>
        <v>0</v>
      </c>
      <c r="P2971" s="66"/>
      <c r="Q2971" s="67"/>
      <c r="R2971" s="66"/>
      <c r="S2971" s="67"/>
      <c r="T2971" s="114">
        <f>IF($E$3=0,0,IF(J2971=J2972,0,IF(J2972&gt;J2971,"추가","환입")))</f>
        <v>0</v>
      </c>
    </row>
    <row r="2972" spans="1:20" ht="20.25" customHeight="1">
      <c r="A2972">
        <f>E2972</f>
        <v>0</v>
      </c>
      <c r="E2972">
        <f t="shared" si="216"/>
        <v>0</v>
      </c>
      <c r="F2972" s="59">
        <f>SUM($A$2848:A2972)</f>
        <v>0</v>
      </c>
      <c r="G2972" s="70" t="s">
        <v>834</v>
      </c>
      <c r="H2972" s="115" t="s">
        <v>836</v>
      </c>
      <c r="I2972" s="71"/>
      <c r="J2972" s="87">
        <v>1</v>
      </c>
      <c r="K2972" s="72" t="s">
        <v>346</v>
      </c>
      <c r="L2972" s="73"/>
      <c r="M2972" s="71"/>
      <c r="N2972" s="73"/>
      <c r="O2972" s="74"/>
      <c r="P2972" s="73"/>
      <c r="Q2972" s="74"/>
      <c r="R2972" s="73"/>
      <c r="S2972" s="74"/>
      <c r="T2972" s="104">
        <f>IF(T2971&gt;0,ABS(J2972-J2971),0)</f>
        <v>0</v>
      </c>
    </row>
    <row r="2973" spans="1:20" ht="20.25" hidden="1" customHeight="1">
      <c r="E2973" t="str">
        <f t="shared" si="215"/>
        <v/>
      </c>
      <c r="F2973" s="62"/>
      <c r="G2973" s="63"/>
      <c r="H2973" s="113"/>
      <c r="I2973" s="64"/>
      <c r="J2973" s="63">
        <v>0</v>
      </c>
      <c r="K2973" s="65"/>
      <c r="L2973" s="66"/>
      <c r="M2973" s="64"/>
      <c r="N2973" s="66">
        <f>IF(J2973=0,0,#REF!*$E$3)</f>
        <v>0</v>
      </c>
      <c r="O2973" s="67">
        <f t="shared" si="217"/>
        <v>0</v>
      </c>
      <c r="P2973" s="66"/>
      <c r="Q2973" s="67"/>
      <c r="R2973" s="66"/>
      <c r="S2973" s="67"/>
      <c r="T2973" s="114">
        <f>IF($E$3=0,0,IF(J2973=J2974,0,IF(J2974&gt;J2973,"추가","환입")))</f>
        <v>0</v>
      </c>
    </row>
    <row r="2974" spans="1:20" ht="20.25" hidden="1" customHeight="1">
      <c r="A2974">
        <f>E2974</f>
        <v>0</v>
      </c>
      <c r="E2974">
        <f t="shared" si="216"/>
        <v>0</v>
      </c>
      <c r="F2974" s="59">
        <f>SUM($A$2848:A2974)</f>
        <v>0</v>
      </c>
      <c r="G2974" s="70" t="s">
        <v>837</v>
      </c>
      <c r="H2974" s="115">
        <v>65</v>
      </c>
      <c r="I2974" s="71"/>
      <c r="J2974" s="70">
        <v>0</v>
      </c>
      <c r="K2974" s="72" t="s">
        <v>803</v>
      </c>
      <c r="L2974" s="73"/>
      <c r="M2974" s="71"/>
      <c r="N2974" s="73">
        <f>IF(J2974=0,0,#REF!)</f>
        <v>0</v>
      </c>
      <c r="O2974" s="74">
        <f t="shared" si="217"/>
        <v>0</v>
      </c>
      <c r="P2974" s="73"/>
      <c r="Q2974" s="74"/>
      <c r="R2974" s="73"/>
      <c r="S2974" s="74"/>
      <c r="T2974" s="104">
        <f>IF(T2973&gt;0,ABS(J2974-J2973),0)</f>
        <v>0</v>
      </c>
    </row>
    <row r="2975" spans="1:20" ht="20.25" hidden="1" customHeight="1">
      <c r="E2975" t="str">
        <f t="shared" si="215"/>
        <v/>
      </c>
      <c r="F2975" s="62"/>
      <c r="G2975" s="63"/>
      <c r="H2975" s="113"/>
      <c r="I2975" s="64"/>
      <c r="J2975" s="63">
        <v>0</v>
      </c>
      <c r="K2975" s="65"/>
      <c r="L2975" s="66"/>
      <c r="M2975" s="64"/>
      <c r="N2975" s="66">
        <f>IF(J2975=0,0,#REF!*$E$3)</f>
        <v>0</v>
      </c>
      <c r="O2975" s="67">
        <f t="shared" si="217"/>
        <v>0</v>
      </c>
      <c r="P2975" s="66"/>
      <c r="Q2975" s="67"/>
      <c r="R2975" s="66"/>
      <c r="S2975" s="67"/>
      <c r="T2975" s="114">
        <f>IF($E$3=0,0,IF(J2975=J2976,0,IF(J2976&gt;J2975,"추가","환입")))</f>
        <v>0</v>
      </c>
    </row>
    <row r="2976" spans="1:20" ht="20.25" hidden="1" customHeight="1">
      <c r="A2976">
        <f>E2976</f>
        <v>0</v>
      </c>
      <c r="E2976">
        <f t="shared" si="216"/>
        <v>0</v>
      </c>
      <c r="F2976" s="59">
        <f>SUM($A$2848:A2976)</f>
        <v>0</v>
      </c>
      <c r="G2976" s="70" t="str">
        <f>G2974</f>
        <v>누수방지대(보수용클램프)</v>
      </c>
      <c r="H2976" s="115">
        <v>80</v>
      </c>
      <c r="I2976" s="71"/>
      <c r="J2976" s="70">
        <v>0</v>
      </c>
      <c r="K2976" s="72" t="s">
        <v>346</v>
      </c>
      <c r="L2976" s="73"/>
      <c r="M2976" s="71"/>
      <c r="N2976" s="73">
        <f>IF(J2976=0,0,#REF!)</f>
        <v>0</v>
      </c>
      <c r="O2976" s="74">
        <f t="shared" si="217"/>
        <v>0</v>
      </c>
      <c r="P2976" s="73"/>
      <c r="Q2976" s="74"/>
      <c r="R2976" s="73"/>
      <c r="S2976" s="74"/>
      <c r="T2976" s="104">
        <f>IF(T2975&gt;0,ABS(J2976-J2975),0)</f>
        <v>0</v>
      </c>
    </row>
    <row r="2977" spans="1:20" ht="20.25" hidden="1" customHeight="1">
      <c r="E2977" t="str">
        <f t="shared" si="215"/>
        <v/>
      </c>
      <c r="F2977" s="62"/>
      <c r="G2977" s="63"/>
      <c r="H2977" s="113"/>
      <c r="I2977" s="64"/>
      <c r="J2977" s="63">
        <v>0</v>
      </c>
      <c r="K2977" s="65"/>
      <c r="L2977" s="66"/>
      <c r="M2977" s="64"/>
      <c r="N2977" s="66">
        <f>IF(J2977=0,0,#REF!*$E$3)</f>
        <v>0</v>
      </c>
      <c r="O2977" s="67">
        <f t="shared" si="217"/>
        <v>0</v>
      </c>
      <c r="P2977" s="66"/>
      <c r="Q2977" s="67"/>
      <c r="R2977" s="66"/>
      <c r="S2977" s="67"/>
      <c r="T2977" s="114">
        <f>IF($E$3=0,0,IF(J2977=J2978,0,IF(J2978&gt;J2977,"추가","환입")))</f>
        <v>0</v>
      </c>
    </row>
    <row r="2978" spans="1:20" ht="20.25" hidden="1" customHeight="1">
      <c r="A2978">
        <f>E2978</f>
        <v>0</v>
      </c>
      <c r="E2978">
        <f t="shared" si="216"/>
        <v>0</v>
      </c>
      <c r="F2978" s="59">
        <f>SUM($A$2848:A2978)</f>
        <v>0</v>
      </c>
      <c r="G2978" s="70" t="str">
        <f>G2976</f>
        <v>누수방지대(보수용클램프)</v>
      </c>
      <c r="H2978" s="115">
        <v>100</v>
      </c>
      <c r="I2978" s="71"/>
      <c r="J2978" s="70">
        <v>0</v>
      </c>
      <c r="K2978" s="72" t="s">
        <v>346</v>
      </c>
      <c r="L2978" s="73"/>
      <c r="M2978" s="71"/>
      <c r="N2978" s="73">
        <f>IF(J2978=0,0,#REF!)</f>
        <v>0</v>
      </c>
      <c r="O2978" s="74">
        <f t="shared" si="217"/>
        <v>0</v>
      </c>
      <c r="P2978" s="73"/>
      <c r="Q2978" s="74"/>
      <c r="R2978" s="73"/>
      <c r="S2978" s="74"/>
      <c r="T2978" s="104">
        <f>IF(T2977&gt;0,ABS(J2978-J2977),0)</f>
        <v>0</v>
      </c>
    </row>
    <row r="2979" spans="1:20" ht="20.25" hidden="1" customHeight="1">
      <c r="E2979" t="str">
        <f t="shared" si="215"/>
        <v/>
      </c>
      <c r="F2979" s="62"/>
      <c r="G2979" s="63"/>
      <c r="H2979" s="113"/>
      <c r="I2979" s="64"/>
      <c r="J2979" s="63">
        <v>0</v>
      </c>
      <c r="K2979" s="65"/>
      <c r="L2979" s="66"/>
      <c r="M2979" s="64"/>
      <c r="N2979" s="66">
        <f>IF(J2979=0,0,#REF!*$E$3)</f>
        <v>0</v>
      </c>
      <c r="O2979" s="67">
        <f t="shared" si="217"/>
        <v>0</v>
      </c>
      <c r="P2979" s="66"/>
      <c r="Q2979" s="67"/>
      <c r="R2979" s="66"/>
      <c r="S2979" s="67"/>
      <c r="T2979" s="114">
        <f>IF($E$3=0,0,IF(J2979=J2980,0,IF(J2980&gt;J2979,"추가","환입")))</f>
        <v>0</v>
      </c>
    </row>
    <row r="2980" spans="1:20" ht="20.25" hidden="1" customHeight="1">
      <c r="A2980">
        <f>E2980</f>
        <v>0</v>
      </c>
      <c r="E2980">
        <f t="shared" si="216"/>
        <v>0</v>
      </c>
      <c r="F2980" s="59">
        <f>SUM($A$2848:A2980)</f>
        <v>0</v>
      </c>
      <c r="G2980" s="70" t="str">
        <f>G2978</f>
        <v>누수방지대(보수용클램프)</v>
      </c>
      <c r="H2980" s="115">
        <v>150</v>
      </c>
      <c r="I2980" s="71"/>
      <c r="J2980" s="70">
        <v>0</v>
      </c>
      <c r="K2980" s="72" t="s">
        <v>803</v>
      </c>
      <c r="L2980" s="73"/>
      <c r="M2980" s="71"/>
      <c r="N2980" s="73">
        <f>IF(J2980=0,0,#REF!)</f>
        <v>0</v>
      </c>
      <c r="O2980" s="74">
        <f t="shared" si="217"/>
        <v>0</v>
      </c>
      <c r="P2980" s="73"/>
      <c r="Q2980" s="74"/>
      <c r="R2980" s="73"/>
      <c r="S2980" s="74"/>
      <c r="T2980" s="104">
        <f>IF(T2979&gt;0,ABS(J2980-J2979),0)</f>
        <v>0</v>
      </c>
    </row>
    <row r="2981" spans="1:20" ht="20.25" hidden="1" customHeight="1">
      <c r="E2981" t="str">
        <f t="shared" si="215"/>
        <v/>
      </c>
      <c r="F2981" s="62"/>
      <c r="G2981" s="63"/>
      <c r="H2981" s="113"/>
      <c r="I2981" s="64"/>
      <c r="J2981" s="63">
        <v>0</v>
      </c>
      <c r="K2981" s="65"/>
      <c r="L2981" s="66"/>
      <c r="M2981" s="64"/>
      <c r="N2981" s="66">
        <f>IF(J2981=0,0,#REF!*$E$3)</f>
        <v>0</v>
      </c>
      <c r="O2981" s="67">
        <f t="shared" si="217"/>
        <v>0</v>
      </c>
      <c r="P2981" s="66"/>
      <c r="Q2981" s="67"/>
      <c r="R2981" s="66"/>
      <c r="S2981" s="67"/>
      <c r="T2981" s="114">
        <f>IF($E$3=0,0,IF(J2981=J2982,0,IF(J2982&gt;J2981,"추가","환입")))</f>
        <v>0</v>
      </c>
    </row>
    <row r="2982" spans="1:20" ht="20.25" hidden="1" customHeight="1">
      <c r="A2982">
        <f>E2982</f>
        <v>0</v>
      </c>
      <c r="E2982">
        <f t="shared" si="216"/>
        <v>0</v>
      </c>
      <c r="F2982" s="59">
        <f>SUM($A$2848:A2982)</f>
        <v>0</v>
      </c>
      <c r="G2982" s="70" t="str">
        <f>G2980</f>
        <v>누수방지대(보수용클램프)</v>
      </c>
      <c r="H2982" s="115">
        <v>200</v>
      </c>
      <c r="I2982" s="71"/>
      <c r="J2982" s="70">
        <v>0</v>
      </c>
      <c r="K2982" s="72" t="s">
        <v>346</v>
      </c>
      <c r="L2982" s="73"/>
      <c r="M2982" s="71"/>
      <c r="N2982" s="73">
        <f>IF(J2982=0,0,#REF!)</f>
        <v>0</v>
      </c>
      <c r="O2982" s="74">
        <f t="shared" si="217"/>
        <v>0</v>
      </c>
      <c r="P2982" s="73"/>
      <c r="Q2982" s="74"/>
      <c r="R2982" s="73"/>
      <c r="S2982" s="74"/>
      <c r="T2982" s="104">
        <f>IF(T2981&gt;0,ABS(J2982-J2981),0)</f>
        <v>0</v>
      </c>
    </row>
    <row r="2983" spans="1:20" ht="20.25" hidden="1" customHeight="1">
      <c r="E2983" t="str">
        <f t="shared" si="215"/>
        <v/>
      </c>
      <c r="F2983" s="62"/>
      <c r="G2983" s="63"/>
      <c r="H2983" s="113"/>
      <c r="I2983" s="64"/>
      <c r="J2983" s="63">
        <v>0</v>
      </c>
      <c r="K2983" s="65"/>
      <c r="L2983" s="66"/>
      <c r="M2983" s="64"/>
      <c r="N2983" s="66">
        <f>IF(J2983=0,0,#REF!*$E$3)</f>
        <v>0</v>
      </c>
      <c r="O2983" s="67">
        <f t="shared" si="217"/>
        <v>0</v>
      </c>
      <c r="P2983" s="66"/>
      <c r="Q2983" s="67"/>
      <c r="R2983" s="66"/>
      <c r="S2983" s="67"/>
      <c r="T2983" s="114">
        <f>IF($E$3=0,0,IF(J2983=J2984,0,IF(J2984&gt;J2983,"추가","환입")))</f>
        <v>0</v>
      </c>
    </row>
    <row r="2984" spans="1:20" ht="20.25" hidden="1" customHeight="1">
      <c r="A2984">
        <f>E2984</f>
        <v>0</v>
      </c>
      <c r="E2984">
        <f t="shared" si="216"/>
        <v>0</v>
      </c>
      <c r="F2984" s="59">
        <f>SUM($A$2848:A2984)</f>
        <v>0</v>
      </c>
      <c r="G2984" s="70" t="str">
        <f>G2982</f>
        <v>누수방지대(보수용클램프)</v>
      </c>
      <c r="H2984" s="115">
        <v>250</v>
      </c>
      <c r="I2984" s="71"/>
      <c r="J2984" s="70">
        <v>0</v>
      </c>
      <c r="K2984" s="72" t="s">
        <v>346</v>
      </c>
      <c r="L2984" s="73"/>
      <c r="M2984" s="71"/>
      <c r="N2984" s="73">
        <f>IF(J2984=0,0,#REF!)</f>
        <v>0</v>
      </c>
      <c r="O2984" s="74">
        <f t="shared" si="217"/>
        <v>0</v>
      </c>
      <c r="P2984" s="73"/>
      <c r="Q2984" s="74"/>
      <c r="R2984" s="73"/>
      <c r="S2984" s="74"/>
      <c r="T2984" s="104">
        <f>IF(T2983&gt;0,ABS(J2984-J2983),0)</f>
        <v>0</v>
      </c>
    </row>
    <row r="2985" spans="1:20" ht="20.25" hidden="1" customHeight="1">
      <c r="E2985" t="str">
        <f t="shared" si="215"/>
        <v/>
      </c>
      <c r="F2985" s="62"/>
      <c r="G2985" s="63"/>
      <c r="H2985" s="113"/>
      <c r="I2985" s="64"/>
      <c r="J2985" s="63">
        <v>0</v>
      </c>
      <c r="K2985" s="65"/>
      <c r="L2985" s="66"/>
      <c r="M2985" s="64"/>
      <c r="N2985" s="66">
        <f>IF(J2985=0,0,#REF!*$E$3)</f>
        <v>0</v>
      </c>
      <c r="O2985" s="67">
        <f t="shared" si="217"/>
        <v>0</v>
      </c>
      <c r="P2985" s="66"/>
      <c r="Q2985" s="67"/>
      <c r="R2985" s="66"/>
      <c r="S2985" s="67"/>
      <c r="T2985" s="114">
        <f>IF($E$3=0,0,IF(J2985=J2986,0,IF(J2986&gt;J2985,"추가","환입")))</f>
        <v>0</v>
      </c>
    </row>
    <row r="2986" spans="1:20" ht="20.25" hidden="1" customHeight="1">
      <c r="A2986">
        <f>E2986</f>
        <v>0</v>
      </c>
      <c r="E2986">
        <f t="shared" si="216"/>
        <v>0</v>
      </c>
      <c r="F2986" s="59">
        <f>SUM($A$2848:A2986)</f>
        <v>0</v>
      </c>
      <c r="G2986" s="70" t="str">
        <f>G2984</f>
        <v>누수방지대(보수용클램프)</v>
      </c>
      <c r="H2986" s="115">
        <v>300</v>
      </c>
      <c r="I2986" s="71"/>
      <c r="J2986" s="70">
        <v>0</v>
      </c>
      <c r="K2986" s="72" t="s">
        <v>803</v>
      </c>
      <c r="L2986" s="73"/>
      <c r="M2986" s="71"/>
      <c r="N2986" s="73">
        <f>IF(J2986=0,0,#REF!)</f>
        <v>0</v>
      </c>
      <c r="O2986" s="74">
        <f t="shared" si="217"/>
        <v>0</v>
      </c>
      <c r="P2986" s="73"/>
      <c r="Q2986" s="74"/>
      <c r="R2986" s="73"/>
      <c r="S2986" s="74"/>
      <c r="T2986" s="104">
        <f>IF(T2985&gt;0,ABS(J2986-J2985),0)</f>
        <v>0</v>
      </c>
    </row>
    <row r="2987" spans="1:20" ht="20.25" hidden="1" customHeight="1">
      <c r="E2987" t="str">
        <f t="shared" si="215"/>
        <v/>
      </c>
      <c r="F2987" s="62"/>
      <c r="G2987" s="63"/>
      <c r="H2987" s="113"/>
      <c r="I2987" s="64"/>
      <c r="J2987" s="63">
        <v>0</v>
      </c>
      <c r="K2987" s="65"/>
      <c r="L2987" s="66"/>
      <c r="M2987" s="64"/>
      <c r="N2987" s="66">
        <f>IF(J2987=0,0,#REF!*$E$3)</f>
        <v>0</v>
      </c>
      <c r="O2987" s="67">
        <f t="shared" si="217"/>
        <v>0</v>
      </c>
      <c r="P2987" s="66"/>
      <c r="Q2987" s="67"/>
      <c r="R2987" s="66"/>
      <c r="S2987" s="67"/>
      <c r="T2987" s="114">
        <f>IF($E$3=0,0,IF(J2987=J2988,0,IF(J2988&gt;J2987,"추가","환입")))</f>
        <v>0</v>
      </c>
    </row>
    <row r="2988" spans="1:20" ht="20.25" hidden="1" customHeight="1">
      <c r="A2988">
        <f>E2988</f>
        <v>0</v>
      </c>
      <c r="E2988">
        <f t="shared" si="216"/>
        <v>0</v>
      </c>
      <c r="F2988" s="59">
        <f>SUM($A$2848:A2988)</f>
        <v>0</v>
      </c>
      <c r="G2988" s="70" t="str">
        <f>G2986</f>
        <v>누수방지대(보수용클램프)</v>
      </c>
      <c r="H2988" s="115">
        <v>400</v>
      </c>
      <c r="I2988" s="71"/>
      <c r="J2988" s="70">
        <v>0</v>
      </c>
      <c r="K2988" s="72" t="s">
        <v>576</v>
      </c>
      <c r="L2988" s="73"/>
      <c r="M2988" s="71"/>
      <c r="N2988" s="73">
        <f>IF(J2988=0,0,#REF!)</f>
        <v>0</v>
      </c>
      <c r="O2988" s="74">
        <f t="shared" si="217"/>
        <v>0</v>
      </c>
      <c r="P2988" s="73"/>
      <c r="Q2988" s="74"/>
      <c r="R2988" s="73"/>
      <c r="S2988" s="74"/>
      <c r="T2988" s="104">
        <f>IF(T2987&gt;0,ABS(J2988-J2987),0)</f>
        <v>0</v>
      </c>
    </row>
    <row r="2989" spans="1:20" ht="20.25" hidden="1" customHeight="1">
      <c r="E2989" t="str">
        <f t="shared" si="215"/>
        <v/>
      </c>
      <c r="F2989" s="62"/>
      <c r="G2989" s="63"/>
      <c r="H2989" s="113"/>
      <c r="I2989" s="64"/>
      <c r="J2989" s="63">
        <v>0</v>
      </c>
      <c r="K2989" s="65"/>
      <c r="L2989" s="66"/>
      <c r="M2989" s="64"/>
      <c r="N2989" s="66">
        <f>IF(J2989=0,0,#REF!*$E$3)</f>
        <v>0</v>
      </c>
      <c r="O2989" s="67">
        <f t="shared" si="217"/>
        <v>0</v>
      </c>
      <c r="P2989" s="66"/>
      <c r="Q2989" s="67"/>
      <c r="R2989" s="66"/>
      <c r="S2989" s="67"/>
      <c r="T2989" s="114">
        <f>IF($E$3=0,0,IF(J2989=J2990,0,IF(J2990&gt;J2989,"추가","환입")))</f>
        <v>0</v>
      </c>
    </row>
    <row r="2990" spans="1:20" ht="20.25" hidden="1" customHeight="1">
      <c r="A2990">
        <f>E2990</f>
        <v>0</v>
      </c>
      <c r="E2990">
        <f t="shared" si="216"/>
        <v>0</v>
      </c>
      <c r="F2990" s="59">
        <f>SUM($A$2848:A2990)</f>
        <v>0</v>
      </c>
      <c r="G2990" s="70" t="s">
        <v>838</v>
      </c>
      <c r="H2990" s="115"/>
      <c r="I2990" s="71"/>
      <c r="J2990" s="70">
        <v>0</v>
      </c>
      <c r="K2990" s="72" t="s">
        <v>803</v>
      </c>
      <c r="L2990" s="73"/>
      <c r="M2990" s="71"/>
      <c r="N2990" s="73">
        <f>IF(J2990=0,0,#REF!)</f>
        <v>0</v>
      </c>
      <c r="O2990" s="74">
        <f t="shared" si="217"/>
        <v>0</v>
      </c>
      <c r="P2990" s="73"/>
      <c r="Q2990" s="74"/>
      <c r="R2990" s="73"/>
      <c r="S2990" s="74"/>
      <c r="T2990" s="104">
        <f>IF(T2989&gt;0,ABS(J2990-J2989),0)</f>
        <v>0</v>
      </c>
    </row>
    <row r="2991" spans="1:20" ht="20.25" hidden="1" customHeight="1">
      <c r="E2991" t="str">
        <f t="shared" si="215"/>
        <v/>
      </c>
      <c r="F2991" s="62"/>
      <c r="G2991" s="63"/>
      <c r="H2991" s="113"/>
      <c r="I2991" s="64"/>
      <c r="J2991" s="63">
        <v>0</v>
      </c>
      <c r="K2991" s="65"/>
      <c r="L2991" s="66"/>
      <c r="M2991" s="64"/>
      <c r="N2991" s="66">
        <f>IF(J2991=0,0,#REF!*$E$3)</f>
        <v>0</v>
      </c>
      <c r="O2991" s="67">
        <f t="shared" si="217"/>
        <v>0</v>
      </c>
      <c r="P2991" s="66"/>
      <c r="Q2991" s="67"/>
      <c r="R2991" s="66"/>
      <c r="S2991" s="67"/>
      <c r="T2991" s="114">
        <f>IF($E$3=0,0,IF(J2991=J2992,0,IF(J2992&gt;J2991,"추가","환입")))</f>
        <v>0</v>
      </c>
    </row>
    <row r="2992" spans="1:20" ht="20.25" hidden="1" customHeight="1">
      <c r="A2992">
        <f>E2992</f>
        <v>0</v>
      </c>
      <c r="E2992">
        <f t="shared" si="216"/>
        <v>0</v>
      </c>
      <c r="F2992" s="59">
        <f>SUM($A$2848:A2992)</f>
        <v>0</v>
      </c>
      <c r="G2992" s="70" t="s">
        <v>839</v>
      </c>
      <c r="H2992" s="115" t="s">
        <v>840</v>
      </c>
      <c r="I2992" s="71"/>
      <c r="J2992" s="70">
        <v>0</v>
      </c>
      <c r="K2992" s="72" t="s">
        <v>346</v>
      </c>
      <c r="L2992" s="73"/>
      <c r="M2992" s="71"/>
      <c r="N2992" s="73">
        <f>IF(J2992=0,0,#REF!)</f>
        <v>0</v>
      </c>
      <c r="O2992" s="74">
        <f t="shared" si="217"/>
        <v>0</v>
      </c>
      <c r="P2992" s="73"/>
      <c r="Q2992" s="74"/>
      <c r="R2992" s="73"/>
      <c r="S2992" s="74"/>
      <c r="T2992" s="104">
        <f>IF(T2991&gt;0,ABS(J2992-J2991),0)</f>
        <v>0</v>
      </c>
    </row>
    <row r="2993" spans="1:20" ht="20.25" hidden="1" customHeight="1">
      <c r="E2993" t="str">
        <f t="shared" si="215"/>
        <v/>
      </c>
      <c r="F2993" s="62"/>
      <c r="G2993" s="63"/>
      <c r="H2993" s="113"/>
      <c r="I2993" s="64"/>
      <c r="J2993" s="63">
        <v>0</v>
      </c>
      <c r="K2993" s="65"/>
      <c r="L2993" s="66"/>
      <c r="M2993" s="64"/>
      <c r="N2993" s="66">
        <f>IF(J2993=0,0,#REF!*$E$3)</f>
        <v>0</v>
      </c>
      <c r="O2993" s="67">
        <f t="shared" si="217"/>
        <v>0</v>
      </c>
      <c r="P2993" s="66"/>
      <c r="Q2993" s="67"/>
      <c r="R2993" s="66"/>
      <c r="S2993" s="67"/>
      <c r="T2993" s="114">
        <f>IF($E$3=0,0,IF(J2993=J2994,0,IF(J2994&gt;J2993,"추가","환입")))</f>
        <v>0</v>
      </c>
    </row>
    <row r="2994" spans="1:20" ht="20.25" hidden="1" customHeight="1">
      <c r="A2994">
        <f>E2994</f>
        <v>0</v>
      </c>
      <c r="E2994">
        <f t="shared" si="216"/>
        <v>0</v>
      </c>
      <c r="F2994" s="59">
        <f>SUM($A$2848:A2994)</f>
        <v>0</v>
      </c>
      <c r="G2994" s="70" t="s">
        <v>839</v>
      </c>
      <c r="H2994" s="115" t="s">
        <v>841</v>
      </c>
      <c r="I2994" s="71"/>
      <c r="J2994" s="70">
        <v>0</v>
      </c>
      <c r="K2994" s="72" t="s">
        <v>803</v>
      </c>
      <c r="L2994" s="73"/>
      <c r="M2994" s="71"/>
      <c r="N2994" s="73">
        <f>IF(J2994=0,0,#REF!)</f>
        <v>0</v>
      </c>
      <c r="O2994" s="74">
        <f t="shared" si="217"/>
        <v>0</v>
      </c>
      <c r="P2994" s="73"/>
      <c r="Q2994" s="74"/>
      <c r="R2994" s="73"/>
      <c r="S2994" s="74"/>
      <c r="T2994" s="104">
        <f>IF(T2993&gt;0,ABS(J2994-J2993),0)</f>
        <v>0</v>
      </c>
    </row>
    <row r="2995" spans="1:20" ht="20.25" hidden="1" customHeight="1">
      <c r="E2995" t="str">
        <f t="shared" ref="E2995:E3009" si="218">IF(OR(O2995&gt;0,O2996&gt;0),2,"")</f>
        <v/>
      </c>
      <c r="F2995" s="62"/>
      <c r="G2995" s="63"/>
      <c r="H2995" s="113"/>
      <c r="I2995" s="64"/>
      <c r="J2995" s="63">
        <v>0</v>
      </c>
      <c r="K2995" s="65"/>
      <c r="L2995" s="66"/>
      <c r="M2995" s="64"/>
      <c r="N2995" s="66">
        <f>IF(J2995=0,0,#REF!*$E$3)</f>
        <v>0</v>
      </c>
      <c r="O2995" s="67">
        <f t="shared" si="217"/>
        <v>0</v>
      </c>
      <c r="P2995" s="66"/>
      <c r="Q2995" s="67"/>
      <c r="R2995" s="66"/>
      <c r="S2995" s="67"/>
      <c r="T2995" s="114">
        <f>IF($E$3=0,0,IF(J2995=J2996,0,IF(J2996&gt;J2995,"추가","환입")))</f>
        <v>0</v>
      </c>
    </row>
    <row r="2996" spans="1:20" ht="20.25" hidden="1" customHeight="1">
      <c r="A2996">
        <f>E2996</f>
        <v>0</v>
      </c>
      <c r="E2996">
        <f t="shared" ref="E2996:E3010" si="219">IF(OR(O2995&gt;0,O2996&gt;0),1,0)</f>
        <v>0</v>
      </c>
      <c r="F2996" s="59">
        <f>SUM($A$2848:A2996)</f>
        <v>0</v>
      </c>
      <c r="G2996" s="70" t="s">
        <v>839</v>
      </c>
      <c r="H2996" s="115" t="s">
        <v>842</v>
      </c>
      <c r="I2996" s="71"/>
      <c r="J2996" s="70">
        <v>0</v>
      </c>
      <c r="K2996" s="72" t="s">
        <v>346</v>
      </c>
      <c r="L2996" s="73"/>
      <c r="M2996" s="71"/>
      <c r="N2996" s="73">
        <f>IF(J2996=0,0,#REF!)</f>
        <v>0</v>
      </c>
      <c r="O2996" s="74">
        <f t="shared" si="217"/>
        <v>0</v>
      </c>
      <c r="P2996" s="73"/>
      <c r="Q2996" s="74"/>
      <c r="R2996" s="73"/>
      <c r="S2996" s="74"/>
      <c r="T2996" s="104">
        <f>IF(T2995&gt;0,ABS(J2996-J2995),0)</f>
        <v>0</v>
      </c>
    </row>
    <row r="2997" spans="1:20" ht="20.25" hidden="1" customHeight="1">
      <c r="E2997" t="str">
        <f t="shared" si="218"/>
        <v/>
      </c>
      <c r="F2997" s="62"/>
      <c r="G2997" s="63"/>
      <c r="H2997" s="113"/>
      <c r="I2997" s="64"/>
      <c r="J2997" s="63">
        <v>0</v>
      </c>
      <c r="K2997" s="65"/>
      <c r="L2997" s="66"/>
      <c r="M2997" s="64"/>
      <c r="N2997" s="66">
        <f>IF(J2997=0,0,#REF!*$E$3)</f>
        <v>0</v>
      </c>
      <c r="O2997" s="67">
        <f t="shared" si="217"/>
        <v>0</v>
      </c>
      <c r="P2997" s="66"/>
      <c r="Q2997" s="67"/>
      <c r="R2997" s="66"/>
      <c r="S2997" s="67"/>
      <c r="T2997" s="114">
        <f>IF($E$3=0,0,IF(J2997=J2998,0,IF(J2998&gt;J2997,"추가","환입")))</f>
        <v>0</v>
      </c>
    </row>
    <row r="2998" spans="1:20" ht="20.25" customHeight="1">
      <c r="A2998">
        <f>E2998</f>
        <v>0</v>
      </c>
      <c r="E2998">
        <f t="shared" si="219"/>
        <v>0</v>
      </c>
      <c r="F2998" s="59">
        <f>SUM($A$2848:A2998)</f>
        <v>0</v>
      </c>
      <c r="G2998" s="70" t="s">
        <v>843</v>
      </c>
      <c r="H2998" s="118" t="s">
        <v>844</v>
      </c>
      <c r="I2998" s="71"/>
      <c r="J2998" s="87">
        <v>460</v>
      </c>
      <c r="K2998" s="72" t="s">
        <v>845</v>
      </c>
      <c r="L2998" s="73"/>
      <c r="M2998" s="71"/>
      <c r="N2998" s="73"/>
      <c r="O2998" s="74"/>
      <c r="P2998" s="73"/>
      <c r="Q2998" s="74"/>
      <c r="R2998" s="73"/>
      <c r="S2998" s="74"/>
      <c r="T2998" s="104">
        <f>IF(T2997&gt;0,ABS(J2998-J2997),0)</f>
        <v>0</v>
      </c>
    </row>
    <row r="2999" spans="1:20" ht="20.25" hidden="1" customHeight="1">
      <c r="E2999" t="str">
        <f>IF(OR(O2999&gt;0,O3000&gt;0),2,"")</f>
        <v/>
      </c>
      <c r="F2999" s="62"/>
      <c r="G2999" s="63"/>
      <c r="H2999" s="113"/>
      <c r="I2999" s="64"/>
      <c r="J2999" s="63">
        <v>0</v>
      </c>
      <c r="K2999" s="65"/>
      <c r="L2999" s="66"/>
      <c r="M2999" s="64"/>
      <c r="N2999" s="66">
        <f>IF(J2999=0,0,#REF!*$E$3)</f>
        <v>0</v>
      </c>
      <c r="O2999" s="67">
        <f t="shared" si="217"/>
        <v>0</v>
      </c>
      <c r="P2999" s="66"/>
      <c r="Q2999" s="67"/>
      <c r="R2999" s="66"/>
      <c r="S2999" s="67"/>
      <c r="T2999" s="114">
        <f>IF($E$3=0,0,IF(J2999=J3000,0,IF(J3000&gt;J2999,"추가","환입")))</f>
        <v>0</v>
      </c>
    </row>
    <row r="3000" spans="1:20" ht="20.25" hidden="1" customHeight="1">
      <c r="A3000">
        <f>E3000</f>
        <v>0</v>
      </c>
      <c r="E3000">
        <f>IF(OR(O2999&gt;0,O3000&gt;0),1,0)</f>
        <v>0</v>
      </c>
      <c r="F3000" s="59">
        <f>SUM($A$2848:A3000)</f>
        <v>0</v>
      </c>
      <c r="G3000" s="70" t="s">
        <v>846</v>
      </c>
      <c r="H3000" s="115" t="s">
        <v>847</v>
      </c>
      <c r="I3000" s="71"/>
      <c r="J3000" s="70">
        <v>0</v>
      </c>
      <c r="K3000" s="72" t="s">
        <v>346</v>
      </c>
      <c r="L3000" s="73"/>
      <c r="M3000" s="71"/>
      <c r="N3000" s="73">
        <f>IF(J3000=0,0,#REF!)</f>
        <v>0</v>
      </c>
      <c r="O3000" s="74">
        <f t="shared" si="217"/>
        <v>0</v>
      </c>
      <c r="P3000" s="73"/>
      <c r="Q3000" s="74"/>
      <c r="R3000" s="73"/>
      <c r="S3000" s="74"/>
      <c r="T3000" s="104">
        <f>IF(T2999&gt;0,ABS(J3000-J2999),0)</f>
        <v>0</v>
      </c>
    </row>
    <row r="3001" spans="1:20" ht="20.25" hidden="1" customHeight="1">
      <c r="E3001" t="str">
        <f t="shared" si="218"/>
        <v/>
      </c>
      <c r="F3001" s="62"/>
      <c r="G3001" s="63"/>
      <c r="H3001" s="113"/>
      <c r="I3001" s="64"/>
      <c r="J3001" s="63">
        <v>0</v>
      </c>
      <c r="K3001" s="65"/>
      <c r="L3001" s="66"/>
      <c r="M3001" s="64"/>
      <c r="N3001" s="66">
        <f>IF(J3001=0,0,#REF!*$E$3)</f>
        <v>0</v>
      </c>
      <c r="O3001" s="67">
        <f t="shared" si="217"/>
        <v>0</v>
      </c>
      <c r="P3001" s="66"/>
      <c r="Q3001" s="67"/>
      <c r="R3001" s="66"/>
      <c r="S3001" s="67"/>
      <c r="T3001" s="114">
        <f>IF($E$3=0,0,IF(J3001=J3002,0,IF(J3002&gt;J3001,"추가","환입")))</f>
        <v>0</v>
      </c>
    </row>
    <row r="3002" spans="1:20" ht="20.25" hidden="1" customHeight="1">
      <c r="A3002">
        <f>E3002</f>
        <v>0</v>
      </c>
      <c r="E3002">
        <f t="shared" si="219"/>
        <v>0</v>
      </c>
      <c r="F3002" s="59">
        <f>SUM($A$2848:A3002)</f>
        <v>0</v>
      </c>
      <c r="G3002" s="70" t="s">
        <v>848</v>
      </c>
      <c r="H3002" s="115" t="s">
        <v>847</v>
      </c>
      <c r="I3002" s="71"/>
      <c r="J3002" s="70">
        <v>0</v>
      </c>
      <c r="K3002" s="72" t="s">
        <v>803</v>
      </c>
      <c r="L3002" s="73"/>
      <c r="M3002" s="71"/>
      <c r="N3002" s="73">
        <f>IF(J3002=0,0,#REF!)</f>
        <v>0</v>
      </c>
      <c r="O3002" s="74">
        <f t="shared" si="217"/>
        <v>0</v>
      </c>
      <c r="P3002" s="73"/>
      <c r="Q3002" s="74"/>
      <c r="R3002" s="73"/>
      <c r="S3002" s="74"/>
      <c r="T3002" s="104">
        <f>IF(T3001&gt;0,ABS(J3002-J3001),0)</f>
        <v>0</v>
      </c>
    </row>
    <row r="3003" spans="1:20" ht="20.25" hidden="1" customHeight="1">
      <c r="E3003" t="str">
        <f t="shared" si="218"/>
        <v/>
      </c>
      <c r="F3003" s="62"/>
      <c r="G3003" s="63"/>
      <c r="H3003" s="113"/>
      <c r="I3003" s="64"/>
      <c r="J3003" s="63">
        <v>0</v>
      </c>
      <c r="K3003" s="65"/>
      <c r="L3003" s="66"/>
      <c r="M3003" s="64"/>
      <c r="N3003" s="66">
        <f>IF(J3003=0,0,#REF!*$E$3)</f>
        <v>0</v>
      </c>
      <c r="O3003" s="67">
        <f t="shared" si="217"/>
        <v>0</v>
      </c>
      <c r="P3003" s="66"/>
      <c r="Q3003" s="67"/>
      <c r="R3003" s="66"/>
      <c r="S3003" s="67"/>
      <c r="T3003" s="114">
        <f>IF($E$3=0,0,IF(J3003=J3004,0,IF(J3004&gt;J3003,"추가","환입")))</f>
        <v>0</v>
      </c>
    </row>
    <row r="3004" spans="1:20" ht="20.25" hidden="1" customHeight="1">
      <c r="A3004">
        <f>E3004</f>
        <v>0</v>
      </c>
      <c r="E3004">
        <f t="shared" si="219"/>
        <v>0</v>
      </c>
      <c r="F3004" s="59">
        <f>SUM($A$2848:A3004)</f>
        <v>0</v>
      </c>
      <c r="G3004" s="70" t="s">
        <v>849</v>
      </c>
      <c r="H3004" s="115" t="s">
        <v>850</v>
      </c>
      <c r="I3004" s="71"/>
      <c r="J3004" s="70">
        <v>0</v>
      </c>
      <c r="K3004" s="72" t="s">
        <v>346</v>
      </c>
      <c r="L3004" s="73"/>
      <c r="M3004" s="71"/>
      <c r="N3004" s="73">
        <f>IF(J3004=0,0,#REF!)</f>
        <v>0</v>
      </c>
      <c r="O3004" s="74">
        <f t="shared" si="217"/>
        <v>0</v>
      </c>
      <c r="P3004" s="73"/>
      <c r="Q3004" s="74"/>
      <c r="R3004" s="73"/>
      <c r="S3004" s="74"/>
      <c r="T3004" s="104">
        <f>IF(T3003&gt;0,ABS(J3004-J3003),0)</f>
        <v>0</v>
      </c>
    </row>
    <row r="3005" spans="1:20" ht="20.25" hidden="1" customHeight="1">
      <c r="E3005" t="str">
        <f t="shared" si="218"/>
        <v/>
      </c>
      <c r="F3005" s="62"/>
      <c r="G3005" s="63"/>
      <c r="H3005" s="113"/>
      <c r="I3005" s="64"/>
      <c r="J3005" s="63">
        <v>0</v>
      </c>
      <c r="K3005" s="65"/>
      <c r="L3005" s="66"/>
      <c r="M3005" s="64"/>
      <c r="N3005" s="66">
        <f>IF(J3005=0,0,#REF!*$E$3)</f>
        <v>0</v>
      </c>
      <c r="O3005" s="67">
        <f t="shared" si="217"/>
        <v>0</v>
      </c>
      <c r="P3005" s="66"/>
      <c r="Q3005" s="67"/>
      <c r="R3005" s="66"/>
      <c r="S3005" s="67"/>
      <c r="T3005" s="114">
        <f>IF($E$3=0,0,IF(J3005=J3006,0,IF(J3006&gt;J3005,"추가","환입")))</f>
        <v>0</v>
      </c>
    </row>
    <row r="3006" spans="1:20" ht="20.25" hidden="1" customHeight="1">
      <c r="A3006">
        <f>E3006</f>
        <v>0</v>
      </c>
      <c r="E3006">
        <f t="shared" si="219"/>
        <v>0</v>
      </c>
      <c r="F3006" s="59">
        <f>SUM($A$2848:A3006)</f>
        <v>0</v>
      </c>
      <c r="G3006" s="70" t="s">
        <v>851</v>
      </c>
      <c r="H3006" s="115" t="s">
        <v>852</v>
      </c>
      <c r="I3006" s="71"/>
      <c r="J3006" s="70">
        <v>0</v>
      </c>
      <c r="K3006" s="72" t="s">
        <v>346</v>
      </c>
      <c r="L3006" s="73"/>
      <c r="M3006" s="71"/>
      <c r="N3006" s="73">
        <f>IF(J3006=0,0,#REF!)</f>
        <v>0</v>
      </c>
      <c r="O3006" s="74">
        <f t="shared" si="217"/>
        <v>0</v>
      </c>
      <c r="P3006" s="73"/>
      <c r="Q3006" s="74"/>
      <c r="R3006" s="73"/>
      <c r="S3006" s="74"/>
      <c r="T3006" s="104">
        <f>IF(T3005&gt;0,ABS(J3006-J3005),0)</f>
        <v>0</v>
      </c>
    </row>
    <row r="3007" spans="1:20" ht="20.25" hidden="1" customHeight="1">
      <c r="E3007" t="str">
        <f t="shared" si="218"/>
        <v/>
      </c>
      <c r="F3007" s="62"/>
      <c r="G3007" s="63"/>
      <c r="H3007" s="113"/>
      <c r="I3007" s="64"/>
      <c r="J3007" s="63">
        <v>0</v>
      </c>
      <c r="K3007" s="65"/>
      <c r="L3007" s="66"/>
      <c r="M3007" s="64"/>
      <c r="N3007" s="66">
        <f>IF(J3007=0,0,#REF!*$E$3)</f>
        <v>0</v>
      </c>
      <c r="O3007" s="67">
        <f t="shared" si="217"/>
        <v>0</v>
      </c>
      <c r="P3007" s="66"/>
      <c r="Q3007" s="67"/>
      <c r="R3007" s="66"/>
      <c r="S3007" s="67"/>
      <c r="T3007" s="114">
        <f>IF($E$3=0,0,IF(J3007=J3008,0,IF(J3008&gt;J3007,"추가","환입")))</f>
        <v>0</v>
      </c>
    </row>
    <row r="3008" spans="1:20" ht="20.25" hidden="1" customHeight="1">
      <c r="A3008">
        <f>E3008</f>
        <v>0</v>
      </c>
      <c r="E3008">
        <f t="shared" si="219"/>
        <v>0</v>
      </c>
      <c r="F3008" s="59">
        <f>SUM($A$2848:A3008)</f>
        <v>0</v>
      </c>
      <c r="G3008" s="70" t="s">
        <v>853</v>
      </c>
      <c r="H3008" s="115" t="s">
        <v>854</v>
      </c>
      <c r="I3008" s="71"/>
      <c r="J3008" s="70">
        <v>0</v>
      </c>
      <c r="K3008" s="72" t="s">
        <v>803</v>
      </c>
      <c r="L3008" s="73"/>
      <c r="M3008" s="71"/>
      <c r="N3008" s="73">
        <f>IF(J3008=0,0,#REF!)</f>
        <v>0</v>
      </c>
      <c r="O3008" s="74">
        <f t="shared" si="217"/>
        <v>0</v>
      </c>
      <c r="P3008" s="73"/>
      <c r="Q3008" s="74"/>
      <c r="R3008" s="73"/>
      <c r="S3008" s="74"/>
      <c r="T3008" s="104">
        <f>IF(T3007&gt;0,ABS(J3008-J3007),0)</f>
        <v>0</v>
      </c>
    </row>
    <row r="3009" spans="1:20" ht="20.25" hidden="1" customHeight="1">
      <c r="E3009" t="str">
        <f t="shared" si="218"/>
        <v/>
      </c>
      <c r="F3009" s="62"/>
      <c r="G3009" s="63"/>
      <c r="H3009" s="113"/>
      <c r="I3009" s="64"/>
      <c r="J3009" s="63">
        <v>0</v>
      </c>
      <c r="K3009" s="65"/>
      <c r="L3009" s="66"/>
      <c r="M3009" s="64"/>
      <c r="N3009" s="66">
        <f>IF(J3009=0,0,#REF!*$E$3)</f>
        <v>0</v>
      </c>
      <c r="O3009" s="67">
        <f t="shared" si="217"/>
        <v>0</v>
      </c>
      <c r="P3009" s="66"/>
      <c r="Q3009" s="67"/>
      <c r="R3009" s="66"/>
      <c r="S3009" s="67"/>
      <c r="T3009" s="114">
        <f>IF($E$3=0,0,IF(J3009=J3010,0,IF(J3010&gt;J3009,"추가","환입")))</f>
        <v>0</v>
      </c>
    </row>
    <row r="3010" spans="1:20" ht="20.25" customHeight="1">
      <c r="A3010">
        <f>E3010</f>
        <v>0</v>
      </c>
      <c r="E3010">
        <f t="shared" si="219"/>
        <v>0</v>
      </c>
      <c r="F3010" s="59">
        <v>14</v>
      </c>
      <c r="G3010" s="70" t="s">
        <v>855</v>
      </c>
      <c r="H3010" s="115" t="s">
        <v>856</v>
      </c>
      <c r="I3010" s="71"/>
      <c r="J3010" s="87">
        <v>1</v>
      </c>
      <c r="K3010" s="72" t="s">
        <v>346</v>
      </c>
      <c r="L3010" s="73"/>
      <c r="M3010" s="71"/>
      <c r="N3010" s="73"/>
      <c r="O3010" s="74"/>
      <c r="P3010" s="73"/>
      <c r="Q3010" s="74"/>
      <c r="R3010" s="73"/>
      <c r="S3010" s="74"/>
      <c r="T3010" s="104">
        <f>IF(T3009&gt;0,ABS(J3010-J3009),0)</f>
        <v>0</v>
      </c>
    </row>
    <row r="3011" spans="1:20" ht="20.25" hidden="1" customHeight="1">
      <c r="E3011" t="str">
        <f>IF(O3014&gt;0,2,"")</f>
        <v/>
      </c>
      <c r="F3011" s="62"/>
      <c r="G3011" s="63"/>
      <c r="H3011" s="113"/>
      <c r="I3011" s="64"/>
      <c r="J3011" s="63">
        <v>0</v>
      </c>
      <c r="K3011" s="65"/>
      <c r="L3011" s="66"/>
      <c r="M3011" s="64"/>
      <c r="N3011" s="66"/>
      <c r="O3011" s="67"/>
      <c r="P3011" s="66"/>
      <c r="Q3011" s="67"/>
      <c r="R3011" s="66"/>
      <c r="S3011" s="67"/>
      <c r="T3011" s="114">
        <f>IF($E$3=0,0,IF(J3011=J3012,0,IF(J3012&gt;J3011,"추가","환입")))</f>
        <v>0</v>
      </c>
    </row>
    <row r="3012" spans="1:20" ht="20.25" customHeight="1">
      <c r="E3012">
        <f>IF(O3014&gt;0,1,0)</f>
        <v>0</v>
      </c>
      <c r="F3012" s="59"/>
      <c r="G3012" s="70"/>
      <c r="H3012" s="115"/>
      <c r="I3012" s="71"/>
      <c r="J3012" s="87">
        <v>0</v>
      </c>
      <c r="K3012" s="72"/>
      <c r="L3012" s="73"/>
      <c r="M3012" s="71"/>
      <c r="N3012" s="73"/>
      <c r="O3012" s="74"/>
      <c r="P3012" s="73"/>
      <c r="Q3012" s="74"/>
      <c r="R3012" s="73"/>
      <c r="S3012" s="74"/>
      <c r="T3012" s="104">
        <f>IF(T3011&gt;0,ABS(J3012-J3011),0)</f>
        <v>0</v>
      </c>
    </row>
    <row r="3013" spans="1:20" ht="20.25" hidden="1" customHeight="1">
      <c r="E3013" t="str">
        <f>IF(O3014&gt;0,2,"")</f>
        <v/>
      </c>
      <c r="F3013" s="62"/>
      <c r="G3013" s="63"/>
      <c r="H3013" s="113"/>
      <c r="I3013" s="64"/>
      <c r="J3013" s="63">
        <v>0</v>
      </c>
      <c r="K3013" s="65"/>
      <c r="L3013" s="66"/>
      <c r="M3013" s="64"/>
      <c r="N3013" s="66"/>
      <c r="O3013" s="67" t="e">
        <f>SUMPRODUCT((MOD(ROW(O3015:O3774),2)=1)*O3015:O3774)</f>
        <v>#REF!</v>
      </c>
      <c r="P3013" s="66"/>
      <c r="Q3013" s="67"/>
      <c r="R3013" s="66"/>
      <c r="S3013" s="67"/>
      <c r="T3013" s="114">
        <f>IF($E$3=0,0,IF(J3013=J3014,0,IF(J3014&gt;J3013,"추가","환입")))</f>
        <v>0</v>
      </c>
    </row>
    <row r="3014" spans="1:20" ht="20.25" customHeight="1">
      <c r="A3014" t="s">
        <v>857</v>
      </c>
      <c r="B3014" t="s">
        <v>858</v>
      </c>
      <c r="E3014">
        <f>IF(O3014&gt;0,1,0)</f>
        <v>0</v>
      </c>
      <c r="F3014" s="111" t="s">
        <v>858</v>
      </c>
      <c r="G3014" s="70" t="s">
        <v>859</v>
      </c>
      <c r="H3014" s="115"/>
      <c r="I3014" s="71"/>
      <c r="J3014" s="87"/>
      <c r="K3014" s="72"/>
      <c r="L3014" s="73"/>
      <c r="M3014" s="71"/>
      <c r="N3014" s="73"/>
      <c r="O3014" s="74"/>
      <c r="P3014" s="73"/>
      <c r="Q3014" s="74"/>
      <c r="R3014" s="73"/>
      <c r="S3014" s="74"/>
      <c r="T3014" s="104">
        <f>IF(T3013&gt;0,ABS(J3014-J3013),0)</f>
        <v>0</v>
      </c>
    </row>
    <row r="3015" spans="1:20" ht="20.25" hidden="1" customHeight="1">
      <c r="E3015" t="str">
        <f t="shared" ref="E3015:E3077" si="220">IF(OR(O3015&gt;0,O3016&gt;0),2,"")</f>
        <v/>
      </c>
      <c r="F3015" s="62"/>
      <c r="G3015" s="63"/>
      <c r="H3015" s="113"/>
      <c r="I3015" s="64"/>
      <c r="J3015" s="63">
        <v>0</v>
      </c>
      <c r="K3015" s="65"/>
      <c r="L3015" s="66"/>
      <c r="M3015" s="64"/>
      <c r="N3015" s="66">
        <f>IF(J3015=0,0,#REF!*$E$3)</f>
        <v>0</v>
      </c>
      <c r="O3015" s="67">
        <f t="shared" ref="O3015:O3078" si="221">INT($J3015*N3015)</f>
        <v>0</v>
      </c>
      <c r="P3015" s="66"/>
      <c r="Q3015" s="67"/>
      <c r="R3015" s="66"/>
      <c r="S3015" s="67"/>
      <c r="T3015" s="114">
        <f>IF($E$3=0,0,IF(J3015=J3016,0,IF(J3016&gt;J3015,"추가","환입")))</f>
        <v>0</v>
      </c>
    </row>
    <row r="3016" spans="1:20" ht="20.25" hidden="1" customHeight="1">
      <c r="A3016">
        <f>E3016</f>
        <v>0</v>
      </c>
      <c r="E3016">
        <f t="shared" ref="E3016:E3078" si="222">IF(OR(O3015&gt;0,O3016&gt;0),1,0)</f>
        <v>0</v>
      </c>
      <c r="F3016" s="59">
        <f>SUM($A$3016)</f>
        <v>0</v>
      </c>
      <c r="G3016" s="70" t="s">
        <v>860</v>
      </c>
      <c r="H3016" s="115" t="s">
        <v>861</v>
      </c>
      <c r="I3016" s="71"/>
      <c r="J3016" s="70">
        <v>0</v>
      </c>
      <c r="K3016" s="72" t="s">
        <v>346</v>
      </c>
      <c r="L3016" s="73"/>
      <c r="M3016" s="71"/>
      <c r="N3016" s="73">
        <f>IF(J3016=0,0,#REF!)</f>
        <v>0</v>
      </c>
      <c r="O3016" s="74">
        <f t="shared" si="221"/>
        <v>0</v>
      </c>
      <c r="P3016" s="73"/>
      <c r="Q3016" s="74"/>
      <c r="R3016" s="73"/>
      <c r="S3016" s="74"/>
      <c r="T3016" s="104">
        <f>IF(T3015&gt;0,ABS(J3016-J3015),0)</f>
        <v>0</v>
      </c>
    </row>
    <row r="3017" spans="1:20" ht="20.25" hidden="1" customHeight="1">
      <c r="E3017" t="str">
        <f t="shared" si="220"/>
        <v/>
      </c>
      <c r="F3017" s="62"/>
      <c r="G3017" s="63"/>
      <c r="H3017" s="113"/>
      <c r="I3017" s="64"/>
      <c r="J3017" s="63">
        <v>0</v>
      </c>
      <c r="K3017" s="65"/>
      <c r="L3017" s="66"/>
      <c r="M3017" s="64"/>
      <c r="N3017" s="66">
        <f>IF(J3017=0,0,#REF!*$E$3)</f>
        <v>0</v>
      </c>
      <c r="O3017" s="67">
        <f t="shared" si="221"/>
        <v>0</v>
      </c>
      <c r="P3017" s="66"/>
      <c r="Q3017" s="67"/>
      <c r="R3017" s="66"/>
      <c r="S3017" s="67"/>
      <c r="T3017" s="114">
        <f>IF($E$3=0,0,IF(J3017=J3018,0,IF(J3018&gt;J3017,"추가","환입")))</f>
        <v>0</v>
      </c>
    </row>
    <row r="3018" spans="1:20" ht="20.25" hidden="1" customHeight="1">
      <c r="A3018">
        <f>E3018</f>
        <v>0</v>
      </c>
      <c r="E3018">
        <f t="shared" si="222"/>
        <v>0</v>
      </c>
      <c r="F3018" s="59">
        <f>SUM($A$3016:A3018)</f>
        <v>0</v>
      </c>
      <c r="G3018" s="70" t="s">
        <v>860</v>
      </c>
      <c r="H3018" s="115" t="s">
        <v>862</v>
      </c>
      <c r="I3018" s="71"/>
      <c r="J3018" s="70">
        <v>0</v>
      </c>
      <c r="K3018" s="72" t="s">
        <v>803</v>
      </c>
      <c r="L3018" s="73"/>
      <c r="M3018" s="71"/>
      <c r="N3018" s="73">
        <f>IF(J3018=0,0,#REF!)</f>
        <v>0</v>
      </c>
      <c r="O3018" s="74">
        <f t="shared" si="221"/>
        <v>0</v>
      </c>
      <c r="P3018" s="73"/>
      <c r="Q3018" s="74"/>
      <c r="R3018" s="73"/>
      <c r="S3018" s="74"/>
      <c r="T3018" s="104">
        <f>IF(T3017&gt;0,ABS(J3018-J3017),0)</f>
        <v>0</v>
      </c>
    </row>
    <row r="3019" spans="1:20" ht="20.25" hidden="1" customHeight="1">
      <c r="E3019" t="str">
        <f t="shared" si="220"/>
        <v/>
      </c>
      <c r="F3019" s="62"/>
      <c r="G3019" s="63"/>
      <c r="H3019" s="113"/>
      <c r="I3019" s="64"/>
      <c r="J3019" s="63">
        <v>0</v>
      </c>
      <c r="K3019" s="65"/>
      <c r="L3019" s="66"/>
      <c r="M3019" s="64"/>
      <c r="N3019" s="66">
        <f>IF(J3019=0,0,#REF!*$E$3)</f>
        <v>0</v>
      </c>
      <c r="O3019" s="67">
        <f t="shared" si="221"/>
        <v>0</v>
      </c>
      <c r="P3019" s="66"/>
      <c r="Q3019" s="67"/>
      <c r="R3019" s="66"/>
      <c r="S3019" s="67"/>
      <c r="T3019" s="114">
        <f>IF($E$3=0,0,IF(J3019=J3020,0,IF(J3020&gt;J3019,"추가","환입")))</f>
        <v>0</v>
      </c>
    </row>
    <row r="3020" spans="1:20" ht="20.25" hidden="1" customHeight="1">
      <c r="A3020">
        <f>E3020</f>
        <v>0</v>
      </c>
      <c r="E3020">
        <f t="shared" si="222"/>
        <v>0</v>
      </c>
      <c r="F3020" s="59">
        <f>SUM($A$3016:A3020)</f>
        <v>0</v>
      </c>
      <c r="G3020" s="70" t="s">
        <v>860</v>
      </c>
      <c r="H3020" s="115" t="s">
        <v>863</v>
      </c>
      <c r="I3020" s="71"/>
      <c r="J3020" s="70">
        <v>0</v>
      </c>
      <c r="K3020" s="72" t="s">
        <v>346</v>
      </c>
      <c r="L3020" s="73"/>
      <c r="M3020" s="71"/>
      <c r="N3020" s="73">
        <f>IF(J3020=0,0,#REF!)</f>
        <v>0</v>
      </c>
      <c r="O3020" s="74">
        <f t="shared" si="221"/>
        <v>0</v>
      </c>
      <c r="P3020" s="73"/>
      <c r="Q3020" s="74"/>
      <c r="R3020" s="73"/>
      <c r="S3020" s="74"/>
      <c r="T3020" s="104">
        <f>IF(T3019&gt;0,ABS(J3020-J3019),0)</f>
        <v>0</v>
      </c>
    </row>
    <row r="3021" spans="1:20" ht="20.25" hidden="1" customHeight="1">
      <c r="E3021" t="str">
        <f t="shared" si="220"/>
        <v/>
      </c>
      <c r="F3021" s="62"/>
      <c r="G3021" s="63"/>
      <c r="H3021" s="113"/>
      <c r="I3021" s="64"/>
      <c r="J3021" s="63">
        <v>0</v>
      </c>
      <c r="K3021" s="65"/>
      <c r="L3021" s="66"/>
      <c r="M3021" s="64"/>
      <c r="N3021" s="66">
        <f>IF(J3021=0,0,#REF!*$E$3)</f>
        <v>0</v>
      </c>
      <c r="O3021" s="67">
        <f t="shared" si="221"/>
        <v>0</v>
      </c>
      <c r="P3021" s="66"/>
      <c r="Q3021" s="67"/>
      <c r="R3021" s="66"/>
      <c r="S3021" s="67"/>
      <c r="T3021" s="114">
        <f>IF($E$3=0,0,IF(J3021=J3022,0,IF(J3022&gt;J3021,"추가","환입")))</f>
        <v>0</v>
      </c>
    </row>
    <row r="3022" spans="1:20" ht="20.25" hidden="1" customHeight="1">
      <c r="A3022">
        <f>E3022</f>
        <v>0</v>
      </c>
      <c r="E3022">
        <f t="shared" si="222"/>
        <v>0</v>
      </c>
      <c r="F3022" s="59">
        <f>SUM($A$3016:A3022)</f>
        <v>0</v>
      </c>
      <c r="G3022" s="70" t="s">
        <v>860</v>
      </c>
      <c r="H3022" s="115" t="s">
        <v>864</v>
      </c>
      <c r="I3022" s="71"/>
      <c r="J3022" s="70">
        <v>0</v>
      </c>
      <c r="K3022" s="72" t="s">
        <v>346</v>
      </c>
      <c r="L3022" s="73"/>
      <c r="M3022" s="71"/>
      <c r="N3022" s="73">
        <f>IF(J3022=0,0,#REF!)</f>
        <v>0</v>
      </c>
      <c r="O3022" s="74">
        <f t="shared" si="221"/>
        <v>0</v>
      </c>
      <c r="P3022" s="73"/>
      <c r="Q3022" s="74"/>
      <c r="R3022" s="73"/>
      <c r="S3022" s="74"/>
      <c r="T3022" s="104">
        <f>IF(T3021&gt;0,ABS(J3022-J3021),0)</f>
        <v>0</v>
      </c>
    </row>
    <row r="3023" spans="1:20" ht="20.25" hidden="1" customHeight="1">
      <c r="E3023" t="str">
        <f t="shared" si="220"/>
        <v/>
      </c>
      <c r="F3023" s="62"/>
      <c r="G3023" s="63"/>
      <c r="H3023" s="113"/>
      <c r="I3023" s="64"/>
      <c r="J3023" s="63">
        <v>0</v>
      </c>
      <c r="K3023" s="65"/>
      <c r="L3023" s="66"/>
      <c r="M3023" s="64"/>
      <c r="N3023" s="66">
        <f>IF(J3023=0,0,#REF!*$E$3)</f>
        <v>0</v>
      </c>
      <c r="O3023" s="67">
        <f t="shared" si="221"/>
        <v>0</v>
      </c>
      <c r="P3023" s="66"/>
      <c r="Q3023" s="67"/>
      <c r="R3023" s="66"/>
      <c r="S3023" s="67"/>
      <c r="T3023" s="114">
        <f>IF($E$3=0,0,IF(J3023=J3024,0,IF(J3024&gt;J3023,"추가","환입")))</f>
        <v>0</v>
      </c>
    </row>
    <row r="3024" spans="1:20" ht="20.25" hidden="1" customHeight="1">
      <c r="A3024">
        <f>E3024</f>
        <v>0</v>
      </c>
      <c r="E3024">
        <f t="shared" si="222"/>
        <v>0</v>
      </c>
      <c r="F3024" s="59">
        <f>SUM($A$3016:A3024)</f>
        <v>0</v>
      </c>
      <c r="G3024" s="70" t="s">
        <v>860</v>
      </c>
      <c r="H3024" s="115" t="s">
        <v>637</v>
      </c>
      <c r="I3024" s="71"/>
      <c r="J3024" s="70">
        <v>0</v>
      </c>
      <c r="K3024" s="72" t="s">
        <v>347</v>
      </c>
      <c r="L3024" s="73"/>
      <c r="M3024" s="71"/>
      <c r="N3024" s="73">
        <f>IF(J3024=0,0,#REF!)</f>
        <v>0</v>
      </c>
      <c r="O3024" s="74">
        <f t="shared" si="221"/>
        <v>0</v>
      </c>
      <c r="P3024" s="73"/>
      <c r="Q3024" s="74"/>
      <c r="R3024" s="73"/>
      <c r="S3024" s="74"/>
      <c r="T3024" s="104">
        <f>IF(T3023&gt;0,ABS(J3024-J3023),0)</f>
        <v>0</v>
      </c>
    </row>
    <row r="3025" spans="1:20" ht="20.25" hidden="1" customHeight="1">
      <c r="E3025" t="str">
        <f t="shared" si="220"/>
        <v/>
      </c>
      <c r="F3025" s="62"/>
      <c r="G3025" s="63"/>
      <c r="H3025" s="113"/>
      <c r="I3025" s="64"/>
      <c r="J3025" s="63">
        <v>0</v>
      </c>
      <c r="K3025" s="65"/>
      <c r="L3025" s="66"/>
      <c r="M3025" s="64"/>
      <c r="N3025" s="66">
        <f>IF(J3025=0,0,#REF!*$E$3)</f>
        <v>0</v>
      </c>
      <c r="O3025" s="67">
        <f t="shared" si="221"/>
        <v>0</v>
      </c>
      <c r="P3025" s="66"/>
      <c r="Q3025" s="67"/>
      <c r="R3025" s="66"/>
      <c r="S3025" s="67"/>
      <c r="T3025" s="114">
        <f>IF($E$3=0,0,IF(J3025=J3026,0,IF(J3026&gt;J3025,"추가","환입")))</f>
        <v>0</v>
      </c>
    </row>
    <row r="3026" spans="1:20" ht="20.25" hidden="1" customHeight="1">
      <c r="A3026">
        <f>E3026</f>
        <v>0</v>
      </c>
      <c r="E3026">
        <f t="shared" si="222"/>
        <v>0</v>
      </c>
      <c r="F3026" s="59">
        <f>SUM($A$3016:A3026)</f>
        <v>0</v>
      </c>
      <c r="G3026" s="70" t="s">
        <v>860</v>
      </c>
      <c r="H3026" s="115" t="s">
        <v>639</v>
      </c>
      <c r="I3026" s="71"/>
      <c r="J3026" s="70">
        <v>0</v>
      </c>
      <c r="K3026" s="72" t="s">
        <v>346</v>
      </c>
      <c r="L3026" s="73"/>
      <c r="M3026" s="71"/>
      <c r="N3026" s="73">
        <f>IF(J3026=0,0,#REF!)</f>
        <v>0</v>
      </c>
      <c r="O3026" s="74">
        <f t="shared" si="221"/>
        <v>0</v>
      </c>
      <c r="P3026" s="73"/>
      <c r="Q3026" s="74"/>
      <c r="R3026" s="73"/>
      <c r="S3026" s="74"/>
      <c r="T3026" s="104">
        <f>IF(T3025&gt;0,ABS(J3026-J3025),0)</f>
        <v>0</v>
      </c>
    </row>
    <row r="3027" spans="1:20" ht="20.25" hidden="1" customHeight="1">
      <c r="E3027" t="str">
        <f t="shared" si="220"/>
        <v/>
      </c>
      <c r="F3027" s="62"/>
      <c r="G3027" s="63"/>
      <c r="H3027" s="113"/>
      <c r="I3027" s="64"/>
      <c r="J3027" s="63">
        <v>0</v>
      </c>
      <c r="K3027" s="65"/>
      <c r="L3027" s="66"/>
      <c r="M3027" s="64"/>
      <c r="N3027" s="66">
        <f>IF(J3027=0,0,#REF!*$E$3)</f>
        <v>0</v>
      </c>
      <c r="O3027" s="67">
        <f t="shared" si="221"/>
        <v>0</v>
      </c>
      <c r="P3027" s="66"/>
      <c r="Q3027" s="67"/>
      <c r="R3027" s="66"/>
      <c r="S3027" s="67"/>
      <c r="T3027" s="114">
        <f>IF($E$3=0,0,IF(J3027=J3028,0,IF(J3028&gt;J3027,"추가","환입")))</f>
        <v>0</v>
      </c>
    </row>
    <row r="3028" spans="1:20" ht="20.25" hidden="1" customHeight="1">
      <c r="A3028">
        <f>E3028</f>
        <v>0</v>
      </c>
      <c r="E3028">
        <f t="shared" si="222"/>
        <v>0</v>
      </c>
      <c r="F3028" s="59">
        <f>SUM($A$3016:A3028)</f>
        <v>0</v>
      </c>
      <c r="G3028" s="70" t="s">
        <v>860</v>
      </c>
      <c r="H3028" s="115" t="s">
        <v>643</v>
      </c>
      <c r="I3028" s="71"/>
      <c r="J3028" s="70">
        <v>0</v>
      </c>
      <c r="K3028" s="72" t="s">
        <v>803</v>
      </c>
      <c r="L3028" s="73"/>
      <c r="M3028" s="71"/>
      <c r="N3028" s="73">
        <f>IF(J3028=0,0,#REF!)</f>
        <v>0</v>
      </c>
      <c r="O3028" s="74">
        <f t="shared" si="221"/>
        <v>0</v>
      </c>
      <c r="P3028" s="73"/>
      <c r="Q3028" s="74"/>
      <c r="R3028" s="73"/>
      <c r="S3028" s="74"/>
      <c r="T3028" s="104">
        <f>IF(T3027&gt;0,ABS(J3028-J3027),0)</f>
        <v>0</v>
      </c>
    </row>
    <row r="3029" spans="1:20" ht="20.25" hidden="1" customHeight="1">
      <c r="E3029" t="str">
        <f t="shared" si="220"/>
        <v/>
      </c>
      <c r="F3029" s="62"/>
      <c r="G3029" s="63"/>
      <c r="H3029" s="113"/>
      <c r="I3029" s="64"/>
      <c r="J3029" s="63">
        <v>0</v>
      </c>
      <c r="K3029" s="65"/>
      <c r="L3029" s="66"/>
      <c r="M3029" s="64"/>
      <c r="N3029" s="66">
        <f>IF(J3029=0,0,#REF!*$E$3)</f>
        <v>0</v>
      </c>
      <c r="O3029" s="67">
        <f t="shared" si="221"/>
        <v>0</v>
      </c>
      <c r="P3029" s="66"/>
      <c r="Q3029" s="67"/>
      <c r="R3029" s="66"/>
      <c r="S3029" s="67"/>
      <c r="T3029" s="114">
        <f>IF($E$3=0,0,IF(J3029=J3030,0,IF(J3030&gt;J3029,"추가","환입")))</f>
        <v>0</v>
      </c>
    </row>
    <row r="3030" spans="1:20" ht="20.25" hidden="1" customHeight="1">
      <c r="A3030">
        <f>E3030</f>
        <v>0</v>
      </c>
      <c r="E3030">
        <f t="shared" si="222"/>
        <v>0</v>
      </c>
      <c r="F3030" s="59">
        <f>SUM($A$3016:A3030)</f>
        <v>0</v>
      </c>
      <c r="G3030" s="70" t="s">
        <v>860</v>
      </c>
      <c r="H3030" s="115" t="s">
        <v>648</v>
      </c>
      <c r="I3030" s="71"/>
      <c r="J3030" s="70">
        <v>0</v>
      </c>
      <c r="K3030" s="72" t="s">
        <v>346</v>
      </c>
      <c r="L3030" s="73"/>
      <c r="M3030" s="71"/>
      <c r="N3030" s="73">
        <f>IF(J3030=0,0,#REF!)</f>
        <v>0</v>
      </c>
      <c r="O3030" s="74">
        <f t="shared" si="221"/>
        <v>0</v>
      </c>
      <c r="P3030" s="73"/>
      <c r="Q3030" s="74"/>
      <c r="R3030" s="73"/>
      <c r="S3030" s="74"/>
      <c r="T3030" s="104">
        <f>IF(T3029&gt;0,ABS(J3030-J3029),0)</f>
        <v>0</v>
      </c>
    </row>
    <row r="3031" spans="1:20" ht="20.25" hidden="1" customHeight="1">
      <c r="E3031" t="str">
        <f t="shared" si="220"/>
        <v/>
      </c>
      <c r="F3031" s="62"/>
      <c r="G3031" s="63"/>
      <c r="H3031" s="113"/>
      <c r="I3031" s="64"/>
      <c r="J3031" s="63">
        <v>0</v>
      </c>
      <c r="K3031" s="65"/>
      <c r="L3031" s="66"/>
      <c r="M3031" s="64"/>
      <c r="N3031" s="66">
        <f>IF(J3031=0,0,#REF!*$E$3)</f>
        <v>0</v>
      </c>
      <c r="O3031" s="67">
        <f t="shared" si="221"/>
        <v>0</v>
      </c>
      <c r="P3031" s="66"/>
      <c r="Q3031" s="67"/>
      <c r="R3031" s="66"/>
      <c r="S3031" s="67"/>
      <c r="T3031" s="114">
        <f>IF($E$3=0,0,IF(J3031=J3032,0,IF(J3032&gt;J3031,"추가","환입")))</f>
        <v>0</v>
      </c>
    </row>
    <row r="3032" spans="1:20" ht="20.25" hidden="1" customHeight="1">
      <c r="A3032">
        <f>E3032</f>
        <v>0</v>
      </c>
      <c r="E3032">
        <f t="shared" si="222"/>
        <v>0</v>
      </c>
      <c r="F3032" s="59">
        <f>SUM($A$3016:A3032)</f>
        <v>0</v>
      </c>
      <c r="G3032" s="70" t="s">
        <v>860</v>
      </c>
      <c r="H3032" s="115" t="s">
        <v>653</v>
      </c>
      <c r="I3032" s="71"/>
      <c r="J3032" s="70">
        <v>0</v>
      </c>
      <c r="K3032" s="72" t="s">
        <v>803</v>
      </c>
      <c r="L3032" s="73"/>
      <c r="M3032" s="71"/>
      <c r="N3032" s="73">
        <f>IF(J3032=0,0,#REF!)</f>
        <v>0</v>
      </c>
      <c r="O3032" s="74">
        <f t="shared" si="221"/>
        <v>0</v>
      </c>
      <c r="P3032" s="73"/>
      <c r="Q3032" s="74"/>
      <c r="R3032" s="73"/>
      <c r="S3032" s="74"/>
      <c r="T3032" s="104">
        <f>IF(T3031&gt;0,ABS(J3032-J3031),0)</f>
        <v>0</v>
      </c>
    </row>
    <row r="3033" spans="1:20" ht="20.25" hidden="1" customHeight="1">
      <c r="E3033" t="str">
        <f t="shared" si="220"/>
        <v/>
      </c>
      <c r="F3033" s="62"/>
      <c r="G3033" s="63"/>
      <c r="H3033" s="113"/>
      <c r="I3033" s="64"/>
      <c r="J3033" s="63">
        <v>0</v>
      </c>
      <c r="K3033" s="65"/>
      <c r="L3033" s="66"/>
      <c r="M3033" s="64"/>
      <c r="N3033" s="66">
        <f>IF(J3033=0,0,#REF!*$E$3)</f>
        <v>0</v>
      </c>
      <c r="O3033" s="67">
        <f t="shared" si="221"/>
        <v>0</v>
      </c>
      <c r="P3033" s="66"/>
      <c r="Q3033" s="67"/>
      <c r="R3033" s="66"/>
      <c r="S3033" s="67"/>
      <c r="T3033" s="114">
        <f>IF($E$3=0,0,IF(J3033=J3034,0,IF(J3034&gt;J3033,"추가","환입")))</f>
        <v>0</v>
      </c>
    </row>
    <row r="3034" spans="1:20" ht="20.25" hidden="1" customHeight="1">
      <c r="A3034">
        <f>E3034</f>
        <v>0</v>
      </c>
      <c r="E3034">
        <f t="shared" si="222"/>
        <v>0</v>
      </c>
      <c r="F3034" s="59">
        <f>SUM($A$3016:A3034)</f>
        <v>0</v>
      </c>
      <c r="G3034" s="70" t="s">
        <v>860</v>
      </c>
      <c r="H3034" s="115" t="s">
        <v>865</v>
      </c>
      <c r="I3034" s="71"/>
      <c r="J3034" s="70">
        <v>0</v>
      </c>
      <c r="K3034" s="72" t="s">
        <v>346</v>
      </c>
      <c r="L3034" s="73"/>
      <c r="M3034" s="71"/>
      <c r="N3034" s="73">
        <f>IF(J3034=0,0,#REF!)</f>
        <v>0</v>
      </c>
      <c r="O3034" s="74">
        <f t="shared" si="221"/>
        <v>0</v>
      </c>
      <c r="P3034" s="73"/>
      <c r="Q3034" s="74"/>
      <c r="R3034" s="73"/>
      <c r="S3034" s="74"/>
      <c r="T3034" s="104">
        <f>IF(T3033&gt;0,ABS(J3034-J3033),0)</f>
        <v>0</v>
      </c>
    </row>
    <row r="3035" spans="1:20" ht="20.25" hidden="1" customHeight="1">
      <c r="E3035" t="str">
        <f t="shared" si="220"/>
        <v/>
      </c>
      <c r="F3035" s="62"/>
      <c r="G3035" s="63"/>
      <c r="H3035" s="113"/>
      <c r="I3035" s="64"/>
      <c r="J3035" s="63">
        <v>0</v>
      </c>
      <c r="K3035" s="65"/>
      <c r="L3035" s="66"/>
      <c r="M3035" s="64"/>
      <c r="N3035" s="66">
        <f>IF(J3035=0,0,#REF!*$E$3)</f>
        <v>0</v>
      </c>
      <c r="O3035" s="67">
        <f t="shared" si="221"/>
        <v>0</v>
      </c>
      <c r="P3035" s="66"/>
      <c r="Q3035" s="67"/>
      <c r="R3035" s="66"/>
      <c r="S3035" s="67"/>
      <c r="T3035" s="114">
        <f>IF($E$3=0,0,IF(J3035=J3036,0,IF(J3036&gt;J3035,"추가","환입")))</f>
        <v>0</v>
      </c>
    </row>
    <row r="3036" spans="1:20" ht="20.25" hidden="1" customHeight="1">
      <c r="A3036">
        <f>E3036</f>
        <v>0</v>
      </c>
      <c r="E3036">
        <f t="shared" si="222"/>
        <v>0</v>
      </c>
      <c r="F3036" s="59">
        <f>SUM($A$3016:A3036)</f>
        <v>0</v>
      </c>
      <c r="G3036" s="70" t="s">
        <v>860</v>
      </c>
      <c r="H3036" s="115" t="s">
        <v>866</v>
      </c>
      <c r="I3036" s="71"/>
      <c r="J3036" s="70">
        <v>0</v>
      </c>
      <c r="K3036" s="72" t="s">
        <v>803</v>
      </c>
      <c r="L3036" s="73"/>
      <c r="M3036" s="71"/>
      <c r="N3036" s="73">
        <f>IF(J3036=0,0,#REF!)</f>
        <v>0</v>
      </c>
      <c r="O3036" s="74">
        <f t="shared" si="221"/>
        <v>0</v>
      </c>
      <c r="P3036" s="73"/>
      <c r="Q3036" s="74"/>
      <c r="R3036" s="73"/>
      <c r="S3036" s="74"/>
      <c r="T3036" s="104">
        <f>IF(T3035&gt;0,ABS(J3036-J3035),0)</f>
        <v>0</v>
      </c>
    </row>
    <row r="3037" spans="1:20" ht="20.25" hidden="1" customHeight="1">
      <c r="E3037" t="str">
        <f t="shared" si="220"/>
        <v/>
      </c>
      <c r="F3037" s="62"/>
      <c r="G3037" s="63"/>
      <c r="H3037" s="113"/>
      <c r="I3037" s="64"/>
      <c r="J3037" s="63">
        <v>0</v>
      </c>
      <c r="K3037" s="65"/>
      <c r="L3037" s="66"/>
      <c r="M3037" s="64"/>
      <c r="N3037" s="66">
        <f>IF(J3037=0,0,#REF!*$E$3)</f>
        <v>0</v>
      </c>
      <c r="O3037" s="67">
        <f t="shared" si="221"/>
        <v>0</v>
      </c>
      <c r="P3037" s="66"/>
      <c r="Q3037" s="67"/>
      <c r="R3037" s="66"/>
      <c r="S3037" s="67"/>
      <c r="T3037" s="114">
        <f>IF($E$3=0,0,IF(J3037=J3038,0,IF(J3038&gt;J3037,"추가","환입")))</f>
        <v>0</v>
      </c>
    </row>
    <row r="3038" spans="1:20" ht="20.25" hidden="1" customHeight="1">
      <c r="A3038">
        <f>E3038</f>
        <v>0</v>
      </c>
      <c r="E3038">
        <f t="shared" si="222"/>
        <v>0</v>
      </c>
      <c r="F3038" s="59">
        <f>SUM($A$3016:A3038)</f>
        <v>0</v>
      </c>
      <c r="G3038" s="70" t="s">
        <v>860</v>
      </c>
      <c r="H3038" s="115" t="s">
        <v>867</v>
      </c>
      <c r="I3038" s="71"/>
      <c r="J3038" s="70">
        <v>0</v>
      </c>
      <c r="K3038" s="72" t="s">
        <v>346</v>
      </c>
      <c r="L3038" s="73"/>
      <c r="M3038" s="71"/>
      <c r="N3038" s="73">
        <f>IF(J3038=0,0,#REF!)</f>
        <v>0</v>
      </c>
      <c r="O3038" s="74">
        <f t="shared" si="221"/>
        <v>0</v>
      </c>
      <c r="P3038" s="73"/>
      <c r="Q3038" s="74"/>
      <c r="R3038" s="73"/>
      <c r="S3038" s="74"/>
      <c r="T3038" s="104">
        <f>IF(T3037&gt;0,ABS(J3038-J3037),0)</f>
        <v>0</v>
      </c>
    </row>
    <row r="3039" spans="1:20" ht="20.25" hidden="1" customHeight="1">
      <c r="E3039" t="str">
        <f t="shared" si="220"/>
        <v/>
      </c>
      <c r="F3039" s="62"/>
      <c r="G3039" s="63"/>
      <c r="H3039" s="113"/>
      <c r="I3039" s="64"/>
      <c r="J3039" s="63">
        <v>0</v>
      </c>
      <c r="K3039" s="65"/>
      <c r="L3039" s="66"/>
      <c r="M3039" s="64"/>
      <c r="N3039" s="66">
        <f>IF(J3039=0,0,#REF!*$E$3)</f>
        <v>0</v>
      </c>
      <c r="O3039" s="67">
        <f t="shared" si="221"/>
        <v>0</v>
      </c>
      <c r="P3039" s="66"/>
      <c r="Q3039" s="67"/>
      <c r="R3039" s="66"/>
      <c r="S3039" s="67"/>
      <c r="T3039" s="114">
        <f>IF($E$3=0,0,IF(J3039=J3040,0,IF(J3040&gt;J3039,"추가","환입")))</f>
        <v>0</v>
      </c>
    </row>
    <row r="3040" spans="1:20" ht="20.25" hidden="1" customHeight="1">
      <c r="A3040">
        <f>E3040</f>
        <v>0</v>
      </c>
      <c r="E3040">
        <f t="shared" si="222"/>
        <v>0</v>
      </c>
      <c r="F3040" s="59">
        <f>SUM($A$3016:A3040)</f>
        <v>0</v>
      </c>
      <c r="G3040" s="70" t="s">
        <v>860</v>
      </c>
      <c r="H3040" s="115" t="s">
        <v>868</v>
      </c>
      <c r="I3040" s="71"/>
      <c r="J3040" s="70">
        <v>0</v>
      </c>
      <c r="K3040" s="72" t="s">
        <v>753</v>
      </c>
      <c r="L3040" s="73"/>
      <c r="M3040" s="71"/>
      <c r="N3040" s="73">
        <f>IF(J3040=0,0,#REF!)</f>
        <v>0</v>
      </c>
      <c r="O3040" s="74">
        <f t="shared" si="221"/>
        <v>0</v>
      </c>
      <c r="P3040" s="73"/>
      <c r="Q3040" s="74"/>
      <c r="R3040" s="73"/>
      <c r="S3040" s="74"/>
      <c r="T3040" s="104">
        <f>IF(T3039&gt;0,ABS(J3040-J3039),0)</f>
        <v>0</v>
      </c>
    </row>
    <row r="3041" spans="1:20" ht="20.25" hidden="1" customHeight="1">
      <c r="E3041" t="str">
        <f t="shared" si="220"/>
        <v/>
      </c>
      <c r="F3041" s="62"/>
      <c r="G3041" s="63"/>
      <c r="H3041" s="113"/>
      <c r="I3041" s="64"/>
      <c r="J3041" s="63">
        <v>0</v>
      </c>
      <c r="K3041" s="65"/>
      <c r="L3041" s="66"/>
      <c r="M3041" s="64"/>
      <c r="N3041" s="66">
        <f>IF(J3041=0,0,#REF!*$E$3)</f>
        <v>0</v>
      </c>
      <c r="O3041" s="67">
        <f t="shared" si="221"/>
        <v>0</v>
      </c>
      <c r="P3041" s="66"/>
      <c r="Q3041" s="67"/>
      <c r="R3041" s="66"/>
      <c r="S3041" s="67"/>
      <c r="T3041" s="114">
        <f>IF($E$3=0,0,IF(J3041=J3042,0,IF(J3042&gt;J3041,"추가","환입")))</f>
        <v>0</v>
      </c>
    </row>
    <row r="3042" spans="1:20" ht="20.25" hidden="1" customHeight="1">
      <c r="A3042">
        <f>E3042</f>
        <v>0</v>
      </c>
      <c r="E3042">
        <f t="shared" si="222"/>
        <v>0</v>
      </c>
      <c r="F3042" s="59">
        <f>SUM($A$3016:A3042)</f>
        <v>0</v>
      </c>
      <c r="G3042" s="70" t="s">
        <v>860</v>
      </c>
      <c r="H3042" s="115" t="s">
        <v>869</v>
      </c>
      <c r="I3042" s="71"/>
      <c r="J3042" s="70">
        <v>0</v>
      </c>
      <c r="K3042" s="72" t="s">
        <v>346</v>
      </c>
      <c r="L3042" s="73"/>
      <c r="M3042" s="71"/>
      <c r="N3042" s="73">
        <f>IF(J3042=0,0,#REF!)</f>
        <v>0</v>
      </c>
      <c r="O3042" s="74">
        <f t="shared" si="221"/>
        <v>0</v>
      </c>
      <c r="P3042" s="73"/>
      <c r="Q3042" s="74"/>
      <c r="R3042" s="73"/>
      <c r="S3042" s="74"/>
      <c r="T3042" s="104">
        <f>IF(T3041&gt;0,ABS(J3042-J3041),0)</f>
        <v>0</v>
      </c>
    </row>
    <row r="3043" spans="1:20" ht="20.25" hidden="1" customHeight="1">
      <c r="E3043" t="str">
        <f t="shared" si="220"/>
        <v/>
      </c>
      <c r="F3043" s="62"/>
      <c r="G3043" s="63"/>
      <c r="H3043" s="113"/>
      <c r="I3043" s="64"/>
      <c r="J3043" s="63">
        <v>0</v>
      </c>
      <c r="K3043" s="65"/>
      <c r="L3043" s="66"/>
      <c r="M3043" s="64"/>
      <c r="N3043" s="66">
        <f>IF(J3043=0,0,#REF!*$E$3)</f>
        <v>0</v>
      </c>
      <c r="O3043" s="67">
        <f t="shared" si="221"/>
        <v>0</v>
      </c>
      <c r="P3043" s="66"/>
      <c r="Q3043" s="67"/>
      <c r="R3043" s="66"/>
      <c r="S3043" s="67"/>
      <c r="T3043" s="114">
        <f>IF($E$3=0,0,IF(J3043=J3044,0,IF(J3044&gt;J3043,"추가","환입")))</f>
        <v>0</v>
      </c>
    </row>
    <row r="3044" spans="1:20" ht="20.25" hidden="1" customHeight="1">
      <c r="A3044">
        <f>E3044</f>
        <v>0</v>
      </c>
      <c r="E3044">
        <f t="shared" si="222"/>
        <v>0</v>
      </c>
      <c r="F3044" s="59">
        <f>SUM($A$3016:A3044)</f>
        <v>0</v>
      </c>
      <c r="G3044" s="70" t="s">
        <v>860</v>
      </c>
      <c r="H3044" s="115" t="s">
        <v>870</v>
      </c>
      <c r="I3044" s="71"/>
      <c r="J3044" s="70">
        <v>0</v>
      </c>
      <c r="K3044" s="72" t="s">
        <v>803</v>
      </c>
      <c r="L3044" s="73"/>
      <c r="M3044" s="71"/>
      <c r="N3044" s="73">
        <f>IF(J3044=0,0,#REF!)</f>
        <v>0</v>
      </c>
      <c r="O3044" s="74">
        <f t="shared" si="221"/>
        <v>0</v>
      </c>
      <c r="P3044" s="73"/>
      <c r="Q3044" s="74"/>
      <c r="R3044" s="73"/>
      <c r="S3044" s="74"/>
      <c r="T3044" s="104">
        <f>IF(T3043&gt;0,ABS(J3044-J3043),0)</f>
        <v>0</v>
      </c>
    </row>
    <row r="3045" spans="1:20" ht="20.25" hidden="1" customHeight="1">
      <c r="E3045" t="str">
        <f t="shared" si="220"/>
        <v/>
      </c>
      <c r="F3045" s="62"/>
      <c r="G3045" s="63"/>
      <c r="H3045" s="113"/>
      <c r="I3045" s="64"/>
      <c r="J3045" s="63">
        <v>0</v>
      </c>
      <c r="K3045" s="65"/>
      <c r="L3045" s="66"/>
      <c r="M3045" s="64"/>
      <c r="N3045" s="66">
        <f>IF(J3045=0,0,#REF!*$E$3)</f>
        <v>0</v>
      </c>
      <c r="O3045" s="67">
        <f t="shared" si="221"/>
        <v>0</v>
      </c>
      <c r="P3045" s="66"/>
      <c r="Q3045" s="67"/>
      <c r="R3045" s="66"/>
      <c r="S3045" s="67"/>
      <c r="T3045" s="114">
        <f>IF($E$3=0,0,IF(J3045=J3046,0,IF(J3046&gt;J3045,"추가","환입")))</f>
        <v>0</v>
      </c>
    </row>
    <row r="3046" spans="1:20" ht="20.25" hidden="1" customHeight="1">
      <c r="A3046">
        <f>E3046</f>
        <v>0</v>
      </c>
      <c r="E3046">
        <f t="shared" si="222"/>
        <v>0</v>
      </c>
      <c r="F3046" s="59">
        <f>SUM($A$3016:A3046)</f>
        <v>0</v>
      </c>
      <c r="G3046" s="70" t="s">
        <v>860</v>
      </c>
      <c r="H3046" s="115" t="s">
        <v>871</v>
      </c>
      <c r="I3046" s="71"/>
      <c r="J3046" s="70">
        <v>0</v>
      </c>
      <c r="K3046" s="72" t="s">
        <v>346</v>
      </c>
      <c r="L3046" s="73"/>
      <c r="M3046" s="71"/>
      <c r="N3046" s="73">
        <f>IF(J3046=0,0,#REF!)</f>
        <v>0</v>
      </c>
      <c r="O3046" s="74">
        <f t="shared" si="221"/>
        <v>0</v>
      </c>
      <c r="P3046" s="73"/>
      <c r="Q3046" s="74"/>
      <c r="R3046" s="73"/>
      <c r="S3046" s="74"/>
      <c r="T3046" s="104">
        <f>IF(T3045&gt;0,ABS(J3046-J3045),0)</f>
        <v>0</v>
      </c>
    </row>
    <row r="3047" spans="1:20" ht="20.25" hidden="1" customHeight="1">
      <c r="E3047" t="str">
        <f t="shared" si="220"/>
        <v/>
      </c>
      <c r="F3047" s="62"/>
      <c r="G3047" s="63"/>
      <c r="H3047" s="113"/>
      <c r="I3047" s="64"/>
      <c r="J3047" s="63">
        <v>0</v>
      </c>
      <c r="K3047" s="65"/>
      <c r="L3047" s="66"/>
      <c r="M3047" s="64"/>
      <c r="N3047" s="66">
        <f>IF(J3047=0,0,#REF!*$E$3)</f>
        <v>0</v>
      </c>
      <c r="O3047" s="67">
        <f t="shared" si="221"/>
        <v>0</v>
      </c>
      <c r="P3047" s="66"/>
      <c r="Q3047" s="67"/>
      <c r="R3047" s="66"/>
      <c r="S3047" s="67"/>
      <c r="T3047" s="114">
        <f>IF($E$3=0,0,IF(J3047=J3048,0,IF(J3048&gt;J3047,"추가","환입")))</f>
        <v>0</v>
      </c>
    </row>
    <row r="3048" spans="1:20" ht="20.25" hidden="1" customHeight="1">
      <c r="A3048">
        <f>E3048</f>
        <v>0</v>
      </c>
      <c r="E3048">
        <f t="shared" si="222"/>
        <v>0</v>
      </c>
      <c r="F3048" s="59">
        <f>SUM($A$3016:A3048)</f>
        <v>0</v>
      </c>
      <c r="G3048" s="70" t="s">
        <v>860</v>
      </c>
      <c r="H3048" s="115" t="s">
        <v>872</v>
      </c>
      <c r="I3048" s="71"/>
      <c r="J3048" s="70">
        <v>0</v>
      </c>
      <c r="K3048" s="72" t="s">
        <v>803</v>
      </c>
      <c r="L3048" s="73"/>
      <c r="M3048" s="71"/>
      <c r="N3048" s="73">
        <f>IF(J3048=0,0,#REF!)</f>
        <v>0</v>
      </c>
      <c r="O3048" s="74">
        <f t="shared" si="221"/>
        <v>0</v>
      </c>
      <c r="P3048" s="73"/>
      <c r="Q3048" s="74"/>
      <c r="R3048" s="73"/>
      <c r="S3048" s="74"/>
      <c r="T3048" s="104">
        <f>IF(T3047&gt;0,ABS(J3048-J3047),0)</f>
        <v>0</v>
      </c>
    </row>
    <row r="3049" spans="1:20" ht="20.25" hidden="1" customHeight="1">
      <c r="E3049" t="str">
        <f t="shared" si="220"/>
        <v/>
      </c>
      <c r="F3049" s="62"/>
      <c r="G3049" s="63"/>
      <c r="H3049" s="113"/>
      <c r="I3049" s="64"/>
      <c r="J3049" s="63">
        <v>0</v>
      </c>
      <c r="K3049" s="65"/>
      <c r="L3049" s="66"/>
      <c r="M3049" s="64"/>
      <c r="N3049" s="66">
        <f>IF(J3049=0,0,#REF!*$E$3)</f>
        <v>0</v>
      </c>
      <c r="O3049" s="67">
        <f t="shared" si="221"/>
        <v>0</v>
      </c>
      <c r="P3049" s="66"/>
      <c r="Q3049" s="67"/>
      <c r="R3049" s="66"/>
      <c r="S3049" s="67"/>
      <c r="T3049" s="114">
        <f>IF($E$3=0,0,IF(J3049=J3050,0,IF(J3050&gt;J3049,"추가","환입")))</f>
        <v>0</v>
      </c>
    </row>
    <row r="3050" spans="1:20" ht="20.25" hidden="1" customHeight="1">
      <c r="A3050">
        <f>E3050</f>
        <v>0</v>
      </c>
      <c r="E3050">
        <f t="shared" si="222"/>
        <v>0</v>
      </c>
      <c r="F3050" s="59">
        <f>SUM($A$3016:A3050)</f>
        <v>0</v>
      </c>
      <c r="G3050" s="70" t="s">
        <v>873</v>
      </c>
      <c r="H3050" s="115" t="s">
        <v>874</v>
      </c>
      <c r="I3050" s="71"/>
      <c r="J3050" s="70">
        <v>0</v>
      </c>
      <c r="K3050" s="72" t="s">
        <v>803</v>
      </c>
      <c r="L3050" s="73"/>
      <c r="M3050" s="71"/>
      <c r="N3050" s="73">
        <f>IF(J3050=0,0,#REF!)</f>
        <v>0</v>
      </c>
      <c r="O3050" s="74">
        <f t="shared" si="221"/>
        <v>0</v>
      </c>
      <c r="P3050" s="73"/>
      <c r="Q3050" s="74"/>
      <c r="R3050" s="73"/>
      <c r="S3050" s="74"/>
      <c r="T3050" s="104">
        <f>IF(T3049&gt;0,ABS(J3050-J3049),0)</f>
        <v>0</v>
      </c>
    </row>
    <row r="3051" spans="1:20" ht="20.25" hidden="1" customHeight="1">
      <c r="E3051" t="str">
        <f t="shared" si="220"/>
        <v/>
      </c>
      <c r="F3051" s="62"/>
      <c r="G3051" s="63"/>
      <c r="H3051" s="113"/>
      <c r="I3051" s="64"/>
      <c r="J3051" s="63">
        <v>0</v>
      </c>
      <c r="K3051" s="65"/>
      <c r="L3051" s="66"/>
      <c r="M3051" s="64"/>
      <c r="N3051" s="66">
        <f>IF(J3051=0,0,#REF!*$E$3)</f>
        <v>0</v>
      </c>
      <c r="O3051" s="67">
        <f t="shared" si="221"/>
        <v>0</v>
      </c>
      <c r="P3051" s="66"/>
      <c r="Q3051" s="67"/>
      <c r="R3051" s="66"/>
      <c r="S3051" s="67"/>
      <c r="T3051" s="114">
        <f>IF($E$3=0,0,IF(J3051=J3052,0,IF(J3052&gt;J3051,"추가","환입")))</f>
        <v>0</v>
      </c>
    </row>
    <row r="3052" spans="1:20" ht="20.25" hidden="1" customHeight="1">
      <c r="A3052">
        <f>E3052</f>
        <v>0</v>
      </c>
      <c r="E3052">
        <f t="shared" si="222"/>
        <v>0</v>
      </c>
      <c r="F3052" s="59">
        <f>SUM($A$3016:A3052)</f>
        <v>0</v>
      </c>
      <c r="G3052" s="70" t="s">
        <v>873</v>
      </c>
      <c r="H3052" s="115" t="s">
        <v>875</v>
      </c>
      <c r="I3052" s="71"/>
      <c r="J3052" s="70">
        <v>0</v>
      </c>
      <c r="K3052" s="72" t="s">
        <v>346</v>
      </c>
      <c r="L3052" s="73"/>
      <c r="M3052" s="71"/>
      <c r="N3052" s="73">
        <f>IF(J3052=0,0,#REF!)</f>
        <v>0</v>
      </c>
      <c r="O3052" s="74">
        <f t="shared" si="221"/>
        <v>0</v>
      </c>
      <c r="P3052" s="73"/>
      <c r="Q3052" s="74"/>
      <c r="R3052" s="73"/>
      <c r="S3052" s="74"/>
      <c r="T3052" s="104">
        <f>IF(T3051&gt;0,ABS(J3052-J3051),0)</f>
        <v>0</v>
      </c>
    </row>
    <row r="3053" spans="1:20" ht="20.25" hidden="1" customHeight="1">
      <c r="E3053" t="str">
        <f t="shared" si="220"/>
        <v/>
      </c>
      <c r="F3053" s="62"/>
      <c r="G3053" s="63"/>
      <c r="H3053" s="113"/>
      <c r="I3053" s="64"/>
      <c r="J3053" s="63">
        <v>0</v>
      </c>
      <c r="K3053" s="65"/>
      <c r="L3053" s="66"/>
      <c r="M3053" s="64"/>
      <c r="N3053" s="66">
        <f>IF(J3053=0,0,#REF!*$E$3)</f>
        <v>0</v>
      </c>
      <c r="O3053" s="67">
        <f t="shared" si="221"/>
        <v>0</v>
      </c>
      <c r="P3053" s="66"/>
      <c r="Q3053" s="67"/>
      <c r="R3053" s="66"/>
      <c r="S3053" s="67"/>
      <c r="T3053" s="114">
        <f>IF($E$3=0,0,IF(J3053=J3054,0,IF(J3054&gt;J3053,"추가","환입")))</f>
        <v>0</v>
      </c>
    </row>
    <row r="3054" spans="1:20" ht="20.25" hidden="1" customHeight="1">
      <c r="A3054">
        <f>E3054</f>
        <v>0</v>
      </c>
      <c r="E3054">
        <f t="shared" si="222"/>
        <v>0</v>
      </c>
      <c r="F3054" s="59">
        <f>SUM($A$3016:A3054)</f>
        <v>0</v>
      </c>
      <c r="G3054" s="70" t="s">
        <v>873</v>
      </c>
      <c r="H3054" s="115" t="s">
        <v>876</v>
      </c>
      <c r="I3054" s="71"/>
      <c r="J3054" s="70">
        <v>0</v>
      </c>
      <c r="K3054" s="72" t="s">
        <v>803</v>
      </c>
      <c r="L3054" s="73"/>
      <c r="M3054" s="71"/>
      <c r="N3054" s="73">
        <f>IF(J3054=0,0,#REF!)</f>
        <v>0</v>
      </c>
      <c r="O3054" s="74">
        <f t="shared" si="221"/>
        <v>0</v>
      </c>
      <c r="P3054" s="73"/>
      <c r="Q3054" s="74"/>
      <c r="R3054" s="73"/>
      <c r="S3054" s="74"/>
      <c r="T3054" s="104">
        <f>IF(T3053&gt;0,ABS(J3054-J3053),0)</f>
        <v>0</v>
      </c>
    </row>
    <row r="3055" spans="1:20" ht="20.25" hidden="1" customHeight="1">
      <c r="E3055" t="str">
        <f t="shared" si="220"/>
        <v/>
      </c>
      <c r="F3055" s="62"/>
      <c r="G3055" s="63"/>
      <c r="H3055" s="113"/>
      <c r="I3055" s="64"/>
      <c r="J3055" s="63">
        <v>0</v>
      </c>
      <c r="K3055" s="65"/>
      <c r="L3055" s="66"/>
      <c r="M3055" s="64"/>
      <c r="N3055" s="66">
        <f>IF(J3055=0,0,#REF!*$E$3)</f>
        <v>0</v>
      </c>
      <c r="O3055" s="67">
        <f t="shared" si="221"/>
        <v>0</v>
      </c>
      <c r="P3055" s="66"/>
      <c r="Q3055" s="67"/>
      <c r="R3055" s="66"/>
      <c r="S3055" s="67"/>
      <c r="T3055" s="114">
        <f>IF($E$3=0,0,IF(J3055=J3056,0,IF(J3056&gt;J3055,"추가","환입")))</f>
        <v>0</v>
      </c>
    </row>
    <row r="3056" spans="1:20" ht="20.25" hidden="1" customHeight="1">
      <c r="A3056">
        <f>E3056</f>
        <v>0</v>
      </c>
      <c r="E3056">
        <f t="shared" si="222"/>
        <v>0</v>
      </c>
      <c r="F3056" s="59">
        <f>SUM($A$3016:A3056)</f>
        <v>0</v>
      </c>
      <c r="G3056" s="70" t="s">
        <v>873</v>
      </c>
      <c r="H3056" s="115" t="s">
        <v>877</v>
      </c>
      <c r="I3056" s="71"/>
      <c r="J3056" s="70">
        <v>0</v>
      </c>
      <c r="K3056" s="72" t="s">
        <v>346</v>
      </c>
      <c r="L3056" s="73"/>
      <c r="M3056" s="71"/>
      <c r="N3056" s="73">
        <f>IF(J3056=0,0,#REF!)</f>
        <v>0</v>
      </c>
      <c r="O3056" s="74">
        <f t="shared" si="221"/>
        <v>0</v>
      </c>
      <c r="P3056" s="73"/>
      <c r="Q3056" s="74"/>
      <c r="R3056" s="73"/>
      <c r="S3056" s="74"/>
      <c r="T3056" s="104">
        <f>IF(T3055&gt;0,ABS(J3056-J3055),0)</f>
        <v>0</v>
      </c>
    </row>
    <row r="3057" spans="1:20" ht="20.25" hidden="1" customHeight="1">
      <c r="E3057" t="str">
        <f t="shared" si="220"/>
        <v/>
      </c>
      <c r="F3057" s="62"/>
      <c r="G3057" s="63"/>
      <c r="H3057" s="113"/>
      <c r="I3057" s="64"/>
      <c r="J3057" s="63">
        <v>0</v>
      </c>
      <c r="K3057" s="65"/>
      <c r="L3057" s="66"/>
      <c r="M3057" s="64"/>
      <c r="N3057" s="66">
        <f>IF(J3057=0,0,#REF!*$E$3)</f>
        <v>0</v>
      </c>
      <c r="O3057" s="67">
        <f t="shared" si="221"/>
        <v>0</v>
      </c>
      <c r="P3057" s="66"/>
      <c r="Q3057" s="67"/>
      <c r="R3057" s="66"/>
      <c r="S3057" s="67"/>
      <c r="T3057" s="114">
        <f>IF($E$3=0,0,IF(J3057=J3058,0,IF(J3058&gt;J3057,"추가","환입")))</f>
        <v>0</v>
      </c>
    </row>
    <row r="3058" spans="1:20" ht="20.25" hidden="1" customHeight="1">
      <c r="A3058">
        <f>E3058</f>
        <v>0</v>
      </c>
      <c r="E3058">
        <f t="shared" si="222"/>
        <v>0</v>
      </c>
      <c r="F3058" s="59">
        <f>SUM($A$3016:A3058)</f>
        <v>0</v>
      </c>
      <c r="G3058" s="70" t="s">
        <v>873</v>
      </c>
      <c r="H3058" s="115" t="s">
        <v>878</v>
      </c>
      <c r="I3058" s="71"/>
      <c r="J3058" s="70">
        <v>0</v>
      </c>
      <c r="K3058" s="72" t="s">
        <v>346</v>
      </c>
      <c r="L3058" s="73"/>
      <c r="M3058" s="71"/>
      <c r="N3058" s="73">
        <f>IF(J3058=0,0,#REF!)</f>
        <v>0</v>
      </c>
      <c r="O3058" s="74">
        <f t="shared" si="221"/>
        <v>0</v>
      </c>
      <c r="P3058" s="73"/>
      <c r="Q3058" s="74"/>
      <c r="R3058" s="73"/>
      <c r="S3058" s="74"/>
      <c r="T3058" s="104">
        <f>IF(T3057&gt;0,ABS(J3058-J3057),0)</f>
        <v>0</v>
      </c>
    </row>
    <row r="3059" spans="1:20" ht="20.25" hidden="1" customHeight="1">
      <c r="E3059" t="str">
        <f t="shared" si="220"/>
        <v/>
      </c>
      <c r="F3059" s="62"/>
      <c r="G3059" s="63"/>
      <c r="H3059" s="113"/>
      <c r="I3059" s="64"/>
      <c r="J3059" s="63">
        <v>0</v>
      </c>
      <c r="K3059" s="65"/>
      <c r="L3059" s="66"/>
      <c r="M3059" s="64"/>
      <c r="N3059" s="66">
        <f>IF(J3059=0,0,#REF!*$E$3)</f>
        <v>0</v>
      </c>
      <c r="O3059" s="67">
        <f t="shared" si="221"/>
        <v>0</v>
      </c>
      <c r="P3059" s="66"/>
      <c r="Q3059" s="67"/>
      <c r="R3059" s="66"/>
      <c r="S3059" s="67"/>
      <c r="T3059" s="114">
        <f>IF($E$3=0,0,IF(J3059=J3060,0,IF(J3060&gt;J3059,"추가","환입")))</f>
        <v>0</v>
      </c>
    </row>
    <row r="3060" spans="1:20" ht="20.25" hidden="1" customHeight="1">
      <c r="A3060">
        <f>E3060</f>
        <v>0</v>
      </c>
      <c r="E3060">
        <f t="shared" si="222"/>
        <v>0</v>
      </c>
      <c r="F3060" s="59">
        <f>SUM($A$3016:A3060)</f>
        <v>0</v>
      </c>
      <c r="G3060" s="70" t="s">
        <v>873</v>
      </c>
      <c r="H3060" s="115" t="s">
        <v>879</v>
      </c>
      <c r="I3060" s="71"/>
      <c r="J3060" s="70">
        <v>0</v>
      </c>
      <c r="K3060" s="72" t="s">
        <v>346</v>
      </c>
      <c r="L3060" s="73"/>
      <c r="M3060" s="71"/>
      <c r="N3060" s="73">
        <f>IF(J3060=0,0,#REF!)</f>
        <v>0</v>
      </c>
      <c r="O3060" s="74">
        <f t="shared" si="221"/>
        <v>0</v>
      </c>
      <c r="P3060" s="73"/>
      <c r="Q3060" s="74"/>
      <c r="R3060" s="73"/>
      <c r="S3060" s="74"/>
      <c r="T3060" s="104">
        <f>IF(T3059&gt;0,ABS(J3060-J3059),0)</f>
        <v>0</v>
      </c>
    </row>
    <row r="3061" spans="1:20" ht="20.25" hidden="1" customHeight="1">
      <c r="E3061" t="str">
        <f t="shared" si="220"/>
        <v/>
      </c>
      <c r="F3061" s="62"/>
      <c r="G3061" s="63"/>
      <c r="H3061" s="113"/>
      <c r="I3061" s="64"/>
      <c r="J3061" s="63">
        <v>0</v>
      </c>
      <c r="K3061" s="65"/>
      <c r="L3061" s="66"/>
      <c r="M3061" s="64"/>
      <c r="N3061" s="66">
        <f>IF(J3061=0,0,#REF!*$E$3)</f>
        <v>0</v>
      </c>
      <c r="O3061" s="67">
        <f t="shared" si="221"/>
        <v>0</v>
      </c>
      <c r="P3061" s="66"/>
      <c r="Q3061" s="67"/>
      <c r="R3061" s="66"/>
      <c r="S3061" s="67"/>
      <c r="T3061" s="114">
        <f>IF($E$3=0,0,IF(J3061=J3062,0,IF(J3062&gt;J3061,"추가","환입")))</f>
        <v>0</v>
      </c>
    </row>
    <row r="3062" spans="1:20" ht="20.25" hidden="1" customHeight="1">
      <c r="A3062">
        <f>E3062</f>
        <v>0</v>
      </c>
      <c r="E3062">
        <f t="shared" si="222"/>
        <v>0</v>
      </c>
      <c r="F3062" s="59">
        <f>SUM($A$3016:A3062)</f>
        <v>0</v>
      </c>
      <c r="G3062" s="70" t="s">
        <v>873</v>
      </c>
      <c r="H3062" s="115" t="s">
        <v>880</v>
      </c>
      <c r="I3062" s="71"/>
      <c r="J3062" s="70">
        <v>0</v>
      </c>
      <c r="K3062" s="72" t="s">
        <v>346</v>
      </c>
      <c r="L3062" s="73"/>
      <c r="M3062" s="71"/>
      <c r="N3062" s="73">
        <f>IF(J3062=0,0,#REF!)</f>
        <v>0</v>
      </c>
      <c r="O3062" s="74">
        <f t="shared" si="221"/>
        <v>0</v>
      </c>
      <c r="P3062" s="73"/>
      <c r="Q3062" s="74"/>
      <c r="R3062" s="73"/>
      <c r="S3062" s="74"/>
      <c r="T3062" s="104">
        <f>IF(T3061&gt;0,ABS(J3062-J3061),0)</f>
        <v>0</v>
      </c>
    </row>
    <row r="3063" spans="1:20" ht="20.25" hidden="1" customHeight="1">
      <c r="E3063" t="str">
        <f t="shared" si="220"/>
        <v/>
      </c>
      <c r="F3063" s="62"/>
      <c r="G3063" s="63"/>
      <c r="H3063" s="113"/>
      <c r="I3063" s="64"/>
      <c r="J3063" s="63">
        <v>0</v>
      </c>
      <c r="K3063" s="65"/>
      <c r="L3063" s="66"/>
      <c r="M3063" s="64"/>
      <c r="N3063" s="66">
        <f>IF(J3063=0,0,#REF!*$E$3)</f>
        <v>0</v>
      </c>
      <c r="O3063" s="67">
        <f t="shared" si="221"/>
        <v>0</v>
      </c>
      <c r="P3063" s="66"/>
      <c r="Q3063" s="67"/>
      <c r="R3063" s="66"/>
      <c r="S3063" s="67"/>
      <c r="T3063" s="114">
        <f>IF($E$3=0,0,IF(J3063=J3064,0,IF(J3064&gt;J3063,"추가","환입")))</f>
        <v>0</v>
      </c>
    </row>
    <row r="3064" spans="1:20" ht="20.25" hidden="1" customHeight="1">
      <c r="A3064">
        <f>E3064</f>
        <v>0</v>
      </c>
      <c r="E3064">
        <f t="shared" si="222"/>
        <v>0</v>
      </c>
      <c r="F3064" s="59">
        <f>SUM($A$3016:A3064)</f>
        <v>0</v>
      </c>
      <c r="G3064" s="70" t="s">
        <v>873</v>
      </c>
      <c r="H3064" s="115" t="s">
        <v>881</v>
      </c>
      <c r="I3064" s="71"/>
      <c r="J3064" s="70">
        <v>0</v>
      </c>
      <c r="K3064" s="72" t="s">
        <v>346</v>
      </c>
      <c r="L3064" s="73"/>
      <c r="M3064" s="71"/>
      <c r="N3064" s="73">
        <f>IF(J3064=0,0,#REF!)</f>
        <v>0</v>
      </c>
      <c r="O3064" s="74">
        <f t="shared" si="221"/>
        <v>0</v>
      </c>
      <c r="P3064" s="73"/>
      <c r="Q3064" s="74"/>
      <c r="R3064" s="73"/>
      <c r="S3064" s="74"/>
      <c r="T3064" s="104">
        <f>IF(T3063&gt;0,ABS(J3064-J3063),0)</f>
        <v>0</v>
      </c>
    </row>
    <row r="3065" spans="1:20" ht="20.25" hidden="1" customHeight="1">
      <c r="E3065" t="str">
        <f t="shared" si="220"/>
        <v/>
      </c>
      <c r="F3065" s="62"/>
      <c r="G3065" s="63"/>
      <c r="H3065" s="113"/>
      <c r="I3065" s="64"/>
      <c r="J3065" s="63">
        <v>0</v>
      </c>
      <c r="K3065" s="65"/>
      <c r="L3065" s="66"/>
      <c r="M3065" s="64"/>
      <c r="N3065" s="66">
        <f>IF(J3065=0,0,#REF!*$E$3)</f>
        <v>0</v>
      </c>
      <c r="O3065" s="67">
        <f t="shared" si="221"/>
        <v>0</v>
      </c>
      <c r="P3065" s="66"/>
      <c r="Q3065" s="67"/>
      <c r="R3065" s="66"/>
      <c r="S3065" s="67"/>
      <c r="T3065" s="114">
        <f>IF($E$3=0,0,IF(J3065=J3066,0,IF(J3066&gt;J3065,"추가","환입")))</f>
        <v>0</v>
      </c>
    </row>
    <row r="3066" spans="1:20" ht="20.25" hidden="1" customHeight="1">
      <c r="A3066">
        <f>E3066</f>
        <v>0</v>
      </c>
      <c r="E3066">
        <f t="shared" si="222"/>
        <v>0</v>
      </c>
      <c r="F3066" s="59">
        <f>SUM($A$3016:A3066)</f>
        <v>0</v>
      </c>
      <c r="G3066" s="70" t="s">
        <v>873</v>
      </c>
      <c r="H3066" s="115" t="s">
        <v>882</v>
      </c>
      <c r="I3066" s="71"/>
      <c r="J3066" s="70">
        <v>0</v>
      </c>
      <c r="K3066" s="72" t="s">
        <v>346</v>
      </c>
      <c r="L3066" s="73"/>
      <c r="M3066" s="71"/>
      <c r="N3066" s="73">
        <f>IF(J3066=0,0,#REF!)</f>
        <v>0</v>
      </c>
      <c r="O3066" s="74">
        <f t="shared" si="221"/>
        <v>0</v>
      </c>
      <c r="P3066" s="73"/>
      <c r="Q3066" s="74"/>
      <c r="R3066" s="73"/>
      <c r="S3066" s="74"/>
      <c r="T3066" s="104">
        <f>IF(T3065&gt;0,ABS(J3066-J3065),0)</f>
        <v>0</v>
      </c>
    </row>
    <row r="3067" spans="1:20" ht="20.25" hidden="1" customHeight="1">
      <c r="E3067" t="str">
        <f t="shared" si="220"/>
        <v/>
      </c>
      <c r="F3067" s="62"/>
      <c r="G3067" s="63"/>
      <c r="H3067" s="113"/>
      <c r="I3067" s="64"/>
      <c r="J3067" s="63">
        <v>0</v>
      </c>
      <c r="K3067" s="65"/>
      <c r="L3067" s="66"/>
      <c r="M3067" s="64"/>
      <c r="N3067" s="66">
        <f>IF(J3067=0,0,#REF!*$E$3)</f>
        <v>0</v>
      </c>
      <c r="O3067" s="67">
        <f t="shared" si="221"/>
        <v>0</v>
      </c>
      <c r="P3067" s="66"/>
      <c r="Q3067" s="67"/>
      <c r="R3067" s="66"/>
      <c r="S3067" s="67"/>
      <c r="T3067" s="114">
        <f>IF($E$3=0,0,IF(J3067=J3068,0,IF(J3068&gt;J3067,"추가","환입")))</f>
        <v>0</v>
      </c>
    </row>
    <row r="3068" spans="1:20" ht="20.25" hidden="1" customHeight="1">
      <c r="A3068">
        <f>E3068</f>
        <v>0</v>
      </c>
      <c r="E3068">
        <f t="shared" si="222"/>
        <v>0</v>
      </c>
      <c r="F3068" s="59">
        <f>SUM($A$3016:A3068)</f>
        <v>0</v>
      </c>
      <c r="G3068" s="70" t="s">
        <v>873</v>
      </c>
      <c r="H3068" s="115" t="s">
        <v>883</v>
      </c>
      <c r="I3068" s="71"/>
      <c r="J3068" s="70">
        <v>0</v>
      </c>
      <c r="K3068" s="72" t="s">
        <v>884</v>
      </c>
      <c r="L3068" s="73"/>
      <c r="M3068" s="71"/>
      <c r="N3068" s="73">
        <f>IF(J3068=0,0,#REF!)</f>
        <v>0</v>
      </c>
      <c r="O3068" s="74">
        <f t="shared" si="221"/>
        <v>0</v>
      </c>
      <c r="P3068" s="73"/>
      <c r="Q3068" s="74"/>
      <c r="R3068" s="73"/>
      <c r="S3068" s="74"/>
      <c r="T3068" s="104">
        <f>IF(T3067&gt;0,ABS(J3068-J3067),0)</f>
        <v>0</v>
      </c>
    </row>
    <row r="3069" spans="1:20" ht="20.25" hidden="1" customHeight="1">
      <c r="E3069" t="str">
        <f t="shared" si="220"/>
        <v/>
      </c>
      <c r="F3069" s="62"/>
      <c r="G3069" s="63"/>
      <c r="H3069" s="113"/>
      <c r="I3069" s="64"/>
      <c r="J3069" s="63">
        <v>0</v>
      </c>
      <c r="K3069" s="65"/>
      <c r="L3069" s="66"/>
      <c r="M3069" s="64"/>
      <c r="N3069" s="66">
        <f>IF(J3069=0,0,#REF!*$E$3)</f>
        <v>0</v>
      </c>
      <c r="O3069" s="67">
        <f t="shared" si="221"/>
        <v>0</v>
      </c>
      <c r="P3069" s="66"/>
      <c r="Q3069" s="67"/>
      <c r="R3069" s="66"/>
      <c r="S3069" s="67"/>
      <c r="T3069" s="114">
        <f>IF($E$3=0,0,IF(J3069=J3070,0,IF(J3070&gt;J3069,"추가","환입")))</f>
        <v>0</v>
      </c>
    </row>
    <row r="3070" spans="1:20" ht="20.25" hidden="1" customHeight="1">
      <c r="A3070">
        <f>E3070</f>
        <v>0</v>
      </c>
      <c r="E3070">
        <f t="shared" si="222"/>
        <v>0</v>
      </c>
      <c r="F3070" s="59">
        <f>SUM($A$3016:A3070)</f>
        <v>0</v>
      </c>
      <c r="G3070" s="70" t="s">
        <v>873</v>
      </c>
      <c r="H3070" s="115" t="s">
        <v>885</v>
      </c>
      <c r="I3070" s="71"/>
      <c r="J3070" s="70">
        <v>0</v>
      </c>
      <c r="K3070" s="72" t="s">
        <v>346</v>
      </c>
      <c r="L3070" s="73"/>
      <c r="M3070" s="71"/>
      <c r="N3070" s="73">
        <f>IF(J3070=0,0,#REF!)</f>
        <v>0</v>
      </c>
      <c r="O3070" s="74">
        <f t="shared" si="221"/>
        <v>0</v>
      </c>
      <c r="P3070" s="73"/>
      <c r="Q3070" s="74"/>
      <c r="R3070" s="73"/>
      <c r="S3070" s="74"/>
      <c r="T3070" s="104">
        <f>IF(T3069&gt;0,ABS(J3070-J3069),0)</f>
        <v>0</v>
      </c>
    </row>
    <row r="3071" spans="1:20" ht="20.25" hidden="1" customHeight="1">
      <c r="E3071" t="str">
        <f t="shared" si="220"/>
        <v/>
      </c>
      <c r="F3071" s="62"/>
      <c r="G3071" s="63"/>
      <c r="H3071" s="113"/>
      <c r="I3071" s="64"/>
      <c r="J3071" s="63">
        <v>0</v>
      </c>
      <c r="K3071" s="65"/>
      <c r="L3071" s="66"/>
      <c r="M3071" s="64"/>
      <c r="N3071" s="66">
        <f>IF(J3071=0,0,#REF!*$E$3)</f>
        <v>0</v>
      </c>
      <c r="O3071" s="67">
        <f t="shared" si="221"/>
        <v>0</v>
      </c>
      <c r="P3071" s="66"/>
      <c r="Q3071" s="67"/>
      <c r="R3071" s="66"/>
      <c r="S3071" s="67"/>
      <c r="T3071" s="114">
        <f>IF($E$3=0,0,IF(J3071=J3072,0,IF(J3072&gt;J3071,"추가","환입")))</f>
        <v>0</v>
      </c>
    </row>
    <row r="3072" spans="1:20" ht="20.25" hidden="1" customHeight="1">
      <c r="A3072">
        <f>E3072</f>
        <v>0</v>
      </c>
      <c r="E3072">
        <f t="shared" si="222"/>
        <v>0</v>
      </c>
      <c r="F3072" s="59">
        <f>SUM($A$3016:A3072)</f>
        <v>0</v>
      </c>
      <c r="G3072" s="70" t="s">
        <v>873</v>
      </c>
      <c r="H3072" s="115" t="s">
        <v>886</v>
      </c>
      <c r="I3072" s="71"/>
      <c r="J3072" s="70">
        <v>0</v>
      </c>
      <c r="K3072" s="72" t="s">
        <v>346</v>
      </c>
      <c r="L3072" s="73"/>
      <c r="M3072" s="71"/>
      <c r="N3072" s="73">
        <f>IF(J3072=0,0,#REF!)</f>
        <v>0</v>
      </c>
      <c r="O3072" s="74">
        <f t="shared" si="221"/>
        <v>0</v>
      </c>
      <c r="P3072" s="73"/>
      <c r="Q3072" s="74"/>
      <c r="R3072" s="73"/>
      <c r="S3072" s="74"/>
      <c r="T3072" s="104">
        <f>IF(T3071&gt;0,ABS(J3072-J3071),0)</f>
        <v>0</v>
      </c>
    </row>
    <row r="3073" spans="1:20" ht="20.25" hidden="1" customHeight="1">
      <c r="E3073" t="str">
        <f t="shared" si="220"/>
        <v/>
      </c>
      <c r="F3073" s="62"/>
      <c r="G3073" s="63"/>
      <c r="H3073" s="113"/>
      <c r="I3073" s="64"/>
      <c r="J3073" s="63">
        <v>0</v>
      </c>
      <c r="K3073" s="65"/>
      <c r="L3073" s="66"/>
      <c r="M3073" s="64"/>
      <c r="N3073" s="66">
        <f>IF(J3073=0,0,#REF!*$E$3)</f>
        <v>0</v>
      </c>
      <c r="O3073" s="67">
        <f t="shared" si="221"/>
        <v>0</v>
      </c>
      <c r="P3073" s="66"/>
      <c r="Q3073" s="67"/>
      <c r="R3073" s="66"/>
      <c r="S3073" s="67"/>
      <c r="T3073" s="114">
        <f>IF($E$3=0,0,IF(J3073=J3074,0,IF(J3074&gt;J3073,"추가","환입")))</f>
        <v>0</v>
      </c>
    </row>
    <row r="3074" spans="1:20" ht="20.25" hidden="1" customHeight="1">
      <c r="A3074">
        <f>E3074</f>
        <v>0</v>
      </c>
      <c r="E3074">
        <f t="shared" si="222"/>
        <v>0</v>
      </c>
      <c r="F3074" s="59">
        <f>SUM($A$3016:A3074)</f>
        <v>0</v>
      </c>
      <c r="G3074" s="70" t="s">
        <v>873</v>
      </c>
      <c r="H3074" s="115" t="s">
        <v>887</v>
      </c>
      <c r="I3074" s="71"/>
      <c r="J3074" s="70">
        <v>0</v>
      </c>
      <c r="K3074" s="72" t="s">
        <v>884</v>
      </c>
      <c r="L3074" s="73"/>
      <c r="M3074" s="71"/>
      <c r="N3074" s="73">
        <f>IF(J3074=0,0,#REF!)</f>
        <v>0</v>
      </c>
      <c r="O3074" s="74">
        <f t="shared" si="221"/>
        <v>0</v>
      </c>
      <c r="P3074" s="73"/>
      <c r="Q3074" s="74"/>
      <c r="R3074" s="73"/>
      <c r="S3074" s="74"/>
      <c r="T3074" s="104">
        <f>IF(T3073&gt;0,ABS(J3074-J3073),0)</f>
        <v>0</v>
      </c>
    </row>
    <row r="3075" spans="1:20" ht="20.25" hidden="1" customHeight="1">
      <c r="E3075" t="str">
        <f t="shared" si="220"/>
        <v/>
      </c>
      <c r="F3075" s="62"/>
      <c r="G3075" s="63"/>
      <c r="H3075" s="113"/>
      <c r="I3075" s="64"/>
      <c r="J3075" s="63">
        <v>0</v>
      </c>
      <c r="K3075" s="65"/>
      <c r="L3075" s="66"/>
      <c r="M3075" s="64"/>
      <c r="N3075" s="66">
        <f>IF(J3075=0,0,#REF!*$E$3)</f>
        <v>0</v>
      </c>
      <c r="O3075" s="67">
        <f t="shared" si="221"/>
        <v>0</v>
      </c>
      <c r="P3075" s="66"/>
      <c r="Q3075" s="67"/>
      <c r="R3075" s="66"/>
      <c r="S3075" s="67"/>
      <c r="T3075" s="114">
        <f>IF($E$3=0,0,IF(J3075=J3076,0,IF(J3076&gt;J3075,"추가","환입")))</f>
        <v>0</v>
      </c>
    </row>
    <row r="3076" spans="1:20" ht="20.25" hidden="1" customHeight="1">
      <c r="A3076">
        <f>E3076</f>
        <v>0</v>
      </c>
      <c r="B3076" t="s">
        <v>888</v>
      </c>
      <c r="E3076">
        <f t="shared" si="222"/>
        <v>0</v>
      </c>
      <c r="F3076" s="59">
        <f>SUM($A$3016:A3076)</f>
        <v>0</v>
      </c>
      <c r="G3076" s="70" t="s">
        <v>873</v>
      </c>
      <c r="H3076" s="115" t="s">
        <v>889</v>
      </c>
      <c r="I3076" s="71"/>
      <c r="J3076" s="70">
        <v>0</v>
      </c>
      <c r="K3076" s="72" t="s">
        <v>346</v>
      </c>
      <c r="L3076" s="73"/>
      <c r="M3076" s="71"/>
      <c r="N3076" s="73">
        <f>IF(J3076=0,0,#REF!)</f>
        <v>0</v>
      </c>
      <c r="O3076" s="74">
        <f t="shared" si="221"/>
        <v>0</v>
      </c>
      <c r="P3076" s="73"/>
      <c r="Q3076" s="74"/>
      <c r="R3076" s="73"/>
      <c r="S3076" s="74"/>
      <c r="T3076" s="104">
        <f>IF(T3075&gt;0,ABS(J3076-J3075),0)</f>
        <v>0</v>
      </c>
    </row>
    <row r="3077" spans="1:20" ht="20.25" hidden="1" customHeight="1">
      <c r="E3077" t="str">
        <f t="shared" si="220"/>
        <v/>
      </c>
      <c r="F3077" s="62"/>
      <c r="G3077" s="63"/>
      <c r="H3077" s="113"/>
      <c r="I3077" s="64"/>
      <c r="J3077" s="63">
        <v>0</v>
      </c>
      <c r="K3077" s="65"/>
      <c r="L3077" s="66"/>
      <c r="M3077" s="64"/>
      <c r="N3077" s="66">
        <f>IF(J3077=0,0,#REF!*$E$3)</f>
        <v>0</v>
      </c>
      <c r="O3077" s="67">
        <f t="shared" si="221"/>
        <v>0</v>
      </c>
      <c r="P3077" s="66"/>
      <c r="Q3077" s="67"/>
      <c r="R3077" s="66"/>
      <c r="S3077" s="67"/>
      <c r="T3077" s="114">
        <f>IF($E$3=0,0,IF(J3077=J3078,0,IF(J3078&gt;J3077,"추가","환입")))</f>
        <v>0</v>
      </c>
    </row>
    <row r="3078" spans="1:20" ht="20.25" hidden="1" customHeight="1">
      <c r="A3078">
        <f>E3078</f>
        <v>0</v>
      </c>
      <c r="E3078">
        <f t="shared" si="222"/>
        <v>0</v>
      </c>
      <c r="F3078" s="59">
        <f>SUM($A$3016:A3078)</f>
        <v>0</v>
      </c>
      <c r="G3078" s="70" t="s">
        <v>873</v>
      </c>
      <c r="H3078" s="115" t="s">
        <v>890</v>
      </c>
      <c r="I3078" s="71"/>
      <c r="J3078" s="70">
        <v>0</v>
      </c>
      <c r="K3078" s="72" t="s">
        <v>884</v>
      </c>
      <c r="L3078" s="73"/>
      <c r="M3078" s="71"/>
      <c r="N3078" s="73">
        <f>IF(J3078=0,0,#REF!)</f>
        <v>0</v>
      </c>
      <c r="O3078" s="74">
        <f t="shared" si="221"/>
        <v>0</v>
      </c>
      <c r="P3078" s="73"/>
      <c r="Q3078" s="74"/>
      <c r="R3078" s="73"/>
      <c r="S3078" s="74"/>
      <c r="T3078" s="104">
        <f>IF(T3077&gt;0,ABS(J3078-J3077),0)</f>
        <v>0</v>
      </c>
    </row>
    <row r="3079" spans="1:20" ht="20.25" hidden="1" customHeight="1">
      <c r="E3079" t="str">
        <f t="shared" ref="E3079:E3141" si="223">IF(OR(O3079&gt;0,O3080&gt;0),2,"")</f>
        <v/>
      </c>
      <c r="F3079" s="62"/>
      <c r="G3079" s="63"/>
      <c r="H3079" s="113"/>
      <c r="I3079" s="64"/>
      <c r="J3079" s="63">
        <v>0</v>
      </c>
      <c r="K3079" s="65"/>
      <c r="L3079" s="66"/>
      <c r="M3079" s="64"/>
      <c r="N3079" s="66">
        <f>IF(J3079=0,0,#REF!*$E$3)</f>
        <v>0</v>
      </c>
      <c r="O3079" s="67">
        <f t="shared" ref="O3079:O3142" si="224">INT($J3079*N3079)</f>
        <v>0</v>
      </c>
      <c r="P3079" s="66"/>
      <c r="Q3079" s="67"/>
      <c r="R3079" s="66"/>
      <c r="S3079" s="67"/>
      <c r="T3079" s="114">
        <f>IF($E$3=0,0,IF(J3079=J3080,0,IF(J3080&gt;J3079,"추가","환입")))</f>
        <v>0</v>
      </c>
    </row>
    <row r="3080" spans="1:20" ht="20.25" hidden="1" customHeight="1">
      <c r="A3080">
        <f>E3080</f>
        <v>0</v>
      </c>
      <c r="E3080">
        <f t="shared" ref="E3080:E3142" si="225">IF(OR(O3079&gt;0,O3080&gt;0),1,0)</f>
        <v>0</v>
      </c>
      <c r="F3080" s="59">
        <f>SUM($A$3016:A3080)</f>
        <v>0</v>
      </c>
      <c r="G3080" s="70" t="s">
        <v>873</v>
      </c>
      <c r="H3080" s="115" t="s">
        <v>891</v>
      </c>
      <c r="I3080" s="71"/>
      <c r="J3080" s="70">
        <v>0</v>
      </c>
      <c r="K3080" s="72" t="s">
        <v>346</v>
      </c>
      <c r="L3080" s="73"/>
      <c r="M3080" s="71"/>
      <c r="N3080" s="73">
        <f>IF(J3080=0,0,#REF!)</f>
        <v>0</v>
      </c>
      <c r="O3080" s="74">
        <f t="shared" si="224"/>
        <v>0</v>
      </c>
      <c r="P3080" s="73"/>
      <c r="Q3080" s="74"/>
      <c r="R3080" s="73"/>
      <c r="S3080" s="74"/>
      <c r="T3080" s="104">
        <f>IF(T3079&gt;0,ABS(J3080-J3079),0)</f>
        <v>0</v>
      </c>
    </row>
    <row r="3081" spans="1:20" ht="20.25" hidden="1" customHeight="1">
      <c r="E3081" t="str">
        <f t="shared" si="223"/>
        <v/>
      </c>
      <c r="F3081" s="62"/>
      <c r="G3081" s="63"/>
      <c r="H3081" s="113"/>
      <c r="I3081" s="64"/>
      <c r="J3081" s="63">
        <v>0</v>
      </c>
      <c r="K3081" s="65"/>
      <c r="L3081" s="66"/>
      <c r="M3081" s="64"/>
      <c r="N3081" s="66">
        <f>IF(J3081=0,0,#REF!*$E$3)</f>
        <v>0</v>
      </c>
      <c r="O3081" s="67">
        <f t="shared" si="224"/>
        <v>0</v>
      </c>
      <c r="P3081" s="66"/>
      <c r="Q3081" s="67"/>
      <c r="R3081" s="66"/>
      <c r="S3081" s="67"/>
      <c r="T3081" s="114">
        <f>IF($E$3=0,0,IF(J3081=J3082,0,IF(J3082&gt;J3081,"추가","환입")))</f>
        <v>0</v>
      </c>
    </row>
    <row r="3082" spans="1:20" ht="20.25" hidden="1" customHeight="1">
      <c r="A3082">
        <f>E3082</f>
        <v>0</v>
      </c>
      <c r="E3082">
        <f t="shared" si="225"/>
        <v>0</v>
      </c>
      <c r="F3082" s="59">
        <f>SUM($A$3016:A3082)</f>
        <v>0</v>
      </c>
      <c r="G3082" s="70" t="s">
        <v>873</v>
      </c>
      <c r="H3082" s="115" t="s">
        <v>892</v>
      </c>
      <c r="I3082" s="71"/>
      <c r="J3082" s="70">
        <v>0</v>
      </c>
      <c r="K3082" s="72" t="s">
        <v>346</v>
      </c>
      <c r="L3082" s="73"/>
      <c r="M3082" s="71"/>
      <c r="N3082" s="73">
        <f>IF(J3082=0,0,#REF!)</f>
        <v>0</v>
      </c>
      <c r="O3082" s="74">
        <f t="shared" si="224"/>
        <v>0</v>
      </c>
      <c r="P3082" s="73"/>
      <c r="Q3082" s="74"/>
      <c r="R3082" s="73"/>
      <c r="S3082" s="74"/>
      <c r="T3082" s="104">
        <f>IF(T3081&gt;0,ABS(J3082-J3081),0)</f>
        <v>0</v>
      </c>
    </row>
    <row r="3083" spans="1:20" ht="20.25" hidden="1" customHeight="1">
      <c r="E3083" t="str">
        <f t="shared" si="223"/>
        <v/>
      </c>
      <c r="F3083" s="62"/>
      <c r="G3083" s="63"/>
      <c r="H3083" s="113"/>
      <c r="I3083" s="64"/>
      <c r="J3083" s="63">
        <v>0</v>
      </c>
      <c r="K3083" s="65"/>
      <c r="L3083" s="66"/>
      <c r="M3083" s="64"/>
      <c r="N3083" s="66">
        <f>IF(J3083=0,0,#REF!*$E$3)</f>
        <v>0</v>
      </c>
      <c r="O3083" s="67">
        <f t="shared" si="224"/>
        <v>0</v>
      </c>
      <c r="P3083" s="66"/>
      <c r="Q3083" s="67"/>
      <c r="R3083" s="66"/>
      <c r="S3083" s="67"/>
      <c r="T3083" s="114">
        <f>IF($E$3=0,0,IF(J3083=J3084,0,IF(J3084&gt;J3083,"추가","환입")))</f>
        <v>0</v>
      </c>
    </row>
    <row r="3084" spans="1:20" ht="20.25" hidden="1" customHeight="1">
      <c r="A3084">
        <f>E3084</f>
        <v>0</v>
      </c>
      <c r="E3084">
        <f t="shared" si="225"/>
        <v>0</v>
      </c>
      <c r="F3084" s="59">
        <f>SUM($A$3016:A3084)</f>
        <v>0</v>
      </c>
      <c r="G3084" s="70" t="s">
        <v>873</v>
      </c>
      <c r="H3084" s="115" t="s">
        <v>893</v>
      </c>
      <c r="I3084" s="71"/>
      <c r="J3084" s="70">
        <v>0</v>
      </c>
      <c r="K3084" s="72" t="s">
        <v>884</v>
      </c>
      <c r="L3084" s="73"/>
      <c r="M3084" s="71"/>
      <c r="N3084" s="73">
        <f>IF(J3084=0,0,#REF!)</f>
        <v>0</v>
      </c>
      <c r="O3084" s="74">
        <f t="shared" si="224"/>
        <v>0</v>
      </c>
      <c r="P3084" s="73"/>
      <c r="Q3084" s="74"/>
      <c r="R3084" s="73"/>
      <c r="S3084" s="74"/>
      <c r="T3084" s="104">
        <f>IF(T3083&gt;0,ABS(J3084-J3083),0)</f>
        <v>0</v>
      </c>
    </row>
    <row r="3085" spans="1:20" ht="20.25" hidden="1" customHeight="1">
      <c r="E3085" t="str">
        <f t="shared" si="223"/>
        <v/>
      </c>
      <c r="F3085" s="62"/>
      <c r="G3085" s="63"/>
      <c r="H3085" s="113"/>
      <c r="I3085" s="64"/>
      <c r="J3085" s="63">
        <v>0</v>
      </c>
      <c r="K3085" s="65"/>
      <c r="L3085" s="66"/>
      <c r="M3085" s="64"/>
      <c r="N3085" s="66">
        <f>IF(J3085=0,0,#REF!*$E$3)</f>
        <v>0</v>
      </c>
      <c r="O3085" s="67">
        <f t="shared" si="224"/>
        <v>0</v>
      </c>
      <c r="P3085" s="66"/>
      <c r="Q3085" s="67"/>
      <c r="R3085" s="66"/>
      <c r="S3085" s="67"/>
      <c r="T3085" s="114">
        <f>IF($E$3=0,0,IF(J3085=J3086,0,IF(J3086&gt;J3085,"추가","환입")))</f>
        <v>0</v>
      </c>
    </row>
    <row r="3086" spans="1:20" ht="20.25" hidden="1" customHeight="1">
      <c r="A3086">
        <f>E3086</f>
        <v>0</v>
      </c>
      <c r="E3086">
        <f t="shared" si="225"/>
        <v>0</v>
      </c>
      <c r="F3086" s="59">
        <f>SUM($A$3016:A3086)</f>
        <v>0</v>
      </c>
      <c r="G3086" s="70" t="s">
        <v>873</v>
      </c>
      <c r="H3086" s="115" t="s">
        <v>894</v>
      </c>
      <c r="I3086" s="71"/>
      <c r="J3086" s="70">
        <v>0</v>
      </c>
      <c r="K3086" s="72" t="s">
        <v>347</v>
      </c>
      <c r="L3086" s="73"/>
      <c r="M3086" s="71"/>
      <c r="N3086" s="73">
        <f>IF(J3086=0,0,#REF!)</f>
        <v>0</v>
      </c>
      <c r="O3086" s="74">
        <f t="shared" si="224"/>
        <v>0</v>
      </c>
      <c r="P3086" s="73"/>
      <c r="Q3086" s="74"/>
      <c r="R3086" s="73"/>
      <c r="S3086" s="74"/>
      <c r="T3086" s="104">
        <f>IF(T3085&gt;0,ABS(J3086-J3085),0)</f>
        <v>0</v>
      </c>
    </row>
    <row r="3087" spans="1:20" ht="20.25" hidden="1" customHeight="1">
      <c r="E3087" t="str">
        <f t="shared" si="223"/>
        <v/>
      </c>
      <c r="F3087" s="62"/>
      <c r="G3087" s="63"/>
      <c r="H3087" s="113"/>
      <c r="I3087" s="64"/>
      <c r="J3087" s="63">
        <v>0</v>
      </c>
      <c r="K3087" s="65"/>
      <c r="L3087" s="66"/>
      <c r="M3087" s="64"/>
      <c r="N3087" s="66">
        <f>IF(J3087=0,0,#REF!*$E$3)</f>
        <v>0</v>
      </c>
      <c r="O3087" s="67">
        <f t="shared" si="224"/>
        <v>0</v>
      </c>
      <c r="P3087" s="66"/>
      <c r="Q3087" s="67"/>
      <c r="R3087" s="66"/>
      <c r="S3087" s="67"/>
      <c r="T3087" s="114">
        <f>IF($E$3=0,0,IF(J3087=J3088,0,IF(J3088&gt;J3087,"추가","환입")))</f>
        <v>0</v>
      </c>
    </row>
    <row r="3088" spans="1:20" ht="20.25" hidden="1" customHeight="1">
      <c r="A3088">
        <f>E3088</f>
        <v>0</v>
      </c>
      <c r="E3088">
        <f t="shared" si="225"/>
        <v>0</v>
      </c>
      <c r="F3088" s="59">
        <f>SUM($A$3016:A3088)</f>
        <v>0</v>
      </c>
      <c r="G3088" s="70" t="s">
        <v>873</v>
      </c>
      <c r="H3088" s="115" t="s">
        <v>895</v>
      </c>
      <c r="I3088" s="71"/>
      <c r="J3088" s="70">
        <v>0</v>
      </c>
      <c r="K3088" s="72" t="s">
        <v>346</v>
      </c>
      <c r="L3088" s="73"/>
      <c r="M3088" s="71"/>
      <c r="N3088" s="73">
        <f>IF(J3088=0,0,#REF!)</f>
        <v>0</v>
      </c>
      <c r="O3088" s="74">
        <f t="shared" si="224"/>
        <v>0</v>
      </c>
      <c r="P3088" s="73"/>
      <c r="Q3088" s="74"/>
      <c r="R3088" s="73"/>
      <c r="S3088" s="74"/>
      <c r="T3088" s="104">
        <f>IF(T3087&gt;0,ABS(J3088-J3087),0)</f>
        <v>0</v>
      </c>
    </row>
    <row r="3089" spans="1:20" ht="20.25" hidden="1" customHeight="1">
      <c r="E3089" t="str">
        <f t="shared" si="223"/>
        <v/>
      </c>
      <c r="F3089" s="62"/>
      <c r="G3089" s="63"/>
      <c r="H3089" s="113"/>
      <c r="I3089" s="64"/>
      <c r="J3089" s="63">
        <v>0</v>
      </c>
      <c r="K3089" s="65"/>
      <c r="L3089" s="66"/>
      <c r="M3089" s="64"/>
      <c r="N3089" s="66">
        <f>IF(J3089=0,0,#REF!*$E$3)</f>
        <v>0</v>
      </c>
      <c r="O3089" s="67">
        <f t="shared" si="224"/>
        <v>0</v>
      </c>
      <c r="P3089" s="66"/>
      <c r="Q3089" s="67"/>
      <c r="R3089" s="66"/>
      <c r="S3089" s="67"/>
      <c r="T3089" s="114">
        <f>IF($E$3=0,0,IF(J3089=J3090,0,IF(J3090&gt;J3089,"추가","환입")))</f>
        <v>0</v>
      </c>
    </row>
    <row r="3090" spans="1:20" ht="20.25" hidden="1" customHeight="1">
      <c r="A3090">
        <f>E3090</f>
        <v>0</v>
      </c>
      <c r="E3090">
        <f t="shared" si="225"/>
        <v>0</v>
      </c>
      <c r="F3090" s="59">
        <f>SUM($A$3016:A3090)</f>
        <v>0</v>
      </c>
      <c r="G3090" s="70" t="s">
        <v>873</v>
      </c>
      <c r="H3090" s="115" t="s">
        <v>896</v>
      </c>
      <c r="I3090" s="71"/>
      <c r="J3090" s="70">
        <v>0</v>
      </c>
      <c r="K3090" s="72" t="s">
        <v>884</v>
      </c>
      <c r="L3090" s="73"/>
      <c r="M3090" s="71"/>
      <c r="N3090" s="73">
        <f>IF(J3090=0,0,#REF!)</f>
        <v>0</v>
      </c>
      <c r="O3090" s="74">
        <f t="shared" si="224"/>
        <v>0</v>
      </c>
      <c r="P3090" s="73"/>
      <c r="Q3090" s="74"/>
      <c r="R3090" s="73"/>
      <c r="S3090" s="74"/>
      <c r="T3090" s="104">
        <f>IF(T3089&gt;0,ABS(J3090-J3089),0)</f>
        <v>0</v>
      </c>
    </row>
    <row r="3091" spans="1:20" ht="20.25" hidden="1" customHeight="1">
      <c r="E3091" t="str">
        <f t="shared" si="223"/>
        <v/>
      </c>
      <c r="F3091" s="62"/>
      <c r="G3091" s="63"/>
      <c r="H3091" s="113"/>
      <c r="I3091" s="64"/>
      <c r="J3091" s="63">
        <v>0</v>
      </c>
      <c r="K3091" s="65"/>
      <c r="L3091" s="66"/>
      <c r="M3091" s="64"/>
      <c r="N3091" s="66">
        <f>IF(J3091=0,0,#REF!*$E$3)</f>
        <v>0</v>
      </c>
      <c r="O3091" s="67">
        <f t="shared" si="224"/>
        <v>0</v>
      </c>
      <c r="P3091" s="66"/>
      <c r="Q3091" s="67"/>
      <c r="R3091" s="66"/>
      <c r="S3091" s="67"/>
      <c r="T3091" s="114">
        <f>IF($E$3=0,0,IF(J3091=J3092,0,IF(J3092&gt;J3091,"추가","환입")))</f>
        <v>0</v>
      </c>
    </row>
    <row r="3092" spans="1:20" ht="20.25" hidden="1" customHeight="1">
      <c r="A3092">
        <f>E3092</f>
        <v>0</v>
      </c>
      <c r="E3092">
        <f t="shared" si="225"/>
        <v>0</v>
      </c>
      <c r="F3092" s="59">
        <f>SUM($A$3016:A3092)</f>
        <v>0</v>
      </c>
      <c r="G3092" s="70" t="s">
        <v>873</v>
      </c>
      <c r="H3092" s="115" t="s">
        <v>897</v>
      </c>
      <c r="I3092" s="71"/>
      <c r="J3092" s="70">
        <v>0</v>
      </c>
      <c r="K3092" s="72" t="s">
        <v>346</v>
      </c>
      <c r="L3092" s="73"/>
      <c r="M3092" s="71"/>
      <c r="N3092" s="73">
        <f>IF(J3092=0,0,#REF!)</f>
        <v>0</v>
      </c>
      <c r="O3092" s="74">
        <f t="shared" si="224"/>
        <v>0</v>
      </c>
      <c r="P3092" s="73"/>
      <c r="Q3092" s="74"/>
      <c r="R3092" s="73"/>
      <c r="S3092" s="74"/>
      <c r="T3092" s="104">
        <f>IF(T3091&gt;0,ABS(J3092-J3091),0)</f>
        <v>0</v>
      </c>
    </row>
    <row r="3093" spans="1:20" ht="20.25" hidden="1" customHeight="1">
      <c r="E3093" t="str">
        <f t="shared" si="223"/>
        <v/>
      </c>
      <c r="F3093" s="62"/>
      <c r="G3093" s="63"/>
      <c r="H3093" s="113"/>
      <c r="I3093" s="64"/>
      <c r="J3093" s="63">
        <v>0</v>
      </c>
      <c r="K3093" s="65"/>
      <c r="L3093" s="66"/>
      <c r="M3093" s="64"/>
      <c r="N3093" s="66">
        <f>IF(J3093=0,0,#REF!*$E$3)</f>
        <v>0</v>
      </c>
      <c r="O3093" s="67">
        <f t="shared" si="224"/>
        <v>0</v>
      </c>
      <c r="P3093" s="66"/>
      <c r="Q3093" s="67"/>
      <c r="R3093" s="66"/>
      <c r="S3093" s="67"/>
      <c r="T3093" s="114">
        <f>IF($E$3=0,0,IF(J3093=J3094,0,IF(J3094&gt;J3093,"추가","환입")))</f>
        <v>0</v>
      </c>
    </row>
    <row r="3094" spans="1:20" ht="20.25" hidden="1" customHeight="1">
      <c r="A3094">
        <f>E3094</f>
        <v>0</v>
      </c>
      <c r="E3094">
        <f t="shared" si="225"/>
        <v>0</v>
      </c>
      <c r="F3094" s="59">
        <f>SUM($A$3016:A3094)</f>
        <v>0</v>
      </c>
      <c r="G3094" s="70" t="s">
        <v>873</v>
      </c>
      <c r="H3094" s="115" t="s">
        <v>898</v>
      </c>
      <c r="I3094" s="71"/>
      <c r="J3094" s="70">
        <v>0</v>
      </c>
      <c r="K3094" s="72" t="s">
        <v>884</v>
      </c>
      <c r="L3094" s="73"/>
      <c r="M3094" s="71"/>
      <c r="N3094" s="73">
        <f>IF(J3094=0,0,#REF!)</f>
        <v>0</v>
      </c>
      <c r="O3094" s="74">
        <f t="shared" si="224"/>
        <v>0</v>
      </c>
      <c r="P3094" s="73"/>
      <c r="Q3094" s="74"/>
      <c r="R3094" s="73"/>
      <c r="S3094" s="74"/>
      <c r="T3094" s="104">
        <f>IF(T3093&gt;0,ABS(J3094-J3093),0)</f>
        <v>0</v>
      </c>
    </row>
    <row r="3095" spans="1:20" ht="20.25" hidden="1" customHeight="1">
      <c r="E3095" t="str">
        <f t="shared" si="223"/>
        <v/>
      </c>
      <c r="F3095" s="62"/>
      <c r="G3095" s="63"/>
      <c r="H3095" s="113"/>
      <c r="I3095" s="64"/>
      <c r="J3095" s="63">
        <v>0</v>
      </c>
      <c r="K3095" s="65"/>
      <c r="L3095" s="66"/>
      <c r="M3095" s="64"/>
      <c r="N3095" s="66">
        <f>IF(J3095=0,0,#REF!*$E$3)</f>
        <v>0</v>
      </c>
      <c r="O3095" s="67">
        <f t="shared" si="224"/>
        <v>0</v>
      </c>
      <c r="P3095" s="66"/>
      <c r="Q3095" s="67"/>
      <c r="R3095" s="66"/>
      <c r="S3095" s="67"/>
      <c r="T3095" s="114">
        <f>IF($E$3=0,0,IF(J3095=J3096,0,IF(J3096&gt;J3095,"추가","환입")))</f>
        <v>0</v>
      </c>
    </row>
    <row r="3096" spans="1:20" ht="20.25" hidden="1" customHeight="1">
      <c r="A3096">
        <f>E3096</f>
        <v>0</v>
      </c>
      <c r="E3096">
        <f t="shared" si="225"/>
        <v>0</v>
      </c>
      <c r="F3096" s="59">
        <f>SUM($A$3016:A3096)</f>
        <v>0</v>
      </c>
      <c r="G3096" s="70" t="s">
        <v>873</v>
      </c>
      <c r="H3096" s="115" t="s">
        <v>899</v>
      </c>
      <c r="I3096" s="71"/>
      <c r="J3096" s="70">
        <v>0</v>
      </c>
      <c r="K3096" s="72" t="s">
        <v>884</v>
      </c>
      <c r="L3096" s="73"/>
      <c r="M3096" s="71"/>
      <c r="N3096" s="73">
        <f>IF(J3096=0,0,#REF!)</f>
        <v>0</v>
      </c>
      <c r="O3096" s="74">
        <f t="shared" si="224"/>
        <v>0</v>
      </c>
      <c r="P3096" s="73"/>
      <c r="Q3096" s="74"/>
      <c r="R3096" s="73"/>
      <c r="S3096" s="74"/>
      <c r="T3096" s="104">
        <f>IF(T3095&gt;0,ABS(J3096-J3095),0)</f>
        <v>0</v>
      </c>
    </row>
    <row r="3097" spans="1:20" ht="20.25" hidden="1" customHeight="1">
      <c r="E3097" t="str">
        <f t="shared" si="223"/>
        <v/>
      </c>
      <c r="F3097" s="62"/>
      <c r="G3097" s="63"/>
      <c r="H3097" s="113"/>
      <c r="I3097" s="64"/>
      <c r="J3097" s="63">
        <v>0</v>
      </c>
      <c r="K3097" s="65"/>
      <c r="L3097" s="66"/>
      <c r="M3097" s="64"/>
      <c r="N3097" s="66">
        <f>IF(J3097=0,0,#REF!*$E$3)</f>
        <v>0</v>
      </c>
      <c r="O3097" s="67">
        <f t="shared" si="224"/>
        <v>0</v>
      </c>
      <c r="P3097" s="66"/>
      <c r="Q3097" s="67"/>
      <c r="R3097" s="66"/>
      <c r="S3097" s="67"/>
      <c r="T3097" s="114">
        <f>IF($E$3=0,0,IF(J3097=J3098,0,IF(J3098&gt;J3097,"추가","환입")))</f>
        <v>0</v>
      </c>
    </row>
    <row r="3098" spans="1:20" ht="20.25" hidden="1" customHeight="1">
      <c r="A3098">
        <f>E3098</f>
        <v>0</v>
      </c>
      <c r="E3098">
        <f t="shared" si="225"/>
        <v>0</v>
      </c>
      <c r="F3098" s="59">
        <f>SUM($A$3016:A3098)</f>
        <v>0</v>
      </c>
      <c r="G3098" s="70" t="s">
        <v>873</v>
      </c>
      <c r="H3098" s="115" t="s">
        <v>900</v>
      </c>
      <c r="I3098" s="71"/>
      <c r="J3098" s="70">
        <v>0</v>
      </c>
      <c r="K3098" s="72" t="s">
        <v>884</v>
      </c>
      <c r="L3098" s="73"/>
      <c r="M3098" s="71"/>
      <c r="N3098" s="73">
        <f>IF(J3098=0,0,#REF!)</f>
        <v>0</v>
      </c>
      <c r="O3098" s="74">
        <f t="shared" si="224"/>
        <v>0</v>
      </c>
      <c r="P3098" s="73"/>
      <c r="Q3098" s="74"/>
      <c r="R3098" s="73"/>
      <c r="S3098" s="74"/>
      <c r="T3098" s="104">
        <f>IF(T3097&gt;0,ABS(J3098-J3097),0)</f>
        <v>0</v>
      </c>
    </row>
    <row r="3099" spans="1:20" ht="20.25" hidden="1" customHeight="1">
      <c r="E3099" t="str">
        <f t="shared" si="223"/>
        <v/>
      </c>
      <c r="F3099" s="62"/>
      <c r="G3099" s="63"/>
      <c r="H3099" s="113"/>
      <c r="I3099" s="64"/>
      <c r="J3099" s="63">
        <v>0</v>
      </c>
      <c r="K3099" s="65"/>
      <c r="L3099" s="66"/>
      <c r="M3099" s="64"/>
      <c r="N3099" s="66">
        <f>IF(J3099=0,0,#REF!*$E$3)</f>
        <v>0</v>
      </c>
      <c r="O3099" s="67">
        <f t="shared" si="224"/>
        <v>0</v>
      </c>
      <c r="P3099" s="66"/>
      <c r="Q3099" s="67"/>
      <c r="R3099" s="66"/>
      <c r="S3099" s="67"/>
      <c r="T3099" s="114">
        <f>IF($E$3=0,0,IF(J3099=J3100,0,IF(J3100&gt;J3099,"추가","환입")))</f>
        <v>0</v>
      </c>
    </row>
    <row r="3100" spans="1:20" ht="20.25" hidden="1" customHeight="1">
      <c r="A3100">
        <f>E3100</f>
        <v>0</v>
      </c>
      <c r="E3100">
        <f t="shared" si="225"/>
        <v>0</v>
      </c>
      <c r="F3100" s="59">
        <f>SUM($A$3016:A3100)</f>
        <v>0</v>
      </c>
      <c r="G3100" s="70" t="s">
        <v>873</v>
      </c>
      <c r="H3100" s="115" t="s">
        <v>901</v>
      </c>
      <c r="I3100" s="71"/>
      <c r="J3100" s="70">
        <v>0</v>
      </c>
      <c r="K3100" s="72" t="s">
        <v>884</v>
      </c>
      <c r="L3100" s="73"/>
      <c r="M3100" s="71"/>
      <c r="N3100" s="73">
        <f>IF(J3100=0,0,#REF!)</f>
        <v>0</v>
      </c>
      <c r="O3100" s="74">
        <f t="shared" si="224"/>
        <v>0</v>
      </c>
      <c r="P3100" s="73"/>
      <c r="Q3100" s="74"/>
      <c r="R3100" s="73"/>
      <c r="S3100" s="74"/>
      <c r="T3100" s="104">
        <f>IF(T3099&gt;0,ABS(J3100-J3099),0)</f>
        <v>0</v>
      </c>
    </row>
    <row r="3101" spans="1:20" ht="20.25" hidden="1" customHeight="1">
      <c r="E3101" t="str">
        <f t="shared" si="223"/>
        <v/>
      </c>
      <c r="F3101" s="62"/>
      <c r="G3101" s="63"/>
      <c r="H3101" s="113"/>
      <c r="I3101" s="64"/>
      <c r="J3101" s="63">
        <v>0</v>
      </c>
      <c r="K3101" s="65"/>
      <c r="L3101" s="66"/>
      <c r="M3101" s="64"/>
      <c r="N3101" s="66">
        <f>IF(J3101=0,0,#REF!*$E$3)</f>
        <v>0</v>
      </c>
      <c r="O3101" s="67">
        <f t="shared" si="224"/>
        <v>0</v>
      </c>
      <c r="P3101" s="66"/>
      <c r="Q3101" s="67"/>
      <c r="R3101" s="66"/>
      <c r="S3101" s="67"/>
      <c r="T3101" s="114">
        <f>IF($E$3=0,0,IF(J3101=J3102,0,IF(J3102&gt;J3101,"추가","환입")))</f>
        <v>0</v>
      </c>
    </row>
    <row r="3102" spans="1:20" ht="20.25" hidden="1" customHeight="1">
      <c r="A3102">
        <f>E3102</f>
        <v>0</v>
      </c>
      <c r="E3102">
        <f t="shared" si="225"/>
        <v>0</v>
      </c>
      <c r="F3102" s="59">
        <f>SUM($A$3016:A3102)</f>
        <v>0</v>
      </c>
      <c r="G3102" s="70" t="s">
        <v>873</v>
      </c>
      <c r="H3102" s="115" t="s">
        <v>902</v>
      </c>
      <c r="I3102" s="71"/>
      <c r="J3102" s="70">
        <v>0</v>
      </c>
      <c r="K3102" s="72" t="s">
        <v>347</v>
      </c>
      <c r="L3102" s="73"/>
      <c r="M3102" s="71"/>
      <c r="N3102" s="73">
        <f>IF(J3102=0,0,#REF!)</f>
        <v>0</v>
      </c>
      <c r="O3102" s="74">
        <f t="shared" si="224"/>
        <v>0</v>
      </c>
      <c r="P3102" s="73"/>
      <c r="Q3102" s="74"/>
      <c r="R3102" s="73"/>
      <c r="S3102" s="74"/>
      <c r="T3102" s="104">
        <f>IF(T3101&gt;0,ABS(J3102-J3101),0)</f>
        <v>0</v>
      </c>
    </row>
    <row r="3103" spans="1:20" ht="20.25" hidden="1" customHeight="1">
      <c r="E3103" t="str">
        <f t="shared" si="223"/>
        <v/>
      </c>
      <c r="F3103" s="62"/>
      <c r="G3103" s="63"/>
      <c r="H3103" s="113"/>
      <c r="I3103" s="64"/>
      <c r="J3103" s="63">
        <v>0</v>
      </c>
      <c r="K3103" s="65"/>
      <c r="L3103" s="66"/>
      <c r="M3103" s="64"/>
      <c r="N3103" s="66">
        <f>IF(J3103=0,0,#REF!*$E$3)</f>
        <v>0</v>
      </c>
      <c r="O3103" s="67">
        <f t="shared" si="224"/>
        <v>0</v>
      </c>
      <c r="P3103" s="66"/>
      <c r="Q3103" s="67"/>
      <c r="R3103" s="66"/>
      <c r="S3103" s="67"/>
      <c r="T3103" s="114">
        <f>IF($E$3=0,0,IF(J3103=J3104,0,IF(J3104&gt;J3103,"추가","환입")))</f>
        <v>0</v>
      </c>
    </row>
    <row r="3104" spans="1:20" ht="20.25" hidden="1" customHeight="1">
      <c r="A3104">
        <f>E3104</f>
        <v>0</v>
      </c>
      <c r="E3104">
        <f t="shared" si="225"/>
        <v>0</v>
      </c>
      <c r="F3104" s="59">
        <f>SUM($A$3016:A3104)</f>
        <v>0</v>
      </c>
      <c r="G3104" s="70" t="s">
        <v>873</v>
      </c>
      <c r="H3104" s="115" t="s">
        <v>903</v>
      </c>
      <c r="I3104" s="71"/>
      <c r="J3104" s="70">
        <v>0</v>
      </c>
      <c r="K3104" s="72" t="s">
        <v>346</v>
      </c>
      <c r="L3104" s="73"/>
      <c r="M3104" s="71"/>
      <c r="N3104" s="73">
        <f>IF(J3104=0,0,#REF!)</f>
        <v>0</v>
      </c>
      <c r="O3104" s="74">
        <f t="shared" si="224"/>
        <v>0</v>
      </c>
      <c r="P3104" s="73"/>
      <c r="Q3104" s="74"/>
      <c r="R3104" s="73"/>
      <c r="S3104" s="74"/>
      <c r="T3104" s="104">
        <f>IF(T3103&gt;0,ABS(J3104-J3103),0)</f>
        <v>0</v>
      </c>
    </row>
    <row r="3105" spans="1:20" ht="20.25" hidden="1" customHeight="1">
      <c r="E3105" t="str">
        <f t="shared" si="223"/>
        <v/>
      </c>
      <c r="F3105" s="62"/>
      <c r="G3105" s="63"/>
      <c r="H3105" s="113"/>
      <c r="I3105" s="64"/>
      <c r="J3105" s="63">
        <v>0</v>
      </c>
      <c r="K3105" s="65"/>
      <c r="L3105" s="66"/>
      <c r="M3105" s="64"/>
      <c r="N3105" s="66">
        <f>IF(J3105=0,0,#REF!*$E$3)</f>
        <v>0</v>
      </c>
      <c r="O3105" s="67">
        <f t="shared" si="224"/>
        <v>0</v>
      </c>
      <c r="P3105" s="66"/>
      <c r="Q3105" s="67"/>
      <c r="R3105" s="66"/>
      <c r="S3105" s="67"/>
      <c r="T3105" s="114">
        <f>IF($E$3=0,0,IF(J3105=J3106,0,IF(J3106&gt;J3105,"추가","환입")))</f>
        <v>0</v>
      </c>
    </row>
    <row r="3106" spans="1:20" ht="20.25" hidden="1" customHeight="1">
      <c r="A3106">
        <f>E3106</f>
        <v>0</v>
      </c>
      <c r="E3106">
        <f t="shared" si="225"/>
        <v>0</v>
      </c>
      <c r="F3106" s="59">
        <f>SUM($A$3016:A3106)</f>
        <v>0</v>
      </c>
      <c r="G3106" s="70" t="s">
        <v>873</v>
      </c>
      <c r="H3106" s="115" t="s">
        <v>904</v>
      </c>
      <c r="I3106" s="71"/>
      <c r="J3106" s="70">
        <v>0</v>
      </c>
      <c r="K3106" s="72" t="s">
        <v>346</v>
      </c>
      <c r="L3106" s="73"/>
      <c r="M3106" s="71"/>
      <c r="N3106" s="73">
        <f>IF(J3106=0,0,#REF!)</f>
        <v>0</v>
      </c>
      <c r="O3106" s="74">
        <f t="shared" si="224"/>
        <v>0</v>
      </c>
      <c r="P3106" s="73"/>
      <c r="Q3106" s="74"/>
      <c r="R3106" s="73"/>
      <c r="S3106" s="74"/>
      <c r="T3106" s="104">
        <f>IF(T3105&gt;0,ABS(J3106-J3105),0)</f>
        <v>0</v>
      </c>
    </row>
    <row r="3107" spans="1:20" ht="20.25" hidden="1" customHeight="1">
      <c r="E3107" t="str">
        <f t="shared" si="223"/>
        <v/>
      </c>
      <c r="F3107" s="62"/>
      <c r="G3107" s="63"/>
      <c r="H3107" s="113"/>
      <c r="I3107" s="64"/>
      <c r="J3107" s="63">
        <v>0</v>
      </c>
      <c r="K3107" s="65"/>
      <c r="L3107" s="66"/>
      <c r="M3107" s="64"/>
      <c r="N3107" s="66">
        <f>IF(J3107=0,0,#REF!*$E$3)</f>
        <v>0</v>
      </c>
      <c r="O3107" s="67">
        <f t="shared" si="224"/>
        <v>0</v>
      </c>
      <c r="P3107" s="66"/>
      <c r="Q3107" s="67"/>
      <c r="R3107" s="66"/>
      <c r="S3107" s="67"/>
      <c r="T3107" s="114">
        <f>IF($E$3=0,0,IF(J3107=J3108,0,IF(J3108&gt;J3107,"추가","환입")))</f>
        <v>0</v>
      </c>
    </row>
    <row r="3108" spans="1:20" ht="20.25" hidden="1" customHeight="1">
      <c r="A3108">
        <f>E3108</f>
        <v>0</v>
      </c>
      <c r="E3108">
        <f t="shared" si="225"/>
        <v>0</v>
      </c>
      <c r="F3108" s="59">
        <f>SUM($A$3016:A3108)</f>
        <v>0</v>
      </c>
      <c r="G3108" s="70" t="s">
        <v>873</v>
      </c>
      <c r="H3108" s="115" t="s">
        <v>905</v>
      </c>
      <c r="I3108" s="71"/>
      <c r="J3108" s="70">
        <v>0</v>
      </c>
      <c r="K3108" s="72" t="s">
        <v>346</v>
      </c>
      <c r="L3108" s="73"/>
      <c r="M3108" s="71"/>
      <c r="N3108" s="73">
        <f>IF(J3108=0,0,#REF!)</f>
        <v>0</v>
      </c>
      <c r="O3108" s="74">
        <f t="shared" si="224"/>
        <v>0</v>
      </c>
      <c r="P3108" s="73"/>
      <c r="Q3108" s="74"/>
      <c r="R3108" s="73"/>
      <c r="S3108" s="74"/>
      <c r="T3108" s="104">
        <f>IF(T3107&gt;0,ABS(J3108-J3107),0)</f>
        <v>0</v>
      </c>
    </row>
    <row r="3109" spans="1:20" ht="20.25" hidden="1" customHeight="1">
      <c r="E3109" t="str">
        <f t="shared" si="223"/>
        <v/>
      </c>
      <c r="F3109" s="62"/>
      <c r="G3109" s="63"/>
      <c r="H3109" s="113"/>
      <c r="I3109" s="64"/>
      <c r="J3109" s="63">
        <v>0</v>
      </c>
      <c r="K3109" s="65"/>
      <c r="L3109" s="66"/>
      <c r="M3109" s="64"/>
      <c r="N3109" s="66">
        <f>IF(J3109=0,0,#REF!*$E$3)</f>
        <v>0</v>
      </c>
      <c r="O3109" s="67">
        <f t="shared" si="224"/>
        <v>0</v>
      </c>
      <c r="P3109" s="66"/>
      <c r="Q3109" s="67"/>
      <c r="R3109" s="66"/>
      <c r="S3109" s="67"/>
      <c r="T3109" s="114">
        <f>IF($E$3=0,0,IF(J3109=J3110,0,IF(J3110&gt;J3109,"추가","환입")))</f>
        <v>0</v>
      </c>
    </row>
    <row r="3110" spans="1:20" ht="20.25" hidden="1" customHeight="1">
      <c r="A3110">
        <f>E3110</f>
        <v>0</v>
      </c>
      <c r="E3110">
        <f t="shared" si="225"/>
        <v>0</v>
      </c>
      <c r="F3110" s="59">
        <f>SUM($A$3016:A3110)</f>
        <v>0</v>
      </c>
      <c r="G3110" s="70" t="s">
        <v>873</v>
      </c>
      <c r="H3110" s="115" t="s">
        <v>906</v>
      </c>
      <c r="I3110" s="71"/>
      <c r="J3110" s="70">
        <v>0</v>
      </c>
      <c r="K3110" s="72" t="s">
        <v>346</v>
      </c>
      <c r="L3110" s="73"/>
      <c r="M3110" s="71"/>
      <c r="N3110" s="73">
        <f>IF(J3110=0,0,#REF!)</f>
        <v>0</v>
      </c>
      <c r="O3110" s="74">
        <f t="shared" si="224"/>
        <v>0</v>
      </c>
      <c r="P3110" s="73"/>
      <c r="Q3110" s="74"/>
      <c r="R3110" s="73"/>
      <c r="S3110" s="74"/>
      <c r="T3110" s="104">
        <f>IF(T3109&gt;0,ABS(J3110-J3109),0)</f>
        <v>0</v>
      </c>
    </row>
    <row r="3111" spans="1:20" ht="20.25" hidden="1" customHeight="1">
      <c r="E3111" t="str">
        <f t="shared" si="223"/>
        <v/>
      </c>
      <c r="F3111" s="62"/>
      <c r="G3111" s="63"/>
      <c r="H3111" s="113"/>
      <c r="I3111" s="64"/>
      <c r="J3111" s="63">
        <v>0</v>
      </c>
      <c r="K3111" s="65"/>
      <c r="L3111" s="66"/>
      <c r="M3111" s="64"/>
      <c r="N3111" s="66">
        <f>IF(J3111=0,0,#REF!*$E$3)</f>
        <v>0</v>
      </c>
      <c r="O3111" s="67">
        <f t="shared" si="224"/>
        <v>0</v>
      </c>
      <c r="P3111" s="66"/>
      <c r="Q3111" s="67"/>
      <c r="R3111" s="66"/>
      <c r="S3111" s="67"/>
      <c r="T3111" s="114">
        <f>IF($E$3=0,0,IF(J3111=J3112,0,IF(J3112&gt;J3111,"추가","환입")))</f>
        <v>0</v>
      </c>
    </row>
    <row r="3112" spans="1:20" ht="20.25" hidden="1" customHeight="1">
      <c r="A3112">
        <f>E3112</f>
        <v>0</v>
      </c>
      <c r="E3112">
        <f t="shared" si="225"/>
        <v>0</v>
      </c>
      <c r="F3112" s="59">
        <f>SUM($A$3016:A3112)</f>
        <v>0</v>
      </c>
      <c r="G3112" s="70" t="s">
        <v>873</v>
      </c>
      <c r="H3112" s="115" t="s">
        <v>907</v>
      </c>
      <c r="I3112" s="71"/>
      <c r="J3112" s="70">
        <v>0</v>
      </c>
      <c r="K3112" s="72" t="s">
        <v>346</v>
      </c>
      <c r="L3112" s="73"/>
      <c r="M3112" s="71"/>
      <c r="N3112" s="73">
        <f>IF(J3112=0,0,#REF!)</f>
        <v>0</v>
      </c>
      <c r="O3112" s="74">
        <f t="shared" si="224"/>
        <v>0</v>
      </c>
      <c r="P3112" s="73"/>
      <c r="Q3112" s="74"/>
      <c r="R3112" s="73"/>
      <c r="S3112" s="74"/>
      <c r="T3112" s="104">
        <f>IF(T3111&gt;0,ABS(J3112-J3111),0)</f>
        <v>0</v>
      </c>
    </row>
    <row r="3113" spans="1:20" ht="20.25" hidden="1" customHeight="1">
      <c r="E3113" t="str">
        <f t="shared" si="223"/>
        <v/>
      </c>
      <c r="F3113" s="62"/>
      <c r="G3113" s="63"/>
      <c r="H3113" s="113"/>
      <c r="I3113" s="64"/>
      <c r="J3113" s="63">
        <v>0</v>
      </c>
      <c r="K3113" s="65"/>
      <c r="L3113" s="66"/>
      <c r="M3113" s="64"/>
      <c r="N3113" s="66">
        <f>IF(J3113=0,0,#REF!*$E$3)</f>
        <v>0</v>
      </c>
      <c r="O3113" s="67">
        <f t="shared" si="224"/>
        <v>0</v>
      </c>
      <c r="P3113" s="66"/>
      <c r="Q3113" s="67"/>
      <c r="R3113" s="66"/>
      <c r="S3113" s="67"/>
      <c r="T3113" s="114">
        <f>IF($E$3=0,0,IF(J3113=J3114,0,IF(J3114&gt;J3113,"추가","환입")))</f>
        <v>0</v>
      </c>
    </row>
    <row r="3114" spans="1:20" ht="20.25" hidden="1" customHeight="1">
      <c r="A3114">
        <f>E3114</f>
        <v>0</v>
      </c>
      <c r="E3114">
        <f t="shared" si="225"/>
        <v>0</v>
      </c>
      <c r="F3114" s="59">
        <f>SUM($A$3016:A3114)</f>
        <v>0</v>
      </c>
      <c r="G3114" s="70" t="s">
        <v>873</v>
      </c>
      <c r="H3114" s="115" t="s">
        <v>908</v>
      </c>
      <c r="I3114" s="71"/>
      <c r="J3114" s="70">
        <v>0</v>
      </c>
      <c r="K3114" s="72" t="s">
        <v>884</v>
      </c>
      <c r="L3114" s="73"/>
      <c r="M3114" s="71"/>
      <c r="N3114" s="73">
        <f>IF(J3114=0,0,#REF!)</f>
        <v>0</v>
      </c>
      <c r="O3114" s="74">
        <f t="shared" si="224"/>
        <v>0</v>
      </c>
      <c r="P3114" s="73"/>
      <c r="Q3114" s="74"/>
      <c r="R3114" s="73"/>
      <c r="S3114" s="74"/>
      <c r="T3114" s="104">
        <f>IF(T3113&gt;0,ABS(J3114-J3113),0)</f>
        <v>0</v>
      </c>
    </row>
    <row r="3115" spans="1:20" ht="20.25" hidden="1" customHeight="1">
      <c r="E3115" t="str">
        <f t="shared" si="223"/>
        <v/>
      </c>
      <c r="F3115" s="62"/>
      <c r="G3115" s="63"/>
      <c r="H3115" s="113"/>
      <c r="I3115" s="64"/>
      <c r="J3115" s="63">
        <v>0</v>
      </c>
      <c r="K3115" s="65"/>
      <c r="L3115" s="66"/>
      <c r="M3115" s="64"/>
      <c r="N3115" s="66">
        <f>IF(J3115=0,0,#REF!*$E$3)</f>
        <v>0</v>
      </c>
      <c r="O3115" s="67">
        <f t="shared" si="224"/>
        <v>0</v>
      </c>
      <c r="P3115" s="66"/>
      <c r="Q3115" s="67"/>
      <c r="R3115" s="66"/>
      <c r="S3115" s="67"/>
      <c r="T3115" s="114">
        <f>IF($E$3=0,0,IF(J3115=J3116,0,IF(J3116&gt;J3115,"추가","환입")))</f>
        <v>0</v>
      </c>
    </row>
    <row r="3116" spans="1:20" ht="20.25" hidden="1" customHeight="1">
      <c r="A3116">
        <f>E3116</f>
        <v>0</v>
      </c>
      <c r="E3116">
        <f t="shared" si="225"/>
        <v>0</v>
      </c>
      <c r="F3116" s="59">
        <f>SUM($A$3016:A3116)</f>
        <v>0</v>
      </c>
      <c r="G3116" s="70" t="s">
        <v>873</v>
      </c>
      <c r="H3116" s="115" t="s">
        <v>909</v>
      </c>
      <c r="I3116" s="71"/>
      <c r="J3116" s="70">
        <v>0</v>
      </c>
      <c r="K3116" s="72" t="s">
        <v>884</v>
      </c>
      <c r="L3116" s="73"/>
      <c r="M3116" s="71"/>
      <c r="N3116" s="73">
        <f>IF(J3116=0,0,#REF!)</f>
        <v>0</v>
      </c>
      <c r="O3116" s="74">
        <f t="shared" si="224"/>
        <v>0</v>
      </c>
      <c r="P3116" s="73"/>
      <c r="Q3116" s="74"/>
      <c r="R3116" s="73"/>
      <c r="S3116" s="74"/>
      <c r="T3116" s="104">
        <f>IF(T3115&gt;0,ABS(J3116-J3115),0)</f>
        <v>0</v>
      </c>
    </row>
    <row r="3117" spans="1:20" ht="20.25" hidden="1" customHeight="1">
      <c r="E3117" t="str">
        <f t="shared" si="223"/>
        <v/>
      </c>
      <c r="F3117" s="62"/>
      <c r="G3117" s="63"/>
      <c r="H3117" s="113"/>
      <c r="I3117" s="64"/>
      <c r="J3117" s="63">
        <v>0</v>
      </c>
      <c r="K3117" s="65"/>
      <c r="L3117" s="66"/>
      <c r="M3117" s="64"/>
      <c r="N3117" s="66">
        <f>IF(J3117=0,0,#REF!*$E$3)</f>
        <v>0</v>
      </c>
      <c r="O3117" s="67">
        <f t="shared" si="224"/>
        <v>0</v>
      </c>
      <c r="P3117" s="66"/>
      <c r="Q3117" s="67"/>
      <c r="R3117" s="66"/>
      <c r="S3117" s="67"/>
      <c r="T3117" s="114">
        <f>IF($E$3=0,0,IF(J3117=J3118,0,IF(J3118&gt;J3117,"추가","환입")))</f>
        <v>0</v>
      </c>
    </row>
    <row r="3118" spans="1:20" ht="20.25" hidden="1" customHeight="1">
      <c r="A3118">
        <f>E3118</f>
        <v>0</v>
      </c>
      <c r="E3118">
        <f t="shared" si="225"/>
        <v>0</v>
      </c>
      <c r="F3118" s="59">
        <f>SUM($A$3016:A3118)</f>
        <v>0</v>
      </c>
      <c r="G3118" s="70" t="s">
        <v>873</v>
      </c>
      <c r="H3118" s="115" t="s">
        <v>910</v>
      </c>
      <c r="I3118" s="71"/>
      <c r="J3118" s="70">
        <v>0</v>
      </c>
      <c r="K3118" s="72" t="s">
        <v>347</v>
      </c>
      <c r="L3118" s="73"/>
      <c r="M3118" s="71"/>
      <c r="N3118" s="73">
        <f>IF(J3118=0,0,#REF!)</f>
        <v>0</v>
      </c>
      <c r="O3118" s="74">
        <f t="shared" si="224"/>
        <v>0</v>
      </c>
      <c r="P3118" s="73"/>
      <c r="Q3118" s="74"/>
      <c r="R3118" s="73"/>
      <c r="S3118" s="74"/>
      <c r="T3118" s="104">
        <f>IF(T3117&gt;0,ABS(J3118-J3117),0)</f>
        <v>0</v>
      </c>
    </row>
    <row r="3119" spans="1:20" ht="20.25" hidden="1" customHeight="1">
      <c r="E3119" t="str">
        <f t="shared" si="223"/>
        <v/>
      </c>
      <c r="F3119" s="62"/>
      <c r="G3119" s="63"/>
      <c r="H3119" s="113"/>
      <c r="I3119" s="64"/>
      <c r="J3119" s="63">
        <v>0</v>
      </c>
      <c r="K3119" s="65"/>
      <c r="L3119" s="66"/>
      <c r="M3119" s="64"/>
      <c r="N3119" s="66">
        <f>IF(J3119=0,0,#REF!*$E$3)</f>
        <v>0</v>
      </c>
      <c r="O3119" s="67">
        <f t="shared" si="224"/>
        <v>0</v>
      </c>
      <c r="P3119" s="66"/>
      <c r="Q3119" s="67"/>
      <c r="R3119" s="66"/>
      <c r="S3119" s="67"/>
      <c r="T3119" s="114">
        <f>IF($E$3=0,0,IF(J3119=J3120,0,IF(J3120&gt;J3119,"추가","환입")))</f>
        <v>0</v>
      </c>
    </row>
    <row r="3120" spans="1:20" ht="20.25" hidden="1" customHeight="1">
      <c r="A3120">
        <f>E3120</f>
        <v>0</v>
      </c>
      <c r="E3120">
        <f t="shared" si="225"/>
        <v>0</v>
      </c>
      <c r="F3120" s="59">
        <f>SUM($A$3016:A3120)</f>
        <v>0</v>
      </c>
      <c r="G3120" s="70" t="s">
        <v>873</v>
      </c>
      <c r="H3120" s="115" t="s">
        <v>911</v>
      </c>
      <c r="I3120" s="71"/>
      <c r="J3120" s="119">
        <v>0</v>
      </c>
      <c r="K3120" s="72" t="s">
        <v>346</v>
      </c>
      <c r="L3120" s="73"/>
      <c r="M3120" s="71"/>
      <c r="N3120" s="73">
        <f>IF(J3120=0,0,#REF!)</f>
        <v>0</v>
      </c>
      <c r="O3120" s="74">
        <f t="shared" si="224"/>
        <v>0</v>
      </c>
      <c r="P3120" s="73"/>
      <c r="Q3120" s="74"/>
      <c r="R3120" s="73"/>
      <c r="S3120" s="74"/>
      <c r="T3120" s="104">
        <f>IF(T3119&gt;0,ABS(J3120-J3119),0)</f>
        <v>0</v>
      </c>
    </row>
    <row r="3121" spans="1:20" ht="20.25" hidden="1" customHeight="1">
      <c r="E3121" t="str">
        <f t="shared" si="223"/>
        <v/>
      </c>
      <c r="F3121" s="62"/>
      <c r="G3121" s="63"/>
      <c r="H3121" s="113"/>
      <c r="I3121" s="64"/>
      <c r="J3121" s="63">
        <v>0</v>
      </c>
      <c r="K3121" s="65"/>
      <c r="L3121" s="66"/>
      <c r="M3121" s="64"/>
      <c r="N3121" s="66">
        <f>IF(J3121=0,0,#REF!*$E$3)</f>
        <v>0</v>
      </c>
      <c r="O3121" s="67">
        <f t="shared" si="224"/>
        <v>0</v>
      </c>
      <c r="P3121" s="66"/>
      <c r="Q3121" s="67"/>
      <c r="R3121" s="66"/>
      <c r="S3121" s="67"/>
      <c r="T3121" s="114">
        <f>IF($E$3=0,0,IF(J3121=J3122,0,IF(J3122&gt;J3121,"추가","환입")))</f>
        <v>0</v>
      </c>
    </row>
    <row r="3122" spans="1:20" ht="20.25" hidden="1" customHeight="1">
      <c r="A3122">
        <f>E3122</f>
        <v>0</v>
      </c>
      <c r="E3122">
        <f t="shared" si="225"/>
        <v>0</v>
      </c>
      <c r="F3122" s="59">
        <f>SUM($A$3016:A3122)</f>
        <v>0</v>
      </c>
      <c r="G3122" s="70" t="s">
        <v>873</v>
      </c>
      <c r="H3122" s="115" t="s">
        <v>912</v>
      </c>
      <c r="I3122" s="71"/>
      <c r="J3122" s="70">
        <v>0</v>
      </c>
      <c r="K3122" s="72" t="s">
        <v>346</v>
      </c>
      <c r="L3122" s="73"/>
      <c r="M3122" s="71"/>
      <c r="N3122" s="73">
        <f>IF(J3122=0,0,#REF!)</f>
        <v>0</v>
      </c>
      <c r="O3122" s="74">
        <f t="shared" si="224"/>
        <v>0</v>
      </c>
      <c r="P3122" s="73"/>
      <c r="Q3122" s="74"/>
      <c r="R3122" s="73"/>
      <c r="S3122" s="74"/>
      <c r="T3122" s="104">
        <f>IF(T3121&gt;0,ABS(J3122-J3121),0)</f>
        <v>0</v>
      </c>
    </row>
    <row r="3123" spans="1:20" ht="20.25" hidden="1" customHeight="1">
      <c r="E3123" t="str">
        <f t="shared" si="223"/>
        <v/>
      </c>
      <c r="F3123" s="62"/>
      <c r="G3123" s="63"/>
      <c r="H3123" s="113"/>
      <c r="I3123" s="64"/>
      <c r="J3123" s="63">
        <v>0</v>
      </c>
      <c r="K3123" s="65"/>
      <c r="L3123" s="66"/>
      <c r="M3123" s="64"/>
      <c r="N3123" s="66">
        <f>IF(J3123=0,0,#REF!*$E$3)</f>
        <v>0</v>
      </c>
      <c r="O3123" s="67">
        <f t="shared" si="224"/>
        <v>0</v>
      </c>
      <c r="P3123" s="66"/>
      <c r="Q3123" s="67"/>
      <c r="R3123" s="66"/>
      <c r="S3123" s="67"/>
      <c r="T3123" s="114">
        <f>IF($E$3=0,0,IF(J3123=J3124,0,IF(J3124&gt;J3123,"추가","환입")))</f>
        <v>0</v>
      </c>
    </row>
    <row r="3124" spans="1:20" ht="20.25" hidden="1" customHeight="1">
      <c r="A3124">
        <f>E3124</f>
        <v>0</v>
      </c>
      <c r="E3124">
        <f t="shared" si="225"/>
        <v>0</v>
      </c>
      <c r="F3124" s="59">
        <f>SUM($A$3016:A3124)</f>
        <v>0</v>
      </c>
      <c r="G3124" s="70" t="s">
        <v>873</v>
      </c>
      <c r="H3124" s="115" t="s">
        <v>913</v>
      </c>
      <c r="I3124" s="71"/>
      <c r="J3124" s="119">
        <v>0</v>
      </c>
      <c r="K3124" s="72" t="s">
        <v>346</v>
      </c>
      <c r="L3124" s="73"/>
      <c r="M3124" s="71"/>
      <c r="N3124" s="73">
        <f>IF(J3124=0,0,#REF!)</f>
        <v>0</v>
      </c>
      <c r="O3124" s="74">
        <f t="shared" si="224"/>
        <v>0</v>
      </c>
      <c r="P3124" s="73"/>
      <c r="Q3124" s="74"/>
      <c r="R3124" s="73"/>
      <c r="S3124" s="74"/>
      <c r="T3124" s="104">
        <f>IF(T3123&gt;0,ABS(J3124-J3123),0)</f>
        <v>0</v>
      </c>
    </row>
    <row r="3125" spans="1:20" ht="20.25" hidden="1" customHeight="1">
      <c r="E3125" t="str">
        <f t="shared" si="223"/>
        <v/>
      </c>
      <c r="F3125" s="62"/>
      <c r="G3125" s="63"/>
      <c r="H3125" s="113"/>
      <c r="I3125" s="64"/>
      <c r="J3125" s="63">
        <v>0</v>
      </c>
      <c r="K3125" s="65"/>
      <c r="L3125" s="66"/>
      <c r="M3125" s="64"/>
      <c r="N3125" s="66">
        <f>IF(J3125=0,0,#REF!*$E$3)</f>
        <v>0</v>
      </c>
      <c r="O3125" s="67">
        <f t="shared" si="224"/>
        <v>0</v>
      </c>
      <c r="P3125" s="66"/>
      <c r="Q3125" s="67"/>
      <c r="R3125" s="66"/>
      <c r="S3125" s="67"/>
      <c r="T3125" s="114">
        <f>IF($E$3=0,0,IF(J3125=J3126,0,IF(J3126&gt;J3125,"추가","환입")))</f>
        <v>0</v>
      </c>
    </row>
    <row r="3126" spans="1:20" ht="20.25" hidden="1" customHeight="1">
      <c r="A3126">
        <f>E3126</f>
        <v>0</v>
      </c>
      <c r="E3126">
        <f t="shared" si="225"/>
        <v>0</v>
      </c>
      <c r="F3126" s="59">
        <f>SUM($A$3016:A3126)</f>
        <v>0</v>
      </c>
      <c r="G3126" s="70" t="s">
        <v>873</v>
      </c>
      <c r="H3126" s="115" t="s">
        <v>914</v>
      </c>
      <c r="I3126" s="71"/>
      <c r="J3126" s="70">
        <v>0</v>
      </c>
      <c r="K3126" s="72" t="s">
        <v>346</v>
      </c>
      <c r="L3126" s="73"/>
      <c r="M3126" s="71"/>
      <c r="N3126" s="73">
        <f>IF(J3126=0,0,#REF!)</f>
        <v>0</v>
      </c>
      <c r="O3126" s="74">
        <f t="shared" si="224"/>
        <v>0</v>
      </c>
      <c r="P3126" s="73"/>
      <c r="Q3126" s="74"/>
      <c r="R3126" s="73"/>
      <c r="S3126" s="74"/>
      <c r="T3126" s="104">
        <f>IF(T3125&gt;0,ABS(J3126-J3125),0)</f>
        <v>0</v>
      </c>
    </row>
    <row r="3127" spans="1:20" ht="20.25" hidden="1" customHeight="1">
      <c r="E3127" t="str">
        <f t="shared" si="223"/>
        <v/>
      </c>
      <c r="F3127" s="62"/>
      <c r="G3127" s="63"/>
      <c r="H3127" s="113"/>
      <c r="I3127" s="64"/>
      <c r="J3127" s="63">
        <v>0</v>
      </c>
      <c r="K3127" s="65"/>
      <c r="L3127" s="66"/>
      <c r="M3127" s="64"/>
      <c r="N3127" s="66">
        <f>IF(J3127=0,0,#REF!*$E$3)</f>
        <v>0</v>
      </c>
      <c r="O3127" s="67">
        <f t="shared" si="224"/>
        <v>0</v>
      </c>
      <c r="P3127" s="66"/>
      <c r="Q3127" s="67"/>
      <c r="R3127" s="66"/>
      <c r="S3127" s="67"/>
      <c r="T3127" s="114">
        <f>IF($E$3=0,0,IF(J3127=J3128,0,IF(J3128&gt;J3127,"추가","환입")))</f>
        <v>0</v>
      </c>
    </row>
    <row r="3128" spans="1:20" ht="20.25" hidden="1" customHeight="1">
      <c r="A3128">
        <f>E3128</f>
        <v>0</v>
      </c>
      <c r="E3128">
        <f t="shared" si="225"/>
        <v>0</v>
      </c>
      <c r="F3128" s="59">
        <f>SUM($A$3016:A3128)</f>
        <v>0</v>
      </c>
      <c r="G3128" s="70" t="s">
        <v>873</v>
      </c>
      <c r="H3128" s="115" t="s">
        <v>915</v>
      </c>
      <c r="I3128" s="71"/>
      <c r="J3128" s="70">
        <v>0</v>
      </c>
      <c r="K3128" s="72" t="s">
        <v>346</v>
      </c>
      <c r="L3128" s="73"/>
      <c r="M3128" s="71"/>
      <c r="N3128" s="73">
        <f>IF(J3128=0,0,#REF!)</f>
        <v>0</v>
      </c>
      <c r="O3128" s="74">
        <f t="shared" si="224"/>
        <v>0</v>
      </c>
      <c r="P3128" s="73"/>
      <c r="Q3128" s="74"/>
      <c r="R3128" s="73"/>
      <c r="S3128" s="74"/>
      <c r="T3128" s="104">
        <f>IF(T3127&gt;0,ABS(J3128-J3127),0)</f>
        <v>0</v>
      </c>
    </row>
    <row r="3129" spans="1:20" ht="20.25" hidden="1" customHeight="1">
      <c r="E3129" t="str">
        <f t="shared" si="223"/>
        <v/>
      </c>
      <c r="F3129" s="62"/>
      <c r="G3129" s="63"/>
      <c r="H3129" s="113"/>
      <c r="I3129" s="64"/>
      <c r="J3129" s="63">
        <v>0</v>
      </c>
      <c r="K3129" s="65"/>
      <c r="L3129" s="66"/>
      <c r="M3129" s="64"/>
      <c r="N3129" s="66">
        <f>IF(J3129=0,0,#REF!*$E$3)</f>
        <v>0</v>
      </c>
      <c r="O3129" s="67">
        <f t="shared" si="224"/>
        <v>0</v>
      </c>
      <c r="P3129" s="66"/>
      <c r="Q3129" s="67"/>
      <c r="R3129" s="66"/>
      <c r="S3129" s="67"/>
      <c r="T3129" s="114">
        <f>IF($E$3=0,0,IF(J3129=J3130,0,IF(J3130&gt;J3129,"추가","환입")))</f>
        <v>0</v>
      </c>
    </row>
    <row r="3130" spans="1:20" ht="20.25" hidden="1" customHeight="1">
      <c r="A3130">
        <f>E3130</f>
        <v>0</v>
      </c>
      <c r="E3130">
        <f t="shared" si="225"/>
        <v>0</v>
      </c>
      <c r="F3130" s="59">
        <f>SUM($A$3016:A3130)</f>
        <v>0</v>
      </c>
      <c r="G3130" s="70" t="s">
        <v>873</v>
      </c>
      <c r="H3130" s="115" t="s">
        <v>916</v>
      </c>
      <c r="I3130" s="71"/>
      <c r="J3130" s="70">
        <v>0</v>
      </c>
      <c r="K3130" s="72" t="s">
        <v>346</v>
      </c>
      <c r="L3130" s="73"/>
      <c r="M3130" s="71"/>
      <c r="N3130" s="73">
        <f>IF(J3130=0,0,#REF!)</f>
        <v>0</v>
      </c>
      <c r="O3130" s="74">
        <f t="shared" si="224"/>
        <v>0</v>
      </c>
      <c r="P3130" s="73"/>
      <c r="Q3130" s="74"/>
      <c r="R3130" s="73"/>
      <c r="S3130" s="74"/>
      <c r="T3130" s="104">
        <f>IF(T3129&gt;0,ABS(J3130-J3129),0)</f>
        <v>0</v>
      </c>
    </row>
    <row r="3131" spans="1:20" ht="20.25" hidden="1" customHeight="1">
      <c r="E3131" t="str">
        <f t="shared" si="223"/>
        <v/>
      </c>
      <c r="F3131" s="62"/>
      <c r="G3131" s="63"/>
      <c r="H3131" s="113"/>
      <c r="I3131" s="64"/>
      <c r="J3131" s="63">
        <v>0</v>
      </c>
      <c r="K3131" s="65"/>
      <c r="L3131" s="66"/>
      <c r="M3131" s="64"/>
      <c r="N3131" s="66">
        <f>IF(J3131=0,0,#REF!*$E$3)</f>
        <v>0</v>
      </c>
      <c r="O3131" s="67">
        <f t="shared" si="224"/>
        <v>0</v>
      </c>
      <c r="P3131" s="66"/>
      <c r="Q3131" s="67"/>
      <c r="R3131" s="66"/>
      <c r="S3131" s="67"/>
      <c r="T3131" s="114">
        <f>IF($E$3=0,0,IF(J3131=J3132,0,IF(J3132&gt;J3131,"추가","환입")))</f>
        <v>0</v>
      </c>
    </row>
    <row r="3132" spans="1:20" ht="20.25" hidden="1" customHeight="1">
      <c r="A3132">
        <f>E3132</f>
        <v>0</v>
      </c>
      <c r="E3132">
        <f t="shared" si="225"/>
        <v>0</v>
      </c>
      <c r="F3132" s="59">
        <f>SUM($A$3016:A3132)</f>
        <v>0</v>
      </c>
      <c r="G3132" s="70" t="s">
        <v>873</v>
      </c>
      <c r="H3132" s="115" t="s">
        <v>917</v>
      </c>
      <c r="I3132" s="71"/>
      <c r="J3132" s="70">
        <v>0</v>
      </c>
      <c r="K3132" s="72" t="s">
        <v>884</v>
      </c>
      <c r="L3132" s="73"/>
      <c r="M3132" s="71"/>
      <c r="N3132" s="73">
        <f>IF(J3132=0,0,#REF!)</f>
        <v>0</v>
      </c>
      <c r="O3132" s="74">
        <f t="shared" si="224"/>
        <v>0</v>
      </c>
      <c r="P3132" s="73"/>
      <c r="Q3132" s="74"/>
      <c r="R3132" s="73"/>
      <c r="S3132" s="74"/>
      <c r="T3132" s="104">
        <f>IF(T3131&gt;0,ABS(J3132-J3131),0)</f>
        <v>0</v>
      </c>
    </row>
    <row r="3133" spans="1:20" ht="20.25" hidden="1" customHeight="1">
      <c r="E3133" t="str">
        <f t="shared" si="223"/>
        <v/>
      </c>
      <c r="F3133" s="62"/>
      <c r="G3133" s="63"/>
      <c r="H3133" s="113"/>
      <c r="I3133" s="64"/>
      <c r="J3133" s="63">
        <v>0</v>
      </c>
      <c r="K3133" s="65"/>
      <c r="L3133" s="66"/>
      <c r="M3133" s="64"/>
      <c r="N3133" s="66">
        <f>IF(J3133=0,0,#REF!*$E$3)</f>
        <v>0</v>
      </c>
      <c r="O3133" s="67">
        <f t="shared" si="224"/>
        <v>0</v>
      </c>
      <c r="P3133" s="66"/>
      <c r="Q3133" s="67"/>
      <c r="R3133" s="66"/>
      <c r="S3133" s="67"/>
      <c r="T3133" s="114">
        <f>IF($E$3=0,0,IF(J3133=J3134,0,IF(J3134&gt;J3133,"추가","환입")))</f>
        <v>0</v>
      </c>
    </row>
    <row r="3134" spans="1:20" ht="20.25" hidden="1" customHeight="1">
      <c r="A3134">
        <f>E3134</f>
        <v>0</v>
      </c>
      <c r="E3134">
        <f t="shared" si="225"/>
        <v>0</v>
      </c>
      <c r="F3134" s="59">
        <f>SUM($A$3016:A3134)</f>
        <v>0</v>
      </c>
      <c r="G3134" s="70" t="s">
        <v>873</v>
      </c>
      <c r="H3134" s="115" t="s">
        <v>918</v>
      </c>
      <c r="I3134" s="71"/>
      <c r="J3134" s="70">
        <v>0</v>
      </c>
      <c r="K3134" s="72" t="s">
        <v>346</v>
      </c>
      <c r="L3134" s="73"/>
      <c r="M3134" s="71"/>
      <c r="N3134" s="73">
        <f>IF(J3134=0,0,#REF!)</f>
        <v>0</v>
      </c>
      <c r="O3134" s="74">
        <f t="shared" si="224"/>
        <v>0</v>
      </c>
      <c r="P3134" s="73"/>
      <c r="Q3134" s="74"/>
      <c r="R3134" s="73"/>
      <c r="S3134" s="74"/>
      <c r="T3134" s="104">
        <f>IF(T3133&gt;0,ABS(J3134-J3133),0)</f>
        <v>0</v>
      </c>
    </row>
    <row r="3135" spans="1:20" ht="20.25" hidden="1" customHeight="1">
      <c r="E3135" t="str">
        <f t="shared" si="223"/>
        <v/>
      </c>
      <c r="F3135" s="62"/>
      <c r="G3135" s="63"/>
      <c r="H3135" s="113"/>
      <c r="I3135" s="64"/>
      <c r="J3135" s="63">
        <v>0</v>
      </c>
      <c r="K3135" s="65"/>
      <c r="L3135" s="66"/>
      <c r="M3135" s="64"/>
      <c r="N3135" s="66">
        <f>IF(J3135=0,0,#REF!*$E$3)</f>
        <v>0</v>
      </c>
      <c r="O3135" s="67">
        <f t="shared" si="224"/>
        <v>0</v>
      </c>
      <c r="P3135" s="66"/>
      <c r="Q3135" s="67"/>
      <c r="R3135" s="66"/>
      <c r="S3135" s="67"/>
      <c r="T3135" s="114">
        <f>IF($E$3=0,0,IF(J3135=J3136,0,IF(J3136&gt;J3135,"추가","환입")))</f>
        <v>0</v>
      </c>
    </row>
    <row r="3136" spans="1:20" ht="20.25" hidden="1" customHeight="1">
      <c r="A3136">
        <f>E3136</f>
        <v>0</v>
      </c>
      <c r="E3136">
        <f t="shared" si="225"/>
        <v>0</v>
      </c>
      <c r="F3136" s="59">
        <f>SUM($A$3016:A3136)</f>
        <v>0</v>
      </c>
      <c r="G3136" s="70" t="s">
        <v>873</v>
      </c>
      <c r="H3136" s="115" t="s">
        <v>919</v>
      </c>
      <c r="I3136" s="71"/>
      <c r="J3136" s="70">
        <v>0</v>
      </c>
      <c r="K3136" s="72" t="s">
        <v>347</v>
      </c>
      <c r="L3136" s="73"/>
      <c r="M3136" s="71"/>
      <c r="N3136" s="73">
        <f>IF(J3136=0,0,#REF!)</f>
        <v>0</v>
      </c>
      <c r="O3136" s="74">
        <f t="shared" si="224"/>
        <v>0</v>
      </c>
      <c r="P3136" s="73"/>
      <c r="Q3136" s="74"/>
      <c r="R3136" s="73"/>
      <c r="S3136" s="74"/>
      <c r="T3136" s="104">
        <f>IF(T3135&gt;0,ABS(J3136-J3135),0)</f>
        <v>0</v>
      </c>
    </row>
    <row r="3137" spans="1:20" ht="20.25" hidden="1" customHeight="1">
      <c r="E3137" t="str">
        <f t="shared" si="223"/>
        <v/>
      </c>
      <c r="F3137" s="62"/>
      <c r="G3137" s="63"/>
      <c r="H3137" s="113"/>
      <c r="I3137" s="64"/>
      <c r="J3137" s="63">
        <v>0</v>
      </c>
      <c r="K3137" s="65"/>
      <c r="L3137" s="66"/>
      <c r="M3137" s="64"/>
      <c r="N3137" s="66">
        <f>IF(J3137=0,0,#REF!*$E$3)</f>
        <v>0</v>
      </c>
      <c r="O3137" s="67">
        <f t="shared" si="224"/>
        <v>0</v>
      </c>
      <c r="P3137" s="66"/>
      <c r="Q3137" s="67"/>
      <c r="R3137" s="66"/>
      <c r="S3137" s="67"/>
      <c r="T3137" s="114">
        <f>IF($E$3=0,0,IF(J3137=J3138,0,IF(J3138&gt;J3137,"추가","환입")))</f>
        <v>0</v>
      </c>
    </row>
    <row r="3138" spans="1:20" ht="20.25" hidden="1" customHeight="1">
      <c r="A3138">
        <f>E3138</f>
        <v>0</v>
      </c>
      <c r="E3138">
        <f t="shared" si="225"/>
        <v>0</v>
      </c>
      <c r="F3138" s="59">
        <f>SUM($A$3016:A3138)</f>
        <v>0</v>
      </c>
      <c r="G3138" s="70" t="s">
        <v>873</v>
      </c>
      <c r="H3138" s="115" t="s">
        <v>920</v>
      </c>
      <c r="I3138" s="71"/>
      <c r="J3138" s="70">
        <v>0</v>
      </c>
      <c r="K3138" s="72" t="s">
        <v>884</v>
      </c>
      <c r="L3138" s="73"/>
      <c r="M3138" s="71"/>
      <c r="N3138" s="73">
        <f>IF(J3138=0,0,#REF!)</f>
        <v>0</v>
      </c>
      <c r="O3138" s="74">
        <f t="shared" si="224"/>
        <v>0</v>
      </c>
      <c r="P3138" s="73"/>
      <c r="Q3138" s="74"/>
      <c r="R3138" s="73"/>
      <c r="S3138" s="74"/>
      <c r="T3138" s="104">
        <f>IF(T3137&gt;0,ABS(J3138-J3137),0)</f>
        <v>0</v>
      </c>
    </row>
    <row r="3139" spans="1:20" ht="20.25" hidden="1" customHeight="1">
      <c r="E3139" t="str">
        <f t="shared" si="223"/>
        <v/>
      </c>
      <c r="F3139" s="62"/>
      <c r="G3139" s="63"/>
      <c r="H3139" s="113"/>
      <c r="I3139" s="64"/>
      <c r="J3139" s="63">
        <v>0</v>
      </c>
      <c r="K3139" s="65"/>
      <c r="L3139" s="66"/>
      <c r="M3139" s="64"/>
      <c r="N3139" s="66">
        <f>IF(J3139=0,0,#REF!*$E$3)</f>
        <v>0</v>
      </c>
      <c r="O3139" s="67">
        <f t="shared" si="224"/>
        <v>0</v>
      </c>
      <c r="P3139" s="66"/>
      <c r="Q3139" s="67"/>
      <c r="R3139" s="66"/>
      <c r="S3139" s="67"/>
      <c r="T3139" s="114">
        <f>IF($E$3=0,0,IF(J3139=J3140,0,IF(J3140&gt;J3139,"추가","환입")))</f>
        <v>0</v>
      </c>
    </row>
    <row r="3140" spans="1:20" ht="20.25" hidden="1" customHeight="1">
      <c r="A3140">
        <f>E3140</f>
        <v>0</v>
      </c>
      <c r="E3140">
        <f t="shared" si="225"/>
        <v>0</v>
      </c>
      <c r="F3140" s="59">
        <f>SUM($A$3016:A3140)</f>
        <v>0</v>
      </c>
      <c r="G3140" s="70" t="s">
        <v>873</v>
      </c>
      <c r="H3140" s="115" t="s">
        <v>921</v>
      </c>
      <c r="I3140" s="71"/>
      <c r="J3140" s="70">
        <v>0</v>
      </c>
      <c r="K3140" s="72" t="s">
        <v>346</v>
      </c>
      <c r="L3140" s="73"/>
      <c r="M3140" s="71"/>
      <c r="N3140" s="73">
        <f>IF(J3140=0,0,#REF!)</f>
        <v>0</v>
      </c>
      <c r="O3140" s="74">
        <f t="shared" si="224"/>
        <v>0</v>
      </c>
      <c r="P3140" s="73"/>
      <c r="Q3140" s="74"/>
      <c r="R3140" s="73"/>
      <c r="S3140" s="74"/>
      <c r="T3140" s="104">
        <f>IF(T3139&gt;0,ABS(J3140-J3139),0)</f>
        <v>0</v>
      </c>
    </row>
    <row r="3141" spans="1:20" ht="20.25" hidden="1" customHeight="1">
      <c r="E3141" t="str">
        <f t="shared" si="223"/>
        <v/>
      </c>
      <c r="F3141" s="62"/>
      <c r="G3141" s="63"/>
      <c r="H3141" s="113"/>
      <c r="I3141" s="64"/>
      <c r="J3141" s="63">
        <v>0</v>
      </c>
      <c r="K3141" s="65"/>
      <c r="L3141" s="66"/>
      <c r="M3141" s="64"/>
      <c r="N3141" s="66">
        <f>IF(J3141=0,0,#REF!*$E$3)</f>
        <v>0</v>
      </c>
      <c r="O3141" s="67">
        <f t="shared" si="224"/>
        <v>0</v>
      </c>
      <c r="P3141" s="66"/>
      <c r="Q3141" s="67"/>
      <c r="R3141" s="66"/>
      <c r="S3141" s="67"/>
      <c r="T3141" s="114">
        <f>IF($E$3=0,0,IF(J3141=J3142,0,IF(J3142&gt;J3141,"추가","환입")))</f>
        <v>0</v>
      </c>
    </row>
    <row r="3142" spans="1:20" ht="20.25" hidden="1" customHeight="1">
      <c r="A3142">
        <f>E3142</f>
        <v>0</v>
      </c>
      <c r="E3142">
        <f t="shared" si="225"/>
        <v>0</v>
      </c>
      <c r="F3142" s="59">
        <f>SUM($A$3016:A3142)</f>
        <v>0</v>
      </c>
      <c r="G3142" s="70" t="s">
        <v>873</v>
      </c>
      <c r="H3142" s="115" t="s">
        <v>922</v>
      </c>
      <c r="I3142" s="71"/>
      <c r="J3142" s="70">
        <v>0</v>
      </c>
      <c r="K3142" s="72" t="s">
        <v>884</v>
      </c>
      <c r="L3142" s="73"/>
      <c r="M3142" s="71"/>
      <c r="N3142" s="73">
        <f>IF(J3142=0,0,#REF!)</f>
        <v>0</v>
      </c>
      <c r="O3142" s="74">
        <f t="shared" si="224"/>
        <v>0</v>
      </c>
      <c r="P3142" s="73"/>
      <c r="Q3142" s="74"/>
      <c r="R3142" s="73"/>
      <c r="S3142" s="74"/>
      <c r="T3142" s="104">
        <f>IF(T3141&gt;0,ABS(J3142-J3141),0)</f>
        <v>0</v>
      </c>
    </row>
    <row r="3143" spans="1:20" ht="20.25" hidden="1" customHeight="1">
      <c r="E3143" t="str">
        <f t="shared" ref="E3143:E3205" si="226">IF(OR(O3143&gt;0,O3144&gt;0),2,"")</f>
        <v/>
      </c>
      <c r="F3143" s="62"/>
      <c r="G3143" s="63"/>
      <c r="H3143" s="113"/>
      <c r="I3143" s="64"/>
      <c r="J3143" s="63">
        <v>0</v>
      </c>
      <c r="K3143" s="65"/>
      <c r="L3143" s="66"/>
      <c r="M3143" s="64"/>
      <c r="N3143" s="66">
        <f>IF(J3143=0,0,#REF!*$E$3)</f>
        <v>0</v>
      </c>
      <c r="O3143" s="67">
        <f t="shared" ref="O3143:O3216" si="227">INT($J3143*N3143)</f>
        <v>0</v>
      </c>
      <c r="P3143" s="66"/>
      <c r="Q3143" s="67"/>
      <c r="R3143" s="66"/>
      <c r="S3143" s="67"/>
      <c r="T3143" s="114">
        <f>IF($E$3=0,0,IF(J3143=J3144,0,IF(J3144&gt;J3143,"추가","환입")))</f>
        <v>0</v>
      </c>
    </row>
    <row r="3144" spans="1:20" ht="20.25" hidden="1" customHeight="1">
      <c r="A3144">
        <f>E3144</f>
        <v>0</v>
      </c>
      <c r="E3144">
        <f t="shared" ref="E3144:E3206" si="228">IF(OR(O3143&gt;0,O3144&gt;0),1,0)</f>
        <v>0</v>
      </c>
      <c r="F3144" s="59">
        <f>SUM($A$3016:A3144)</f>
        <v>0</v>
      </c>
      <c r="G3144" s="70" t="s">
        <v>873</v>
      </c>
      <c r="H3144" s="115" t="s">
        <v>923</v>
      </c>
      <c r="I3144" s="71"/>
      <c r="J3144" s="70">
        <v>0</v>
      </c>
      <c r="K3144" s="72" t="s">
        <v>346</v>
      </c>
      <c r="L3144" s="73"/>
      <c r="M3144" s="71"/>
      <c r="N3144" s="73">
        <f>IF(J3144=0,0,#REF!)</f>
        <v>0</v>
      </c>
      <c r="O3144" s="74">
        <f t="shared" si="227"/>
        <v>0</v>
      </c>
      <c r="P3144" s="73"/>
      <c r="Q3144" s="74"/>
      <c r="R3144" s="73"/>
      <c r="S3144" s="74"/>
      <c r="T3144" s="104">
        <f>IF(T3143&gt;0,ABS(J3144-J3143),0)</f>
        <v>0</v>
      </c>
    </row>
    <row r="3145" spans="1:20" ht="20.25" hidden="1" customHeight="1">
      <c r="E3145" t="str">
        <f t="shared" si="226"/>
        <v/>
      </c>
      <c r="F3145" s="62"/>
      <c r="G3145" s="63"/>
      <c r="H3145" s="113"/>
      <c r="I3145" s="64"/>
      <c r="J3145" s="63">
        <v>0</v>
      </c>
      <c r="K3145" s="65"/>
      <c r="L3145" s="66"/>
      <c r="M3145" s="64"/>
      <c r="N3145" s="66">
        <f>IF(J3145=0,0,#REF!*$E$3)</f>
        <v>0</v>
      </c>
      <c r="O3145" s="67">
        <f t="shared" si="227"/>
        <v>0</v>
      </c>
      <c r="P3145" s="66"/>
      <c r="Q3145" s="67"/>
      <c r="R3145" s="66"/>
      <c r="S3145" s="67"/>
      <c r="T3145" s="114">
        <f>IF($E$3=0,0,IF(J3145=J3146,0,IF(J3146&gt;J3145,"추가","환입")))</f>
        <v>0</v>
      </c>
    </row>
    <row r="3146" spans="1:20" ht="20.25" hidden="1" customHeight="1">
      <c r="A3146">
        <f>E3146</f>
        <v>0</v>
      </c>
      <c r="E3146">
        <f t="shared" si="228"/>
        <v>0</v>
      </c>
      <c r="F3146" s="59">
        <f>SUM($A$3016:A3146)</f>
        <v>0</v>
      </c>
      <c r="G3146" s="70" t="s">
        <v>924</v>
      </c>
      <c r="H3146" s="115">
        <v>13</v>
      </c>
      <c r="I3146" s="71"/>
      <c r="J3146" s="70">
        <v>0</v>
      </c>
      <c r="K3146" s="72" t="s">
        <v>753</v>
      </c>
      <c r="L3146" s="73"/>
      <c r="M3146" s="71"/>
      <c r="N3146" s="73">
        <f>IF(J3146=0,0,#REF!)</f>
        <v>0</v>
      </c>
      <c r="O3146" s="74">
        <f t="shared" si="227"/>
        <v>0</v>
      </c>
      <c r="P3146" s="73"/>
      <c r="Q3146" s="74"/>
      <c r="R3146" s="73"/>
      <c r="S3146" s="74"/>
      <c r="T3146" s="104">
        <f>IF(T3145&gt;0,ABS(J3146-J3145),0)</f>
        <v>0</v>
      </c>
    </row>
    <row r="3147" spans="1:20" ht="20.25" hidden="1" customHeight="1">
      <c r="E3147" t="str">
        <f t="shared" si="226"/>
        <v/>
      </c>
      <c r="F3147" s="62"/>
      <c r="G3147" s="63"/>
      <c r="H3147" s="113"/>
      <c r="I3147" s="64"/>
      <c r="J3147" s="63">
        <v>0</v>
      </c>
      <c r="K3147" s="65"/>
      <c r="L3147" s="66"/>
      <c r="M3147" s="64"/>
      <c r="N3147" s="66">
        <f>IF(J3147=0,0,#REF!*$E$3)</f>
        <v>0</v>
      </c>
      <c r="O3147" s="67">
        <f t="shared" si="227"/>
        <v>0</v>
      </c>
      <c r="P3147" s="66"/>
      <c r="Q3147" s="67"/>
      <c r="R3147" s="66"/>
      <c r="S3147" s="67"/>
      <c r="T3147" s="114">
        <f>IF($E$3=0,0,IF(J3147=J3148,0,IF(J3148&gt;J3147,"추가","환입")))</f>
        <v>0</v>
      </c>
    </row>
    <row r="3148" spans="1:20" ht="20.25" hidden="1" customHeight="1">
      <c r="A3148">
        <f>E3148</f>
        <v>0</v>
      </c>
      <c r="E3148">
        <f t="shared" si="228"/>
        <v>0</v>
      </c>
      <c r="F3148" s="59">
        <f>SUM($A$3016:A3148)</f>
        <v>0</v>
      </c>
      <c r="G3148" s="70" t="s">
        <v>924</v>
      </c>
      <c r="H3148" s="115">
        <v>20</v>
      </c>
      <c r="I3148" s="71"/>
      <c r="J3148" s="70">
        <v>0</v>
      </c>
      <c r="K3148" s="72" t="s">
        <v>346</v>
      </c>
      <c r="L3148" s="73"/>
      <c r="M3148" s="71"/>
      <c r="N3148" s="73">
        <f>IF(J3148=0,0,#REF!)</f>
        <v>0</v>
      </c>
      <c r="O3148" s="74">
        <f t="shared" si="227"/>
        <v>0</v>
      </c>
      <c r="P3148" s="73"/>
      <c r="Q3148" s="74"/>
      <c r="R3148" s="73"/>
      <c r="S3148" s="74"/>
      <c r="T3148" s="104">
        <f>IF(T3147&gt;0,ABS(J3148-J3147),0)</f>
        <v>0</v>
      </c>
    </row>
    <row r="3149" spans="1:20" ht="20.25" hidden="1" customHeight="1">
      <c r="E3149" t="str">
        <f t="shared" si="226"/>
        <v/>
      </c>
      <c r="F3149" s="62"/>
      <c r="G3149" s="63"/>
      <c r="H3149" s="113"/>
      <c r="I3149" s="64"/>
      <c r="J3149" s="63">
        <v>0</v>
      </c>
      <c r="K3149" s="65"/>
      <c r="L3149" s="66"/>
      <c r="M3149" s="64"/>
      <c r="N3149" s="66">
        <f>IF(J3149=0,0,#REF!*$E$3)</f>
        <v>0</v>
      </c>
      <c r="O3149" s="67">
        <f t="shared" si="227"/>
        <v>0</v>
      </c>
      <c r="P3149" s="66"/>
      <c r="Q3149" s="67"/>
      <c r="R3149" s="66"/>
      <c r="S3149" s="67"/>
      <c r="T3149" s="114">
        <f>IF($E$3=0,0,IF(J3149=J3150,0,IF(J3150&gt;J3149,"추가","환입")))</f>
        <v>0</v>
      </c>
    </row>
    <row r="3150" spans="1:20" ht="20.25" hidden="1" customHeight="1">
      <c r="A3150">
        <f>E3150</f>
        <v>0</v>
      </c>
      <c r="E3150">
        <f t="shared" si="228"/>
        <v>0</v>
      </c>
      <c r="F3150" s="59">
        <f>SUM($A$3016:A3150)</f>
        <v>0</v>
      </c>
      <c r="G3150" s="70" t="s">
        <v>924</v>
      </c>
      <c r="H3150" s="115">
        <v>25</v>
      </c>
      <c r="I3150" s="71">
        <v>0</v>
      </c>
      <c r="J3150" s="70">
        <v>0</v>
      </c>
      <c r="K3150" s="72" t="s">
        <v>884</v>
      </c>
      <c r="L3150" s="73"/>
      <c r="M3150" s="71"/>
      <c r="N3150" s="73">
        <f>IF(J3150=0,0,#REF!)</f>
        <v>0</v>
      </c>
      <c r="O3150" s="74">
        <f t="shared" si="227"/>
        <v>0</v>
      </c>
      <c r="P3150" s="73"/>
      <c r="Q3150" s="74"/>
      <c r="R3150" s="73"/>
      <c r="S3150" s="74"/>
      <c r="T3150" s="104">
        <f>IF(T3149&gt;0,ABS(J3150-J3149),0)</f>
        <v>0</v>
      </c>
    </row>
    <row r="3151" spans="1:20" ht="20.25" hidden="1" customHeight="1">
      <c r="E3151" t="str">
        <f t="shared" si="226"/>
        <v/>
      </c>
      <c r="F3151" s="62"/>
      <c r="G3151" s="63"/>
      <c r="H3151" s="113"/>
      <c r="I3151" s="64"/>
      <c r="J3151" s="63">
        <v>0</v>
      </c>
      <c r="K3151" s="65"/>
      <c r="L3151" s="66"/>
      <c r="M3151" s="64"/>
      <c r="N3151" s="66">
        <f>IF(J3151=0,0,#REF!*$E$3)</f>
        <v>0</v>
      </c>
      <c r="O3151" s="67">
        <f t="shared" si="227"/>
        <v>0</v>
      </c>
      <c r="P3151" s="66"/>
      <c r="Q3151" s="67"/>
      <c r="R3151" s="66"/>
      <c r="S3151" s="67"/>
      <c r="T3151" s="114">
        <f>IF($E$3=0,0,IF(J3151=J3152,0,IF(J3152&gt;J3151,"추가","환입")))</f>
        <v>0</v>
      </c>
    </row>
    <row r="3152" spans="1:20" ht="20.25" hidden="1" customHeight="1">
      <c r="A3152">
        <f>E3152</f>
        <v>0</v>
      </c>
      <c r="E3152">
        <f t="shared" si="228"/>
        <v>0</v>
      </c>
      <c r="F3152" s="59">
        <f>SUM($A$3016:A3152)</f>
        <v>0</v>
      </c>
      <c r="G3152" s="70" t="s">
        <v>924</v>
      </c>
      <c r="H3152" s="115">
        <v>32</v>
      </c>
      <c r="I3152" s="71"/>
      <c r="J3152" s="70">
        <v>0</v>
      </c>
      <c r="K3152" s="72" t="s">
        <v>346</v>
      </c>
      <c r="L3152" s="73"/>
      <c r="M3152" s="71"/>
      <c r="N3152" s="73">
        <f>IF(J3152=0,0,#REF!)</f>
        <v>0</v>
      </c>
      <c r="O3152" s="74">
        <f t="shared" si="227"/>
        <v>0</v>
      </c>
      <c r="P3152" s="73"/>
      <c r="Q3152" s="74"/>
      <c r="R3152" s="73"/>
      <c r="S3152" s="74"/>
      <c r="T3152" s="104">
        <f>IF(T3151&gt;0,ABS(J3152-J3151),0)</f>
        <v>0</v>
      </c>
    </row>
    <row r="3153" spans="1:20" ht="20.25" hidden="1" customHeight="1">
      <c r="E3153" t="str">
        <f t="shared" si="226"/>
        <v/>
      </c>
      <c r="F3153" s="62"/>
      <c r="G3153" s="63"/>
      <c r="H3153" s="113"/>
      <c r="I3153" s="64"/>
      <c r="J3153" s="63">
        <v>0</v>
      </c>
      <c r="K3153" s="65"/>
      <c r="L3153" s="66"/>
      <c r="M3153" s="64"/>
      <c r="N3153" s="66">
        <f>IF(J3153=0,0,#REF!*$E$3)</f>
        <v>0</v>
      </c>
      <c r="O3153" s="67">
        <f t="shared" si="227"/>
        <v>0</v>
      </c>
      <c r="P3153" s="66"/>
      <c r="Q3153" s="67"/>
      <c r="R3153" s="66"/>
      <c r="S3153" s="67"/>
      <c r="T3153" s="114">
        <f>IF($E$3=0,0,IF(J3153=J3154,0,IF(J3154&gt;J3153,"추가","환입")))</f>
        <v>0</v>
      </c>
    </row>
    <row r="3154" spans="1:20" ht="20.25" hidden="1" customHeight="1">
      <c r="A3154">
        <f>E3154</f>
        <v>0</v>
      </c>
      <c r="E3154">
        <f t="shared" si="228"/>
        <v>0</v>
      </c>
      <c r="F3154" s="59">
        <f>SUM($A$3016:A3154)</f>
        <v>0</v>
      </c>
      <c r="G3154" s="70" t="s">
        <v>924</v>
      </c>
      <c r="H3154" s="115">
        <v>40</v>
      </c>
      <c r="I3154" s="71"/>
      <c r="J3154" s="70">
        <v>0</v>
      </c>
      <c r="K3154" s="72" t="s">
        <v>884</v>
      </c>
      <c r="L3154" s="73"/>
      <c r="M3154" s="71"/>
      <c r="N3154" s="73">
        <f>IF(J3154=0,0,#REF!)</f>
        <v>0</v>
      </c>
      <c r="O3154" s="74">
        <f t="shared" si="227"/>
        <v>0</v>
      </c>
      <c r="P3154" s="73"/>
      <c r="Q3154" s="74"/>
      <c r="R3154" s="73"/>
      <c r="S3154" s="74"/>
      <c r="T3154" s="104">
        <f>IF(T3153&gt;0,ABS(J3154-J3153),0)</f>
        <v>0</v>
      </c>
    </row>
    <row r="3155" spans="1:20" ht="20.25" hidden="1" customHeight="1">
      <c r="E3155" t="str">
        <f t="shared" si="226"/>
        <v/>
      </c>
      <c r="F3155" s="62"/>
      <c r="G3155" s="63"/>
      <c r="H3155" s="113"/>
      <c r="I3155" s="64"/>
      <c r="J3155" s="63">
        <v>0</v>
      </c>
      <c r="K3155" s="65"/>
      <c r="L3155" s="66"/>
      <c r="M3155" s="64"/>
      <c r="N3155" s="66">
        <f>IF(J3155=0,0,#REF!*$E$3)</f>
        <v>0</v>
      </c>
      <c r="O3155" s="67">
        <f t="shared" si="227"/>
        <v>0</v>
      </c>
      <c r="P3155" s="66"/>
      <c r="Q3155" s="67"/>
      <c r="R3155" s="66"/>
      <c r="S3155" s="67"/>
      <c r="T3155" s="114">
        <f>IF($E$3=0,0,IF(J3155=J3156,0,IF(J3156&gt;J3155,"추가","환입")))</f>
        <v>0</v>
      </c>
    </row>
    <row r="3156" spans="1:20" ht="20.25" hidden="1" customHeight="1">
      <c r="A3156">
        <f>E3156</f>
        <v>0</v>
      </c>
      <c r="E3156">
        <f t="shared" si="228"/>
        <v>0</v>
      </c>
      <c r="F3156" s="59">
        <f>SUM($A$3016:A3156)</f>
        <v>0</v>
      </c>
      <c r="G3156" s="70" t="s">
        <v>924</v>
      </c>
      <c r="H3156" s="115">
        <v>50</v>
      </c>
      <c r="I3156" s="71"/>
      <c r="J3156" s="70">
        <v>0</v>
      </c>
      <c r="K3156" s="72" t="s">
        <v>346</v>
      </c>
      <c r="L3156" s="73"/>
      <c r="M3156" s="71"/>
      <c r="N3156" s="73">
        <f>IF(J3156=0,0,#REF!)</f>
        <v>0</v>
      </c>
      <c r="O3156" s="74">
        <f t="shared" si="227"/>
        <v>0</v>
      </c>
      <c r="P3156" s="73"/>
      <c r="Q3156" s="74"/>
      <c r="R3156" s="73"/>
      <c r="S3156" s="74"/>
      <c r="T3156" s="104">
        <f>IF(T3155&gt;0,ABS(J3156-J3155),0)</f>
        <v>0</v>
      </c>
    </row>
    <row r="3157" spans="1:20" ht="20.25" hidden="1" customHeight="1">
      <c r="E3157" t="str">
        <f t="shared" si="226"/>
        <v/>
      </c>
      <c r="F3157" s="62"/>
      <c r="G3157" s="63"/>
      <c r="H3157" s="113"/>
      <c r="I3157" s="64"/>
      <c r="J3157" s="63">
        <v>0</v>
      </c>
      <c r="K3157" s="65"/>
      <c r="L3157" s="66"/>
      <c r="M3157" s="64"/>
      <c r="N3157" s="66">
        <f>IF(J3157=0,0,#REF!*$E$3)</f>
        <v>0</v>
      </c>
      <c r="O3157" s="67">
        <f t="shared" si="227"/>
        <v>0</v>
      </c>
      <c r="P3157" s="66"/>
      <c r="Q3157" s="67"/>
      <c r="R3157" s="66"/>
      <c r="S3157" s="67"/>
      <c r="T3157" s="114">
        <f>IF($E$3=0,0,IF(J3157=J3158,0,IF(J3158&gt;J3157,"추가","환입")))</f>
        <v>0</v>
      </c>
    </row>
    <row r="3158" spans="1:20" ht="20.25" hidden="1" customHeight="1">
      <c r="A3158">
        <f>E3158</f>
        <v>0</v>
      </c>
      <c r="E3158">
        <f t="shared" si="228"/>
        <v>0</v>
      </c>
      <c r="F3158" s="59">
        <f>SUM($A$3016:A3158)</f>
        <v>0</v>
      </c>
      <c r="G3158" s="70" t="s">
        <v>924</v>
      </c>
      <c r="H3158" s="115">
        <v>65</v>
      </c>
      <c r="I3158" s="71"/>
      <c r="J3158" s="70">
        <v>0</v>
      </c>
      <c r="K3158" s="72" t="s">
        <v>884</v>
      </c>
      <c r="L3158" s="73"/>
      <c r="M3158" s="71"/>
      <c r="N3158" s="73">
        <f>IF(J3158=0,0,#REF!)</f>
        <v>0</v>
      </c>
      <c r="O3158" s="74">
        <f t="shared" si="227"/>
        <v>0</v>
      </c>
      <c r="P3158" s="73"/>
      <c r="Q3158" s="74"/>
      <c r="R3158" s="73"/>
      <c r="S3158" s="74"/>
      <c r="T3158" s="104">
        <f>IF(T3157&gt;0,ABS(J3158-J3157),0)</f>
        <v>0</v>
      </c>
    </row>
    <row r="3159" spans="1:20" ht="20.25" hidden="1" customHeight="1">
      <c r="E3159" t="str">
        <f t="shared" si="226"/>
        <v/>
      </c>
      <c r="F3159" s="62"/>
      <c r="G3159" s="63"/>
      <c r="H3159" s="113"/>
      <c r="I3159" s="64"/>
      <c r="J3159" s="63">
        <v>0</v>
      </c>
      <c r="K3159" s="65"/>
      <c r="L3159" s="66"/>
      <c r="M3159" s="64"/>
      <c r="N3159" s="66">
        <f>IF(J3159=0,0,#REF!*$E$3)</f>
        <v>0</v>
      </c>
      <c r="O3159" s="67">
        <f t="shared" si="227"/>
        <v>0</v>
      </c>
      <c r="P3159" s="66"/>
      <c r="Q3159" s="67"/>
      <c r="R3159" s="66"/>
      <c r="S3159" s="67"/>
      <c r="T3159" s="114">
        <f>IF($E$3=0,0,IF(J3159=J3160,0,IF(J3160&gt;J3159,"추가","환입")))</f>
        <v>0</v>
      </c>
    </row>
    <row r="3160" spans="1:20" ht="20.25" hidden="1" customHeight="1">
      <c r="A3160">
        <f>E3160</f>
        <v>0</v>
      </c>
      <c r="E3160">
        <f t="shared" si="228"/>
        <v>0</v>
      </c>
      <c r="F3160" s="59">
        <f>SUM($A$3016:A3160)</f>
        <v>0</v>
      </c>
      <c r="G3160" s="70" t="s">
        <v>925</v>
      </c>
      <c r="H3160" s="115">
        <v>13</v>
      </c>
      <c r="I3160" s="71"/>
      <c r="J3160" s="70">
        <v>0</v>
      </c>
      <c r="K3160" s="72" t="s">
        <v>346</v>
      </c>
      <c r="L3160" s="73"/>
      <c r="M3160" s="71"/>
      <c r="N3160" s="73">
        <f>IF(J3160=0,0,#REF!)</f>
        <v>0</v>
      </c>
      <c r="O3160" s="74">
        <f t="shared" si="227"/>
        <v>0</v>
      </c>
      <c r="P3160" s="73"/>
      <c r="Q3160" s="74"/>
      <c r="R3160" s="73"/>
      <c r="S3160" s="74"/>
      <c r="T3160" s="104">
        <f>IF(T3159&gt;0,ABS(J3160-J3159),0)</f>
        <v>0</v>
      </c>
    </row>
    <row r="3161" spans="1:20" ht="20.25" hidden="1" customHeight="1">
      <c r="E3161" t="str">
        <f t="shared" si="226"/>
        <v/>
      </c>
      <c r="F3161" s="62"/>
      <c r="G3161" s="63"/>
      <c r="H3161" s="113"/>
      <c r="I3161" s="64"/>
      <c r="J3161" s="63">
        <v>0</v>
      </c>
      <c r="K3161" s="65"/>
      <c r="L3161" s="66"/>
      <c r="M3161" s="64"/>
      <c r="N3161" s="66">
        <f>IF(J3161=0,0,#REF!*$E$3)</f>
        <v>0</v>
      </c>
      <c r="O3161" s="67">
        <f t="shared" si="227"/>
        <v>0</v>
      </c>
      <c r="P3161" s="66"/>
      <c r="Q3161" s="67"/>
      <c r="R3161" s="66"/>
      <c r="S3161" s="67"/>
      <c r="T3161" s="114">
        <f>IF($E$3=0,0,IF(J3161=J3162,0,IF(J3162&gt;J3161,"추가","환입")))</f>
        <v>0</v>
      </c>
    </row>
    <row r="3162" spans="1:20" ht="20.25" hidden="1" customHeight="1">
      <c r="A3162">
        <f>E3162</f>
        <v>0</v>
      </c>
      <c r="E3162">
        <f t="shared" si="228"/>
        <v>0</v>
      </c>
      <c r="F3162" s="59">
        <f>SUM($A$3016:A3162)</f>
        <v>0</v>
      </c>
      <c r="G3162" s="70" t="s">
        <v>925</v>
      </c>
      <c r="H3162" s="115">
        <v>20</v>
      </c>
      <c r="I3162" s="71"/>
      <c r="J3162" s="87">
        <v>0</v>
      </c>
      <c r="K3162" s="90" t="s">
        <v>346</v>
      </c>
      <c r="L3162" s="97"/>
      <c r="M3162" s="88"/>
      <c r="N3162" s="97">
        <f>IF(J3162=0,0,#REF!)</f>
        <v>0</v>
      </c>
      <c r="O3162" s="98">
        <f t="shared" si="227"/>
        <v>0</v>
      </c>
      <c r="P3162" s="97"/>
      <c r="Q3162" s="98"/>
      <c r="R3162" s="97"/>
      <c r="S3162" s="98"/>
      <c r="T3162" s="120">
        <f>IF(T3161&gt;0,ABS(J3162-J3161),0)</f>
        <v>0</v>
      </c>
    </row>
    <row r="3163" spans="1:20" ht="20.25" hidden="1" customHeight="1">
      <c r="E3163" t="str">
        <f t="shared" si="226"/>
        <v/>
      </c>
      <c r="F3163" s="62"/>
      <c r="G3163" s="63"/>
      <c r="H3163" s="113"/>
      <c r="I3163" s="64"/>
      <c r="J3163" s="63">
        <v>0</v>
      </c>
      <c r="K3163" s="65"/>
      <c r="L3163" s="66"/>
      <c r="M3163" s="64"/>
      <c r="N3163" s="66">
        <f>IF(J3163=0,0,#REF!*$E$3)</f>
        <v>0</v>
      </c>
      <c r="O3163" s="67">
        <f t="shared" si="227"/>
        <v>0</v>
      </c>
      <c r="P3163" s="66"/>
      <c r="Q3163" s="67"/>
      <c r="R3163" s="66"/>
      <c r="S3163" s="67"/>
      <c r="T3163" s="114">
        <f>IF($E$3=0,0,IF(J3163=J3164,0,IF(J3164&gt;J3163,"추가","환입")))</f>
        <v>0</v>
      </c>
    </row>
    <row r="3164" spans="1:20" ht="20.25" customHeight="1">
      <c r="A3164">
        <f>E3164</f>
        <v>0</v>
      </c>
      <c r="E3164">
        <f t="shared" si="228"/>
        <v>0</v>
      </c>
      <c r="F3164" s="59">
        <f>SUM($A$3016:A3164)</f>
        <v>0</v>
      </c>
      <c r="G3164" s="70" t="s">
        <v>925</v>
      </c>
      <c r="H3164" s="115">
        <v>25</v>
      </c>
      <c r="I3164" s="71"/>
      <c r="J3164" s="87">
        <v>1</v>
      </c>
      <c r="K3164" s="72" t="s">
        <v>926</v>
      </c>
      <c r="L3164" s="73"/>
      <c r="M3164" s="71"/>
      <c r="N3164" s="73"/>
      <c r="O3164" s="74"/>
      <c r="P3164" s="73"/>
      <c r="Q3164" s="74"/>
      <c r="R3164" s="73"/>
      <c r="S3164" s="74"/>
      <c r="T3164" s="104">
        <f>IF(T3163&gt;0,ABS(J3164-J3163),0)</f>
        <v>0</v>
      </c>
    </row>
    <row r="3165" spans="1:20" ht="20.25" hidden="1" customHeight="1">
      <c r="E3165" t="str">
        <f t="shared" si="226"/>
        <v/>
      </c>
      <c r="F3165" s="62"/>
      <c r="G3165" s="63"/>
      <c r="H3165" s="113"/>
      <c r="I3165" s="64"/>
      <c r="J3165" s="91">
        <v>0</v>
      </c>
      <c r="K3165" s="65"/>
      <c r="L3165" s="66"/>
      <c r="M3165" s="64"/>
      <c r="N3165" s="66">
        <f>IF(J3165=0,0,#REF!*$E$3)</f>
        <v>0</v>
      </c>
      <c r="O3165" s="67">
        <f t="shared" si="227"/>
        <v>0</v>
      </c>
      <c r="P3165" s="66"/>
      <c r="Q3165" s="67"/>
      <c r="R3165" s="66"/>
      <c r="S3165" s="67"/>
      <c r="T3165" s="114">
        <f>IF($E$3=0,0,IF(J3165=J3166,0,IF(J3166&gt;J3165,"추가","환입")))</f>
        <v>0</v>
      </c>
    </row>
    <row r="3166" spans="1:20" ht="20.25" hidden="1" customHeight="1">
      <c r="A3166">
        <f>E3166</f>
        <v>0</v>
      </c>
      <c r="E3166">
        <f t="shared" si="228"/>
        <v>0</v>
      </c>
      <c r="F3166" s="59">
        <f>SUM($A$3016:A3166)</f>
        <v>0</v>
      </c>
      <c r="G3166" s="70" t="s">
        <v>925</v>
      </c>
      <c r="H3166" s="115">
        <v>32</v>
      </c>
      <c r="I3166" s="71"/>
      <c r="J3166" s="87">
        <v>0</v>
      </c>
      <c r="K3166" s="72" t="s">
        <v>346</v>
      </c>
      <c r="L3166" s="73"/>
      <c r="M3166" s="71"/>
      <c r="N3166" s="73">
        <f>IF(J3166=0,0,#REF!)</f>
        <v>0</v>
      </c>
      <c r="O3166" s="74">
        <f t="shared" si="227"/>
        <v>0</v>
      </c>
      <c r="P3166" s="73"/>
      <c r="Q3166" s="74"/>
      <c r="R3166" s="73"/>
      <c r="S3166" s="74"/>
      <c r="T3166" s="104">
        <f>IF(T3165&gt;0,ABS(J3166-J3165),0)</f>
        <v>0</v>
      </c>
    </row>
    <row r="3167" spans="1:20" ht="20.25" hidden="1" customHeight="1">
      <c r="E3167" t="e">
        <f t="shared" si="226"/>
        <v>#REF!</v>
      </c>
      <c r="F3167" s="62"/>
      <c r="G3167" s="63"/>
      <c r="H3167" s="113"/>
      <c r="I3167" s="64"/>
      <c r="J3167" s="91">
        <v>0</v>
      </c>
      <c r="K3167" s="65"/>
      <c r="L3167" s="66"/>
      <c r="M3167" s="64"/>
      <c r="N3167" s="66">
        <f>IF(J3167=0,0,#REF!*$E$3)</f>
        <v>0</v>
      </c>
      <c r="O3167" s="67">
        <f t="shared" si="227"/>
        <v>0</v>
      </c>
      <c r="P3167" s="66"/>
      <c r="Q3167" s="67"/>
      <c r="R3167" s="66"/>
      <c r="S3167" s="67"/>
      <c r="T3167" s="114">
        <f>IF($E$3=0,0,IF(J3167=J3168,0,IF(J3168&gt;J3167,"추가","환입")))</f>
        <v>0</v>
      </c>
    </row>
    <row r="3168" spans="1:20" ht="20.25" hidden="1" customHeight="1">
      <c r="A3168" t="e">
        <f>E3168</f>
        <v>#REF!</v>
      </c>
      <c r="E3168" t="e">
        <f t="shared" si="228"/>
        <v>#REF!</v>
      </c>
      <c r="F3168" s="59" t="e">
        <f>SUM($A$3016:A3168)</f>
        <v>#REF!</v>
      </c>
      <c r="G3168" s="70" t="s">
        <v>925</v>
      </c>
      <c r="H3168" s="115">
        <v>40</v>
      </c>
      <c r="I3168" s="71"/>
      <c r="J3168" s="87">
        <v>3</v>
      </c>
      <c r="K3168" s="72" t="s">
        <v>926</v>
      </c>
      <c r="L3168" s="73"/>
      <c r="M3168" s="71"/>
      <c r="N3168" s="73" t="e">
        <f>IF(J3168=0,0,#REF!)</f>
        <v>#REF!</v>
      </c>
      <c r="O3168" s="74" t="e">
        <f t="shared" si="227"/>
        <v>#REF!</v>
      </c>
      <c r="P3168" s="73"/>
      <c r="Q3168" s="74"/>
      <c r="R3168" s="73"/>
      <c r="S3168" s="74"/>
      <c r="T3168" s="104">
        <f>IF(T3167&gt;0,ABS(J3168-J3167),0)</f>
        <v>0</v>
      </c>
    </row>
    <row r="3169" spans="1:20" ht="20.25" hidden="1" customHeight="1">
      <c r="E3169" t="str">
        <f t="shared" si="226"/>
        <v/>
      </c>
      <c r="F3169" s="62"/>
      <c r="G3169" s="63"/>
      <c r="H3169" s="113"/>
      <c r="I3169" s="64"/>
      <c r="J3169" s="91">
        <v>0</v>
      </c>
      <c r="K3169" s="65"/>
      <c r="L3169" s="66"/>
      <c r="M3169" s="64"/>
      <c r="N3169" s="66">
        <f>IF(J3169=0,0,#REF!*$E$3)</f>
        <v>0</v>
      </c>
      <c r="O3169" s="67">
        <f t="shared" si="227"/>
        <v>0</v>
      </c>
      <c r="P3169" s="66"/>
      <c r="Q3169" s="67"/>
      <c r="R3169" s="66"/>
      <c r="S3169" s="67"/>
      <c r="T3169" s="114">
        <f>IF($E$3=0,0,IF(J3169=J3170,0,IF(J3170&gt;J3169,"추가","환입")))</f>
        <v>0</v>
      </c>
    </row>
    <row r="3170" spans="1:20" ht="20.25" hidden="1" customHeight="1">
      <c r="A3170">
        <f>E3170</f>
        <v>0</v>
      </c>
      <c r="E3170">
        <f t="shared" si="228"/>
        <v>0</v>
      </c>
      <c r="F3170" s="59" t="e">
        <f>SUM($A$3016:A3170)</f>
        <v>#REF!</v>
      </c>
      <c r="G3170" s="70" t="s">
        <v>925</v>
      </c>
      <c r="H3170" s="115">
        <v>50</v>
      </c>
      <c r="I3170" s="71"/>
      <c r="J3170" s="119">
        <v>0</v>
      </c>
      <c r="K3170" s="72" t="s">
        <v>346</v>
      </c>
      <c r="L3170" s="73"/>
      <c r="M3170" s="71"/>
      <c r="N3170" s="73">
        <f>IF(J3170=0,0,#REF!)</f>
        <v>0</v>
      </c>
      <c r="O3170" s="74">
        <f t="shared" si="227"/>
        <v>0</v>
      </c>
      <c r="P3170" s="73"/>
      <c r="Q3170" s="74"/>
      <c r="R3170" s="73"/>
      <c r="S3170" s="74"/>
      <c r="T3170" s="104">
        <f>IF(T3169&gt;0,ABS(J3170-J3169),0)</f>
        <v>0</v>
      </c>
    </row>
    <row r="3171" spans="1:20" ht="20.25" hidden="1" customHeight="1">
      <c r="E3171" t="str">
        <f t="shared" si="226"/>
        <v/>
      </c>
      <c r="F3171" s="62"/>
      <c r="G3171" s="63"/>
      <c r="H3171" s="113"/>
      <c r="I3171" s="64"/>
      <c r="J3171" s="91">
        <v>0</v>
      </c>
      <c r="K3171" s="65"/>
      <c r="L3171" s="66"/>
      <c r="M3171" s="64"/>
      <c r="N3171" s="66">
        <f>IF(J3171=0,0,#REF!*$E$3)</f>
        <v>0</v>
      </c>
      <c r="O3171" s="67">
        <f t="shared" si="227"/>
        <v>0</v>
      </c>
      <c r="P3171" s="66"/>
      <c r="Q3171" s="67"/>
      <c r="R3171" s="66"/>
      <c r="S3171" s="67"/>
      <c r="T3171" s="114">
        <f>IF($E$3=0,0,IF(J3171=J3172,0,IF(J3172&gt;J3171,"추가","환입")))</f>
        <v>0</v>
      </c>
    </row>
    <row r="3172" spans="1:20" ht="20.25" hidden="1" customHeight="1">
      <c r="A3172">
        <f>E3172</f>
        <v>0</v>
      </c>
      <c r="E3172">
        <f t="shared" si="228"/>
        <v>0</v>
      </c>
      <c r="F3172" s="59" t="e">
        <f>SUM($A$3016:A3172)</f>
        <v>#REF!</v>
      </c>
      <c r="G3172" s="70" t="s">
        <v>925</v>
      </c>
      <c r="H3172" s="115">
        <v>65</v>
      </c>
      <c r="I3172" s="71"/>
      <c r="J3172" s="87">
        <v>0</v>
      </c>
      <c r="K3172" s="72" t="s">
        <v>926</v>
      </c>
      <c r="L3172" s="73"/>
      <c r="M3172" s="71"/>
      <c r="N3172" s="73">
        <f>IF(J3172=0,0,#REF!)</f>
        <v>0</v>
      </c>
      <c r="O3172" s="74">
        <f t="shared" si="227"/>
        <v>0</v>
      </c>
      <c r="P3172" s="73"/>
      <c r="Q3172" s="74"/>
      <c r="R3172" s="73"/>
      <c r="S3172" s="74"/>
      <c r="T3172" s="104">
        <f>IF(T3171&gt;0,ABS(J3172-J3171),0)</f>
        <v>0</v>
      </c>
    </row>
    <row r="3173" spans="1:20" ht="20.25" hidden="1" customHeight="1">
      <c r="E3173" t="str">
        <f t="shared" si="226"/>
        <v/>
      </c>
      <c r="F3173" s="62"/>
      <c r="G3173" s="63"/>
      <c r="H3173" s="113"/>
      <c r="I3173" s="64"/>
      <c r="J3173" s="63">
        <v>0</v>
      </c>
      <c r="K3173" s="65"/>
      <c r="L3173" s="66"/>
      <c r="M3173" s="64"/>
      <c r="N3173" s="66">
        <f>IF(J3173=0,0,#REF!*$E$3)</f>
        <v>0</v>
      </c>
      <c r="O3173" s="67">
        <f t="shared" si="227"/>
        <v>0</v>
      </c>
      <c r="P3173" s="66"/>
      <c r="Q3173" s="67"/>
      <c r="R3173" s="66"/>
      <c r="S3173" s="67"/>
      <c r="T3173" s="114">
        <f>IF($E$3=0,0,IF(J3173=J3174,0,IF(J3174&gt;J3173,"추가","환입")))</f>
        <v>0</v>
      </c>
    </row>
    <row r="3174" spans="1:20" ht="20.25" hidden="1" customHeight="1">
      <c r="A3174">
        <f>E3174</f>
        <v>0</v>
      </c>
      <c r="E3174">
        <f t="shared" si="228"/>
        <v>0</v>
      </c>
      <c r="F3174" s="59" t="e">
        <f>SUM($A$3016:A3174)</f>
        <v>#REF!</v>
      </c>
      <c r="G3174" s="70" t="s">
        <v>927</v>
      </c>
      <c r="H3174" s="115" t="s">
        <v>928</v>
      </c>
      <c r="I3174" s="71"/>
      <c r="J3174" s="70">
        <v>0</v>
      </c>
      <c r="K3174" s="72" t="s">
        <v>346</v>
      </c>
      <c r="L3174" s="73"/>
      <c r="M3174" s="71"/>
      <c r="N3174" s="73">
        <f>IF(J3174=0,0,#REF!)</f>
        <v>0</v>
      </c>
      <c r="O3174" s="74">
        <f t="shared" si="227"/>
        <v>0</v>
      </c>
      <c r="P3174" s="73"/>
      <c r="Q3174" s="74"/>
      <c r="R3174" s="73"/>
      <c r="S3174" s="74"/>
      <c r="T3174" s="104">
        <f>IF(T3173&gt;0,ABS(J3174-J3173),0)</f>
        <v>0</v>
      </c>
    </row>
    <row r="3175" spans="1:20" ht="20.25" hidden="1" customHeight="1">
      <c r="E3175" t="str">
        <f t="shared" si="226"/>
        <v/>
      </c>
      <c r="F3175" s="62"/>
      <c r="G3175" s="63"/>
      <c r="H3175" s="113"/>
      <c r="I3175" s="64"/>
      <c r="J3175" s="63">
        <v>0</v>
      </c>
      <c r="K3175" s="65"/>
      <c r="L3175" s="66"/>
      <c r="M3175" s="64"/>
      <c r="N3175" s="66">
        <f>IF(J3175=0,0,#REF!*$E$3)</f>
        <v>0</v>
      </c>
      <c r="O3175" s="67">
        <f t="shared" si="227"/>
        <v>0</v>
      </c>
      <c r="P3175" s="66"/>
      <c r="Q3175" s="67"/>
      <c r="R3175" s="66"/>
      <c r="S3175" s="67"/>
      <c r="T3175" s="114">
        <f>IF($E$3=0,0,IF(J3175=J3176,0,IF(J3176&gt;J3175,"추가","환입")))</f>
        <v>0</v>
      </c>
    </row>
    <row r="3176" spans="1:20" ht="20.25" hidden="1" customHeight="1">
      <c r="A3176">
        <f>E3176</f>
        <v>0</v>
      </c>
      <c r="E3176">
        <f t="shared" si="228"/>
        <v>0</v>
      </c>
      <c r="F3176" s="59" t="e">
        <f>SUM($A$3016:A3176)</f>
        <v>#REF!</v>
      </c>
      <c r="G3176" s="70" t="s">
        <v>927</v>
      </c>
      <c r="H3176" s="115" t="s">
        <v>929</v>
      </c>
      <c r="I3176" s="71"/>
      <c r="J3176" s="70">
        <v>0</v>
      </c>
      <c r="K3176" s="72" t="s">
        <v>926</v>
      </c>
      <c r="L3176" s="73"/>
      <c r="M3176" s="71"/>
      <c r="N3176" s="73">
        <f>IF(J3176=0,0,#REF!)</f>
        <v>0</v>
      </c>
      <c r="O3176" s="74">
        <f t="shared" si="227"/>
        <v>0</v>
      </c>
      <c r="P3176" s="73"/>
      <c r="Q3176" s="74"/>
      <c r="R3176" s="73"/>
      <c r="S3176" s="74"/>
      <c r="T3176" s="104">
        <f>IF(T3175&gt;0,ABS(J3176-J3175),0)</f>
        <v>0</v>
      </c>
    </row>
    <row r="3177" spans="1:20" ht="20.25" hidden="1" customHeight="1">
      <c r="E3177" t="str">
        <f t="shared" si="226"/>
        <v/>
      </c>
      <c r="F3177" s="62"/>
      <c r="G3177" s="63"/>
      <c r="H3177" s="113"/>
      <c r="I3177" s="64"/>
      <c r="J3177" s="63">
        <v>0</v>
      </c>
      <c r="K3177" s="65"/>
      <c r="L3177" s="66"/>
      <c r="M3177" s="64"/>
      <c r="N3177" s="66">
        <f>IF(J3177=0,0,#REF!*$E$3)</f>
        <v>0</v>
      </c>
      <c r="O3177" s="67">
        <f t="shared" si="227"/>
        <v>0</v>
      </c>
      <c r="P3177" s="66"/>
      <c r="Q3177" s="67"/>
      <c r="R3177" s="66"/>
      <c r="S3177" s="67"/>
      <c r="T3177" s="114">
        <f>IF($E$3=0,0,IF(J3177=J3178,0,IF(J3178&gt;J3177,"추가","환입")))</f>
        <v>0</v>
      </c>
    </row>
    <row r="3178" spans="1:20" ht="20.25" hidden="1" customHeight="1">
      <c r="A3178">
        <f>E3178</f>
        <v>0</v>
      </c>
      <c r="E3178">
        <f t="shared" si="228"/>
        <v>0</v>
      </c>
      <c r="F3178" s="59" t="e">
        <f>SUM($A$3016:A3178)</f>
        <v>#REF!</v>
      </c>
      <c r="G3178" s="70" t="s">
        <v>927</v>
      </c>
      <c r="H3178" s="115" t="s">
        <v>930</v>
      </c>
      <c r="I3178" s="71"/>
      <c r="J3178" s="70">
        <v>0</v>
      </c>
      <c r="K3178" s="72" t="s">
        <v>346</v>
      </c>
      <c r="L3178" s="73"/>
      <c r="M3178" s="71"/>
      <c r="N3178" s="73">
        <f>IF(J3178=0,0,#REF!)</f>
        <v>0</v>
      </c>
      <c r="O3178" s="74">
        <f t="shared" si="227"/>
        <v>0</v>
      </c>
      <c r="P3178" s="73"/>
      <c r="Q3178" s="74"/>
      <c r="R3178" s="73"/>
      <c r="S3178" s="74"/>
      <c r="T3178" s="104">
        <f>IF(T3177&gt;0,ABS(J3178-J3177),0)</f>
        <v>0</v>
      </c>
    </row>
    <row r="3179" spans="1:20" ht="20.25" hidden="1" customHeight="1">
      <c r="E3179" t="str">
        <f t="shared" si="226"/>
        <v/>
      </c>
      <c r="F3179" s="62"/>
      <c r="G3179" s="63"/>
      <c r="H3179" s="113"/>
      <c r="I3179" s="64"/>
      <c r="J3179" s="63">
        <v>0</v>
      </c>
      <c r="K3179" s="65"/>
      <c r="L3179" s="66"/>
      <c r="M3179" s="64"/>
      <c r="N3179" s="66">
        <f>IF(J3179=0,0,#REF!*$E$3)</f>
        <v>0</v>
      </c>
      <c r="O3179" s="67">
        <f t="shared" si="227"/>
        <v>0</v>
      </c>
      <c r="P3179" s="66"/>
      <c r="Q3179" s="67"/>
      <c r="R3179" s="66"/>
      <c r="S3179" s="67"/>
      <c r="T3179" s="114">
        <f>IF($E$3=0,0,IF(J3179=J3180,0,IF(J3180&gt;J3179,"추가","환입")))</f>
        <v>0</v>
      </c>
    </row>
    <row r="3180" spans="1:20" ht="20.25" hidden="1" customHeight="1">
      <c r="A3180">
        <f>E3180</f>
        <v>0</v>
      </c>
      <c r="E3180">
        <f t="shared" si="228"/>
        <v>0</v>
      </c>
      <c r="F3180" s="59" t="e">
        <f>SUM($A$3016:A3180)</f>
        <v>#REF!</v>
      </c>
      <c r="G3180" s="70" t="s">
        <v>927</v>
      </c>
      <c r="H3180" s="115" t="s">
        <v>931</v>
      </c>
      <c r="I3180" s="71"/>
      <c r="J3180" s="70">
        <v>0</v>
      </c>
      <c r="K3180" s="72" t="s">
        <v>926</v>
      </c>
      <c r="L3180" s="73"/>
      <c r="M3180" s="71"/>
      <c r="N3180" s="73">
        <f>IF(J3180=0,0,#REF!)</f>
        <v>0</v>
      </c>
      <c r="O3180" s="74">
        <f t="shared" si="227"/>
        <v>0</v>
      </c>
      <c r="P3180" s="73"/>
      <c r="Q3180" s="74"/>
      <c r="R3180" s="73"/>
      <c r="S3180" s="74"/>
      <c r="T3180" s="104">
        <f>IF(T3179&gt;0,ABS(J3180-J3179),0)</f>
        <v>0</v>
      </c>
    </row>
    <row r="3181" spans="1:20" ht="20.25" hidden="1" customHeight="1">
      <c r="E3181" t="str">
        <f t="shared" si="226"/>
        <v/>
      </c>
      <c r="F3181" s="62"/>
      <c r="G3181" s="63"/>
      <c r="H3181" s="113"/>
      <c r="I3181" s="64"/>
      <c r="J3181" s="63">
        <v>0</v>
      </c>
      <c r="K3181" s="65"/>
      <c r="L3181" s="66"/>
      <c r="M3181" s="64"/>
      <c r="N3181" s="66">
        <f>IF(J3181=0,0,#REF!*$E$3)</f>
        <v>0</v>
      </c>
      <c r="O3181" s="67">
        <f t="shared" si="227"/>
        <v>0</v>
      </c>
      <c r="P3181" s="66"/>
      <c r="Q3181" s="67"/>
      <c r="R3181" s="66"/>
      <c r="S3181" s="67"/>
      <c r="T3181" s="114">
        <f>IF($E$3=0,0,IF(J3181=J3182,0,IF(J3182&gt;J3181,"추가","환입")))</f>
        <v>0</v>
      </c>
    </row>
    <row r="3182" spans="1:20" ht="20.25" hidden="1" customHeight="1">
      <c r="A3182">
        <f>E3182</f>
        <v>0</v>
      </c>
      <c r="E3182">
        <f t="shared" si="228"/>
        <v>0</v>
      </c>
      <c r="F3182" s="59" t="e">
        <f>SUM($A$3016:A3182)</f>
        <v>#REF!</v>
      </c>
      <c r="G3182" s="70" t="s">
        <v>927</v>
      </c>
      <c r="H3182" s="115" t="s">
        <v>932</v>
      </c>
      <c r="I3182" s="71"/>
      <c r="J3182" s="70">
        <v>0</v>
      </c>
      <c r="K3182" s="72" t="s">
        <v>926</v>
      </c>
      <c r="L3182" s="73"/>
      <c r="M3182" s="71"/>
      <c r="N3182" s="73">
        <f>IF(J3182=0,0,#REF!)</f>
        <v>0</v>
      </c>
      <c r="O3182" s="74">
        <f t="shared" si="227"/>
        <v>0</v>
      </c>
      <c r="P3182" s="73"/>
      <c r="Q3182" s="74"/>
      <c r="R3182" s="73"/>
      <c r="S3182" s="74"/>
      <c r="T3182" s="104">
        <f>IF(T3181&gt;0,ABS(J3182-J3181),0)</f>
        <v>0</v>
      </c>
    </row>
    <row r="3183" spans="1:20" ht="20.25" hidden="1" customHeight="1">
      <c r="E3183" t="str">
        <f t="shared" si="226"/>
        <v/>
      </c>
      <c r="F3183" s="62"/>
      <c r="G3183" s="63"/>
      <c r="H3183" s="113"/>
      <c r="I3183" s="64"/>
      <c r="J3183" s="63">
        <v>0</v>
      </c>
      <c r="K3183" s="65"/>
      <c r="L3183" s="66"/>
      <c r="M3183" s="64"/>
      <c r="N3183" s="66">
        <f>IF(J3183=0,0,#REF!*$E$3)</f>
        <v>0</v>
      </c>
      <c r="O3183" s="67">
        <f t="shared" si="227"/>
        <v>0</v>
      </c>
      <c r="P3183" s="66"/>
      <c r="Q3183" s="67"/>
      <c r="R3183" s="66"/>
      <c r="S3183" s="67"/>
      <c r="T3183" s="114">
        <f>IF($E$3=0,0,IF(J3183=J3184,0,IF(J3184&gt;J3183,"추가","환입")))</f>
        <v>0</v>
      </c>
    </row>
    <row r="3184" spans="1:20" ht="20.25" hidden="1" customHeight="1">
      <c r="A3184">
        <f>E3184</f>
        <v>0</v>
      </c>
      <c r="E3184">
        <f t="shared" si="228"/>
        <v>0</v>
      </c>
      <c r="F3184" s="59" t="e">
        <f>SUM($A$3016:A3184)</f>
        <v>#REF!</v>
      </c>
      <c r="G3184" s="70" t="s">
        <v>927</v>
      </c>
      <c r="H3184" s="115" t="s">
        <v>933</v>
      </c>
      <c r="I3184" s="71"/>
      <c r="J3184" s="70">
        <v>0</v>
      </c>
      <c r="K3184" s="72" t="s">
        <v>926</v>
      </c>
      <c r="L3184" s="73"/>
      <c r="M3184" s="71"/>
      <c r="N3184" s="73">
        <f>IF(J3184=0,0,#REF!)</f>
        <v>0</v>
      </c>
      <c r="O3184" s="74">
        <f t="shared" si="227"/>
        <v>0</v>
      </c>
      <c r="P3184" s="73"/>
      <c r="Q3184" s="74"/>
      <c r="R3184" s="73"/>
      <c r="S3184" s="74"/>
      <c r="T3184" s="104">
        <f>IF(T3183&gt;0,ABS(J3184-J3183),0)</f>
        <v>0</v>
      </c>
    </row>
    <row r="3185" spans="1:20" ht="20.25" hidden="1" customHeight="1">
      <c r="E3185" t="str">
        <f t="shared" si="226"/>
        <v/>
      </c>
      <c r="F3185" s="62"/>
      <c r="G3185" s="63"/>
      <c r="H3185" s="113"/>
      <c r="I3185" s="64"/>
      <c r="J3185" s="63">
        <v>0</v>
      </c>
      <c r="K3185" s="65"/>
      <c r="L3185" s="66"/>
      <c r="M3185" s="64"/>
      <c r="N3185" s="66">
        <f>IF(J3185=0,0,#REF!*$E$3)</f>
        <v>0</v>
      </c>
      <c r="O3185" s="67">
        <f t="shared" si="227"/>
        <v>0</v>
      </c>
      <c r="P3185" s="66"/>
      <c r="Q3185" s="67"/>
      <c r="R3185" s="66"/>
      <c r="S3185" s="67"/>
      <c r="T3185" s="114">
        <f>IF($E$3=0,0,IF(J3185=J3186,0,IF(J3186&gt;J3185,"추가","환입")))</f>
        <v>0</v>
      </c>
    </row>
    <row r="3186" spans="1:20" ht="20.25" hidden="1" customHeight="1">
      <c r="A3186">
        <f>E3186</f>
        <v>0</v>
      </c>
      <c r="E3186">
        <f t="shared" si="228"/>
        <v>0</v>
      </c>
      <c r="F3186" s="59" t="e">
        <f>SUM($A$3016:A3186)</f>
        <v>#REF!</v>
      </c>
      <c r="G3186" s="70" t="s">
        <v>927</v>
      </c>
      <c r="H3186" s="115" t="s">
        <v>934</v>
      </c>
      <c r="I3186" s="71"/>
      <c r="J3186" s="70">
        <v>0</v>
      </c>
      <c r="K3186" s="72" t="s">
        <v>346</v>
      </c>
      <c r="L3186" s="73"/>
      <c r="M3186" s="71"/>
      <c r="N3186" s="73">
        <f>IF(J3186=0,0,#REF!)</f>
        <v>0</v>
      </c>
      <c r="O3186" s="74">
        <f t="shared" si="227"/>
        <v>0</v>
      </c>
      <c r="P3186" s="73"/>
      <c r="Q3186" s="74"/>
      <c r="R3186" s="73"/>
      <c r="S3186" s="74"/>
      <c r="T3186" s="104">
        <f>IF(T3185&gt;0,ABS(J3186-J3185),0)</f>
        <v>0</v>
      </c>
    </row>
    <row r="3187" spans="1:20" ht="20.25" hidden="1" customHeight="1">
      <c r="E3187" t="str">
        <f t="shared" si="226"/>
        <v/>
      </c>
      <c r="F3187" s="62"/>
      <c r="G3187" s="63"/>
      <c r="H3187" s="113"/>
      <c r="I3187" s="64"/>
      <c r="J3187" s="63">
        <v>0</v>
      </c>
      <c r="K3187" s="65"/>
      <c r="L3187" s="66"/>
      <c r="M3187" s="64"/>
      <c r="N3187" s="66">
        <f>IF(J3187=0,0,#REF!*$E$3)</f>
        <v>0</v>
      </c>
      <c r="O3187" s="67">
        <f t="shared" si="227"/>
        <v>0</v>
      </c>
      <c r="P3187" s="66"/>
      <c r="Q3187" s="67"/>
      <c r="R3187" s="66"/>
      <c r="S3187" s="67"/>
      <c r="T3187" s="114">
        <f>IF($E$3=0,0,IF(J3187=J3188,0,IF(J3188&gt;J3187,"추가","환입")))</f>
        <v>0</v>
      </c>
    </row>
    <row r="3188" spans="1:20" ht="20.25" hidden="1" customHeight="1">
      <c r="A3188">
        <f>E3188</f>
        <v>0</v>
      </c>
      <c r="E3188">
        <f t="shared" si="228"/>
        <v>0</v>
      </c>
      <c r="F3188" s="59" t="e">
        <f>SUM($A$3016:A3188)</f>
        <v>#REF!</v>
      </c>
      <c r="G3188" s="70" t="s">
        <v>935</v>
      </c>
      <c r="H3188" s="115" t="s">
        <v>936</v>
      </c>
      <c r="I3188" s="71"/>
      <c r="J3188" s="70">
        <v>0</v>
      </c>
      <c r="K3188" s="72" t="s">
        <v>346</v>
      </c>
      <c r="L3188" s="73"/>
      <c r="M3188" s="71"/>
      <c r="N3188" s="73">
        <f>IF(J3188=0,0,#REF!)</f>
        <v>0</v>
      </c>
      <c r="O3188" s="74">
        <f t="shared" si="227"/>
        <v>0</v>
      </c>
      <c r="P3188" s="73"/>
      <c r="Q3188" s="74"/>
      <c r="R3188" s="73"/>
      <c r="S3188" s="74"/>
      <c r="T3188" s="104">
        <f>IF(T3187&gt;0,ABS(J3188-J3187),0)</f>
        <v>0</v>
      </c>
    </row>
    <row r="3189" spans="1:20" ht="20.25" hidden="1" customHeight="1">
      <c r="E3189" t="str">
        <f t="shared" si="226"/>
        <v/>
      </c>
      <c r="F3189" s="62"/>
      <c r="G3189" s="63"/>
      <c r="H3189" s="113"/>
      <c r="I3189" s="64"/>
      <c r="J3189" s="63">
        <v>0</v>
      </c>
      <c r="K3189" s="65"/>
      <c r="L3189" s="66"/>
      <c r="M3189" s="64"/>
      <c r="N3189" s="66">
        <f>IF(J3189=0,0,#REF!*$E$3)</f>
        <v>0</v>
      </c>
      <c r="O3189" s="67">
        <f t="shared" si="227"/>
        <v>0</v>
      </c>
      <c r="P3189" s="66"/>
      <c r="Q3189" s="67"/>
      <c r="R3189" s="66"/>
      <c r="S3189" s="67"/>
      <c r="T3189" s="114">
        <f>IF($E$3=0,0,IF(J3189=J3190,0,IF(J3190&gt;J3189,"추가","환입")))</f>
        <v>0</v>
      </c>
    </row>
    <row r="3190" spans="1:20" ht="20.25" hidden="1" customHeight="1">
      <c r="A3190">
        <f>E3190</f>
        <v>0</v>
      </c>
      <c r="E3190">
        <f t="shared" si="228"/>
        <v>0</v>
      </c>
      <c r="F3190" s="59" t="e">
        <f>SUM($A$3016:A3190)</f>
        <v>#REF!</v>
      </c>
      <c r="G3190" s="70" t="s">
        <v>935</v>
      </c>
      <c r="H3190" s="115" t="s">
        <v>937</v>
      </c>
      <c r="I3190" s="71"/>
      <c r="J3190" s="70">
        <v>0</v>
      </c>
      <c r="K3190" s="72" t="s">
        <v>347</v>
      </c>
      <c r="L3190" s="73"/>
      <c r="M3190" s="71"/>
      <c r="N3190" s="73">
        <f>IF(J3190=0,0,#REF!)</f>
        <v>0</v>
      </c>
      <c r="O3190" s="74">
        <f t="shared" si="227"/>
        <v>0</v>
      </c>
      <c r="P3190" s="73"/>
      <c r="Q3190" s="74"/>
      <c r="R3190" s="73"/>
      <c r="S3190" s="74"/>
      <c r="T3190" s="104">
        <f>IF(T3189&gt;0,ABS(J3190-J3189),0)</f>
        <v>0</v>
      </c>
    </row>
    <row r="3191" spans="1:20" ht="20.25" hidden="1" customHeight="1">
      <c r="E3191" t="str">
        <f t="shared" si="226"/>
        <v/>
      </c>
      <c r="F3191" s="62"/>
      <c r="G3191" s="63"/>
      <c r="H3191" s="113"/>
      <c r="I3191" s="64"/>
      <c r="J3191" s="63">
        <v>0</v>
      </c>
      <c r="K3191" s="65"/>
      <c r="L3191" s="66"/>
      <c r="M3191" s="64"/>
      <c r="N3191" s="66">
        <f>IF(J3191=0,0,#REF!*$E$3)</f>
        <v>0</v>
      </c>
      <c r="O3191" s="67">
        <f t="shared" si="227"/>
        <v>0</v>
      </c>
      <c r="P3191" s="66"/>
      <c r="Q3191" s="67"/>
      <c r="R3191" s="66"/>
      <c r="S3191" s="67"/>
      <c r="T3191" s="114">
        <f>IF($E$3=0,0,IF(J3191=J3192,0,IF(J3192&gt;J3191,"추가","환입")))</f>
        <v>0</v>
      </c>
    </row>
    <row r="3192" spans="1:20" ht="20.25" hidden="1" customHeight="1">
      <c r="A3192">
        <f>E3192</f>
        <v>0</v>
      </c>
      <c r="E3192">
        <f t="shared" si="228"/>
        <v>0</v>
      </c>
      <c r="F3192" s="59" t="e">
        <f>SUM($A$3016:A3192)</f>
        <v>#REF!</v>
      </c>
      <c r="G3192" s="70" t="s">
        <v>935</v>
      </c>
      <c r="H3192" s="115" t="s">
        <v>938</v>
      </c>
      <c r="I3192" s="71" t="e">
        <f>IF(N3192&gt;#REF!,"(SRS)","")</f>
        <v>#REF!</v>
      </c>
      <c r="J3192" s="70">
        <v>0</v>
      </c>
      <c r="K3192" s="72" t="s">
        <v>926</v>
      </c>
      <c r="L3192" s="73"/>
      <c r="M3192" s="71"/>
      <c r="N3192" s="73">
        <f>IF(J3192=0,0,#REF!)</f>
        <v>0</v>
      </c>
      <c r="O3192" s="74">
        <f t="shared" si="227"/>
        <v>0</v>
      </c>
      <c r="P3192" s="73"/>
      <c r="Q3192" s="74"/>
      <c r="R3192" s="73"/>
      <c r="S3192" s="74"/>
      <c r="T3192" s="104">
        <f>IF(T3191&gt;0,ABS(J3192-J3191),0)</f>
        <v>0</v>
      </c>
    </row>
    <row r="3193" spans="1:20" ht="20.25" hidden="1" customHeight="1">
      <c r="E3193" t="str">
        <f t="shared" si="226"/>
        <v/>
      </c>
      <c r="F3193" s="62"/>
      <c r="G3193" s="63"/>
      <c r="H3193" s="113"/>
      <c r="I3193" s="64"/>
      <c r="J3193" s="63">
        <v>0</v>
      </c>
      <c r="K3193" s="65"/>
      <c r="L3193" s="66"/>
      <c r="M3193" s="64"/>
      <c r="N3193" s="66">
        <f>IF(J3193=0,0,#REF!*$E$3)</f>
        <v>0</v>
      </c>
      <c r="O3193" s="67">
        <f t="shared" si="227"/>
        <v>0</v>
      </c>
      <c r="P3193" s="66"/>
      <c r="Q3193" s="67"/>
      <c r="R3193" s="66"/>
      <c r="S3193" s="67"/>
      <c r="T3193" s="114">
        <f>IF($E$3=0,0,IF(J3193=J3194,0,IF(J3194&gt;J3193,"추가","환입")))</f>
        <v>0</v>
      </c>
    </row>
    <row r="3194" spans="1:20" ht="20.25" hidden="1" customHeight="1">
      <c r="A3194">
        <f>E3194</f>
        <v>0</v>
      </c>
      <c r="B3194" t="s">
        <v>939</v>
      </c>
      <c r="E3194">
        <f t="shared" si="228"/>
        <v>0</v>
      </c>
      <c r="F3194" s="59" t="e">
        <f>SUM($A$3016:A3194)</f>
        <v>#REF!</v>
      </c>
      <c r="G3194" s="70" t="s">
        <v>935</v>
      </c>
      <c r="H3194" s="115" t="s">
        <v>940</v>
      </c>
      <c r="I3194" s="71"/>
      <c r="J3194" s="70">
        <v>0</v>
      </c>
      <c r="K3194" s="72" t="s">
        <v>926</v>
      </c>
      <c r="L3194" s="73"/>
      <c r="M3194" s="71"/>
      <c r="N3194" s="73">
        <f>IF(J3194=0,0,#REF!)</f>
        <v>0</v>
      </c>
      <c r="O3194" s="74">
        <f t="shared" si="227"/>
        <v>0</v>
      </c>
      <c r="P3194" s="73"/>
      <c r="Q3194" s="74"/>
      <c r="R3194" s="73"/>
      <c r="S3194" s="74"/>
      <c r="T3194" s="104">
        <f>IF(T3193&gt;0,ABS(J3194-J3193),0)</f>
        <v>0</v>
      </c>
    </row>
    <row r="3195" spans="1:20" ht="20.25" hidden="1" customHeight="1">
      <c r="E3195" t="str">
        <f t="shared" si="226"/>
        <v/>
      </c>
      <c r="F3195" s="62"/>
      <c r="G3195" s="63"/>
      <c r="H3195" s="113"/>
      <c r="I3195" s="64"/>
      <c r="J3195" s="63">
        <v>0</v>
      </c>
      <c r="K3195" s="65"/>
      <c r="L3195" s="66"/>
      <c r="M3195" s="64"/>
      <c r="N3195" s="66">
        <f>IF(J3195=0,0,#REF!*$E$3)</f>
        <v>0</v>
      </c>
      <c r="O3195" s="67">
        <f t="shared" si="227"/>
        <v>0</v>
      </c>
      <c r="P3195" s="66"/>
      <c r="Q3195" s="67"/>
      <c r="R3195" s="66"/>
      <c r="S3195" s="67"/>
      <c r="T3195" s="114">
        <f>IF($E$3=0,0,IF(J3195=J3196,0,IF(J3196&gt;J3195,"추가","환입")))</f>
        <v>0</v>
      </c>
    </row>
    <row r="3196" spans="1:20" ht="20.25" hidden="1" customHeight="1">
      <c r="A3196">
        <f>E3196</f>
        <v>0</v>
      </c>
      <c r="E3196">
        <f t="shared" si="228"/>
        <v>0</v>
      </c>
      <c r="F3196" s="59" t="e">
        <f>SUM($A$3016:A3196)</f>
        <v>#REF!</v>
      </c>
      <c r="G3196" s="70" t="s">
        <v>935</v>
      </c>
      <c r="H3196" s="115" t="s">
        <v>941</v>
      </c>
      <c r="I3196" s="71" t="e">
        <f>IF(N3196&gt;#REF!,"(SRS)","")</f>
        <v>#REF!</v>
      </c>
      <c r="J3196" s="70">
        <v>0</v>
      </c>
      <c r="K3196" s="72" t="s">
        <v>346</v>
      </c>
      <c r="L3196" s="73"/>
      <c r="M3196" s="71"/>
      <c r="N3196" s="73">
        <f>IF(J3196=0,0,#REF!)</f>
        <v>0</v>
      </c>
      <c r="O3196" s="74">
        <f t="shared" si="227"/>
        <v>0</v>
      </c>
      <c r="P3196" s="73"/>
      <c r="Q3196" s="74"/>
      <c r="R3196" s="73"/>
      <c r="S3196" s="74"/>
      <c r="T3196" s="104">
        <f>IF(T3195&gt;0,ABS(J3196-J3195),0)</f>
        <v>0</v>
      </c>
    </row>
    <row r="3197" spans="1:20" ht="20.25" hidden="1" customHeight="1">
      <c r="E3197" t="str">
        <f t="shared" si="226"/>
        <v/>
      </c>
      <c r="F3197" s="62"/>
      <c r="G3197" s="63"/>
      <c r="H3197" s="113"/>
      <c r="I3197" s="64"/>
      <c r="J3197" s="63">
        <v>0</v>
      </c>
      <c r="K3197" s="65"/>
      <c r="L3197" s="66"/>
      <c r="M3197" s="64"/>
      <c r="N3197" s="66">
        <f>IF(J3197=0,0,#REF!*$E$3)</f>
        <v>0</v>
      </c>
      <c r="O3197" s="67">
        <f t="shared" si="227"/>
        <v>0</v>
      </c>
      <c r="P3197" s="66"/>
      <c r="Q3197" s="67"/>
      <c r="R3197" s="66"/>
      <c r="S3197" s="67"/>
      <c r="T3197" s="114">
        <f>IF($E$3=0,0,IF(J3197=J3198,0,IF(J3198&gt;J3197,"추가","환입")))</f>
        <v>0</v>
      </c>
    </row>
    <row r="3198" spans="1:20" ht="20.25" hidden="1" customHeight="1">
      <c r="A3198">
        <f>E3198</f>
        <v>0</v>
      </c>
      <c r="E3198">
        <f t="shared" si="228"/>
        <v>0</v>
      </c>
      <c r="F3198" s="59" t="e">
        <f>SUM($A$3016:A3198)</f>
        <v>#REF!</v>
      </c>
      <c r="G3198" s="70" t="s">
        <v>935</v>
      </c>
      <c r="H3198" s="115" t="s">
        <v>942</v>
      </c>
      <c r="I3198" s="88"/>
      <c r="J3198" s="70">
        <v>0</v>
      </c>
      <c r="K3198" s="72" t="s">
        <v>346</v>
      </c>
      <c r="L3198" s="73"/>
      <c r="M3198" s="71"/>
      <c r="N3198" s="73">
        <f>IF(J3198=0,0,#REF!)</f>
        <v>0</v>
      </c>
      <c r="O3198" s="74">
        <f t="shared" si="227"/>
        <v>0</v>
      </c>
      <c r="P3198" s="73"/>
      <c r="Q3198" s="74"/>
      <c r="R3198" s="73"/>
      <c r="S3198" s="74"/>
      <c r="T3198" s="104">
        <f>IF(T3197&gt;0,ABS(J3198-J3197),0)</f>
        <v>0</v>
      </c>
    </row>
    <row r="3199" spans="1:20" ht="20.25" hidden="1" customHeight="1">
      <c r="E3199" t="str">
        <f t="shared" si="226"/>
        <v/>
      </c>
      <c r="F3199" s="62"/>
      <c r="G3199" s="63"/>
      <c r="H3199" s="113"/>
      <c r="I3199" s="64"/>
      <c r="J3199" s="121">
        <v>0</v>
      </c>
      <c r="K3199" s="65"/>
      <c r="L3199" s="66"/>
      <c r="M3199" s="64"/>
      <c r="N3199" s="66">
        <f>IF(J3199=0,0,#REF!*$E$3)</f>
        <v>0</v>
      </c>
      <c r="O3199" s="67">
        <f t="shared" si="227"/>
        <v>0</v>
      </c>
      <c r="P3199" s="66"/>
      <c r="Q3199" s="67"/>
      <c r="R3199" s="66"/>
      <c r="S3199" s="67"/>
      <c r="T3199" s="114">
        <f>IF($E$3=0,0,IF(J3199=J3200,0,IF(J3200&gt;J3199,"추가","환입")))</f>
        <v>0</v>
      </c>
    </row>
    <row r="3200" spans="1:20" ht="20.25" hidden="1" customHeight="1">
      <c r="A3200">
        <f>E3200</f>
        <v>0</v>
      </c>
      <c r="E3200">
        <f t="shared" si="228"/>
        <v>0</v>
      </c>
      <c r="F3200" s="59" t="e">
        <f>SUM($A$3016:A3200)</f>
        <v>#REF!</v>
      </c>
      <c r="G3200" s="70" t="s">
        <v>935</v>
      </c>
      <c r="H3200" s="115" t="s">
        <v>943</v>
      </c>
      <c r="I3200" s="71" t="e">
        <f>IF(N3200&gt;#REF!,"(SRS)","")</f>
        <v>#REF!</v>
      </c>
      <c r="J3200" s="122">
        <v>0</v>
      </c>
      <c r="K3200" s="72" t="s">
        <v>346</v>
      </c>
      <c r="L3200" s="73"/>
      <c r="M3200" s="71"/>
      <c r="N3200" s="73">
        <f>IF(J3200=0,0,#REF!)</f>
        <v>0</v>
      </c>
      <c r="O3200" s="74">
        <f t="shared" si="227"/>
        <v>0</v>
      </c>
      <c r="P3200" s="73"/>
      <c r="Q3200" s="74"/>
      <c r="R3200" s="73"/>
      <c r="S3200" s="74"/>
      <c r="T3200" s="104">
        <f>IF(T3199&gt;0,ABS(J3200-J3199),0)</f>
        <v>0</v>
      </c>
    </row>
    <row r="3201" spans="1:20" ht="20.25" hidden="1" customHeight="1">
      <c r="E3201" t="str">
        <f t="shared" si="226"/>
        <v/>
      </c>
      <c r="F3201" s="62"/>
      <c r="G3201" s="63"/>
      <c r="H3201" s="113"/>
      <c r="I3201" s="64"/>
      <c r="J3201" s="121">
        <v>0</v>
      </c>
      <c r="K3201" s="65"/>
      <c r="L3201" s="66"/>
      <c r="M3201" s="64"/>
      <c r="N3201" s="66">
        <f>IF(J3201=0,0,#REF!*$E$3)</f>
        <v>0</v>
      </c>
      <c r="O3201" s="67">
        <f t="shared" si="227"/>
        <v>0</v>
      </c>
      <c r="P3201" s="66"/>
      <c r="Q3201" s="67"/>
      <c r="R3201" s="66"/>
      <c r="S3201" s="67"/>
      <c r="T3201" s="114">
        <f>IF($E$3=0,0,IF(J3201=J3202,0,IF(J3202&gt;J3201,"추가","환입")))</f>
        <v>0</v>
      </c>
    </row>
    <row r="3202" spans="1:20" ht="20.25" hidden="1" customHeight="1">
      <c r="A3202">
        <f>E3202</f>
        <v>0</v>
      </c>
      <c r="E3202">
        <f t="shared" si="228"/>
        <v>0</v>
      </c>
      <c r="F3202" s="59" t="e">
        <f>SUM($A$3016:A3202)</f>
        <v>#REF!</v>
      </c>
      <c r="G3202" s="70" t="s">
        <v>935</v>
      </c>
      <c r="H3202" s="115" t="s">
        <v>944</v>
      </c>
      <c r="I3202" s="71" t="e">
        <f>IF(N3202&gt;#REF!,"(SRS)","")</f>
        <v>#REF!</v>
      </c>
      <c r="J3202" s="122">
        <v>0</v>
      </c>
      <c r="K3202" s="72" t="s">
        <v>347</v>
      </c>
      <c r="L3202" s="73"/>
      <c r="M3202" s="71"/>
      <c r="N3202" s="73">
        <f>IF(J3202=0,0,#REF!)</f>
        <v>0</v>
      </c>
      <c r="O3202" s="74">
        <f t="shared" si="227"/>
        <v>0</v>
      </c>
      <c r="P3202" s="73"/>
      <c r="Q3202" s="74"/>
      <c r="R3202" s="73"/>
      <c r="S3202" s="74"/>
      <c r="T3202" s="104">
        <f>IF(T3201&gt;0,ABS(J3202-J3201),0)</f>
        <v>0</v>
      </c>
    </row>
    <row r="3203" spans="1:20" ht="20.25" hidden="1" customHeight="1">
      <c r="E3203" t="str">
        <f t="shared" si="226"/>
        <v/>
      </c>
      <c r="F3203" s="62"/>
      <c r="G3203" s="63"/>
      <c r="H3203" s="113"/>
      <c r="I3203" s="64"/>
      <c r="J3203" s="121">
        <v>0</v>
      </c>
      <c r="K3203" s="65"/>
      <c r="L3203" s="66"/>
      <c r="M3203" s="64"/>
      <c r="N3203" s="66">
        <f>IF(J3203=0,0,#REF!*$E$3)</f>
        <v>0</v>
      </c>
      <c r="O3203" s="67">
        <f t="shared" si="227"/>
        <v>0</v>
      </c>
      <c r="P3203" s="66"/>
      <c r="Q3203" s="67"/>
      <c r="R3203" s="66"/>
      <c r="S3203" s="67"/>
      <c r="T3203" s="114">
        <f>IF($E$3=0,0,IF(J3203=J3204,0,IF(J3204&gt;J3203,"추가","환입")))</f>
        <v>0</v>
      </c>
    </row>
    <row r="3204" spans="1:20" ht="20.25" hidden="1" customHeight="1">
      <c r="A3204">
        <f>E3204</f>
        <v>0</v>
      </c>
      <c r="E3204">
        <f t="shared" si="228"/>
        <v>0</v>
      </c>
      <c r="F3204" s="59" t="e">
        <f>SUM($A$3016:A3204)</f>
        <v>#REF!</v>
      </c>
      <c r="G3204" s="70" t="s">
        <v>935</v>
      </c>
      <c r="H3204" s="115" t="s">
        <v>945</v>
      </c>
      <c r="I3204" s="71" t="e">
        <f>IF(N3204&gt;#REF!,"(SRS)","")</f>
        <v>#REF!</v>
      </c>
      <c r="J3204" s="122">
        <v>0</v>
      </c>
      <c r="K3204" s="72" t="s">
        <v>926</v>
      </c>
      <c r="L3204" s="73"/>
      <c r="M3204" s="71"/>
      <c r="N3204" s="73">
        <f>IF(J3204=0,0,#REF!)</f>
        <v>0</v>
      </c>
      <c r="O3204" s="74">
        <f t="shared" si="227"/>
        <v>0</v>
      </c>
      <c r="P3204" s="73"/>
      <c r="Q3204" s="74"/>
      <c r="R3204" s="73"/>
      <c r="S3204" s="74"/>
      <c r="T3204" s="104">
        <f>IF(T3203&gt;0,ABS(J3204-J3203),0)</f>
        <v>0</v>
      </c>
    </row>
    <row r="3205" spans="1:20" ht="20.25" hidden="1" customHeight="1">
      <c r="E3205" t="str">
        <f t="shared" si="226"/>
        <v/>
      </c>
      <c r="F3205" s="62"/>
      <c r="G3205" s="63"/>
      <c r="H3205" s="113"/>
      <c r="I3205" s="64"/>
      <c r="J3205" s="121">
        <v>0</v>
      </c>
      <c r="K3205" s="65"/>
      <c r="L3205" s="66"/>
      <c r="M3205" s="64"/>
      <c r="N3205" s="66">
        <f>IF(J3205=0,0,#REF!*$E$3)</f>
        <v>0</v>
      </c>
      <c r="O3205" s="67">
        <f t="shared" si="227"/>
        <v>0</v>
      </c>
      <c r="P3205" s="66"/>
      <c r="Q3205" s="67"/>
      <c r="R3205" s="66"/>
      <c r="S3205" s="67"/>
      <c r="T3205" s="114">
        <f>IF($E$3=0,0,IF(J3205=J3206,0,IF(J3206&gt;J3205,"추가","환입")))</f>
        <v>0</v>
      </c>
    </row>
    <row r="3206" spans="1:20" ht="20.25" hidden="1" customHeight="1">
      <c r="A3206">
        <f>E3206</f>
        <v>0</v>
      </c>
      <c r="E3206">
        <f t="shared" si="228"/>
        <v>0</v>
      </c>
      <c r="F3206" s="59" t="e">
        <f>SUM($A$3016:A3206)</f>
        <v>#REF!</v>
      </c>
      <c r="G3206" s="70" t="s">
        <v>935</v>
      </c>
      <c r="H3206" s="115" t="s">
        <v>946</v>
      </c>
      <c r="I3206" s="71" t="e">
        <f>IF(N3206&gt;#REF!,"(SRS)","")</f>
        <v>#REF!</v>
      </c>
      <c r="J3206" s="122">
        <v>0</v>
      </c>
      <c r="K3206" s="72" t="s">
        <v>926</v>
      </c>
      <c r="L3206" s="73"/>
      <c r="M3206" s="71"/>
      <c r="N3206" s="73">
        <f>IF(J3206=0,0,#REF!)</f>
        <v>0</v>
      </c>
      <c r="O3206" s="74">
        <f t="shared" si="227"/>
        <v>0</v>
      </c>
      <c r="P3206" s="73"/>
      <c r="Q3206" s="74"/>
      <c r="R3206" s="73"/>
      <c r="S3206" s="74"/>
      <c r="T3206" s="104">
        <f>IF(T3205&gt;0,ABS(J3206-J3205),0)</f>
        <v>0</v>
      </c>
    </row>
    <row r="3207" spans="1:20" ht="20.25" hidden="1" customHeight="1">
      <c r="E3207" t="str">
        <f t="shared" ref="E3207:E3269" si="229">IF(OR(O3207&gt;0,O3208&gt;0),2,"")</f>
        <v/>
      </c>
      <c r="F3207" s="62"/>
      <c r="G3207" s="63"/>
      <c r="H3207" s="113"/>
      <c r="I3207" s="64"/>
      <c r="J3207" s="121">
        <v>0</v>
      </c>
      <c r="K3207" s="65"/>
      <c r="L3207" s="66"/>
      <c r="M3207" s="64"/>
      <c r="N3207" s="66">
        <f>IF(J3207=0,0,#REF!*$E$3)</f>
        <v>0</v>
      </c>
      <c r="O3207" s="67">
        <f t="shared" si="227"/>
        <v>0</v>
      </c>
      <c r="P3207" s="66"/>
      <c r="Q3207" s="67"/>
      <c r="R3207" s="66"/>
      <c r="S3207" s="67"/>
      <c r="T3207" s="114">
        <f>IF($E$3=0,0,IF(J3207=J3208,0,IF(J3208&gt;J3207,"추가","환입")))</f>
        <v>0</v>
      </c>
    </row>
    <row r="3208" spans="1:20" ht="20.25" hidden="1" customHeight="1">
      <c r="A3208">
        <f>E3208</f>
        <v>0</v>
      </c>
      <c r="E3208">
        <f t="shared" ref="E3208:E3270" si="230">IF(OR(O3207&gt;0,O3208&gt;0),1,0)</f>
        <v>0</v>
      </c>
      <c r="F3208" s="59" t="e">
        <f>SUM($A$3016:A3208)</f>
        <v>#REF!</v>
      </c>
      <c r="G3208" s="70" t="s">
        <v>935</v>
      </c>
      <c r="H3208" s="115" t="s">
        <v>947</v>
      </c>
      <c r="I3208" s="71" t="e">
        <f>IF(N3208&gt;#REF!,"(SRS)","")</f>
        <v>#REF!</v>
      </c>
      <c r="J3208" s="122">
        <v>0</v>
      </c>
      <c r="K3208" s="72" t="s">
        <v>346</v>
      </c>
      <c r="L3208" s="73"/>
      <c r="M3208" s="71"/>
      <c r="N3208" s="73">
        <f>IF(J3208=0,0,#REF!)</f>
        <v>0</v>
      </c>
      <c r="O3208" s="74">
        <f t="shared" si="227"/>
        <v>0</v>
      </c>
      <c r="P3208" s="73"/>
      <c r="Q3208" s="74"/>
      <c r="R3208" s="73"/>
      <c r="S3208" s="74"/>
      <c r="T3208" s="104">
        <f>IF(T3207&gt;0,ABS(J3208-J3207),0)</f>
        <v>0</v>
      </c>
    </row>
    <row r="3209" spans="1:20" ht="20.25" hidden="1" customHeight="1">
      <c r="E3209" t="str">
        <f t="shared" si="229"/>
        <v/>
      </c>
      <c r="F3209" s="62"/>
      <c r="G3209" s="63"/>
      <c r="H3209" s="113"/>
      <c r="I3209" s="64"/>
      <c r="J3209" s="121">
        <v>0</v>
      </c>
      <c r="K3209" s="65"/>
      <c r="L3209" s="66"/>
      <c r="M3209" s="64"/>
      <c r="N3209" s="66">
        <f>IF(J3209=0,0,#REF!*$E$3)</f>
        <v>0</v>
      </c>
      <c r="O3209" s="67">
        <f t="shared" si="227"/>
        <v>0</v>
      </c>
      <c r="P3209" s="66"/>
      <c r="Q3209" s="67"/>
      <c r="R3209" s="66"/>
      <c r="S3209" s="67"/>
      <c r="T3209" s="114">
        <f>IF($E$3=0,0,IF(J3209=J3210,0,IF(J3210&gt;J3209,"추가","환입")))</f>
        <v>0</v>
      </c>
    </row>
    <row r="3210" spans="1:20" ht="20.25" hidden="1" customHeight="1">
      <c r="A3210">
        <f>E3210</f>
        <v>0</v>
      </c>
      <c r="E3210">
        <f t="shared" si="230"/>
        <v>0</v>
      </c>
      <c r="F3210" s="59" t="e">
        <f>SUM($A$3016:A3210)</f>
        <v>#REF!</v>
      </c>
      <c r="G3210" s="70" t="s">
        <v>935</v>
      </c>
      <c r="H3210" s="115" t="s">
        <v>875</v>
      </c>
      <c r="I3210" s="71" t="e">
        <f>IF(N3210&gt;#REF!,"(SRS)","")</f>
        <v>#REF!</v>
      </c>
      <c r="J3210" s="122">
        <v>0</v>
      </c>
      <c r="K3210" s="72" t="s">
        <v>346</v>
      </c>
      <c r="L3210" s="73"/>
      <c r="M3210" s="71"/>
      <c r="N3210" s="73">
        <f>IF(J3210=0,0,#REF!)</f>
        <v>0</v>
      </c>
      <c r="O3210" s="74">
        <f t="shared" si="227"/>
        <v>0</v>
      </c>
      <c r="P3210" s="73"/>
      <c r="Q3210" s="74"/>
      <c r="R3210" s="73"/>
      <c r="S3210" s="74"/>
      <c r="T3210" s="104">
        <f>IF(T3209&gt;0,ABS(J3210-J3209),0)</f>
        <v>0</v>
      </c>
    </row>
    <row r="3211" spans="1:20" ht="20.25" hidden="1" customHeight="1">
      <c r="E3211" t="str">
        <f t="shared" si="229"/>
        <v/>
      </c>
      <c r="F3211" s="62"/>
      <c r="G3211" s="63"/>
      <c r="H3211" s="113"/>
      <c r="I3211" s="64"/>
      <c r="J3211" s="121">
        <v>0</v>
      </c>
      <c r="K3211" s="65"/>
      <c r="L3211" s="66"/>
      <c r="M3211" s="64"/>
      <c r="N3211" s="66">
        <f>IF(J3211=0,0,#REF!*$E$3)</f>
        <v>0</v>
      </c>
      <c r="O3211" s="67">
        <f t="shared" si="227"/>
        <v>0</v>
      </c>
      <c r="P3211" s="66"/>
      <c r="Q3211" s="67"/>
      <c r="R3211" s="66"/>
      <c r="S3211" s="67"/>
      <c r="T3211" s="114">
        <f>IF($E$3=0,0,IF(J3211=J3212,0,IF(J3212&gt;J3211,"추가","환입")))</f>
        <v>0</v>
      </c>
    </row>
    <row r="3212" spans="1:20" ht="20.25" hidden="1" customHeight="1">
      <c r="A3212">
        <f>E3212</f>
        <v>0</v>
      </c>
      <c r="E3212">
        <f t="shared" si="230"/>
        <v>0</v>
      </c>
      <c r="F3212" s="59" t="e">
        <f>SUM($A$3016:A3212)</f>
        <v>#REF!</v>
      </c>
      <c r="G3212" s="70" t="s">
        <v>935</v>
      </c>
      <c r="H3212" s="115" t="s">
        <v>948</v>
      </c>
      <c r="I3212" s="71" t="e">
        <f>IF(N3212&gt;#REF!,"(SRS)","")</f>
        <v>#REF!</v>
      </c>
      <c r="J3212" s="122">
        <v>0</v>
      </c>
      <c r="K3212" s="72" t="s">
        <v>346</v>
      </c>
      <c r="L3212" s="73"/>
      <c r="M3212" s="71"/>
      <c r="N3212" s="73">
        <f>IF(J3212=0,0,#REF!)</f>
        <v>0</v>
      </c>
      <c r="O3212" s="74">
        <f t="shared" si="227"/>
        <v>0</v>
      </c>
      <c r="P3212" s="73"/>
      <c r="Q3212" s="74"/>
      <c r="R3212" s="73"/>
      <c r="S3212" s="74"/>
      <c r="T3212" s="104">
        <f>IF(T3211&gt;0,ABS(J3212-J3211),0)</f>
        <v>0</v>
      </c>
    </row>
    <row r="3213" spans="1:20" ht="20.25" hidden="1" customHeight="1">
      <c r="E3213" t="str">
        <f t="shared" si="229"/>
        <v/>
      </c>
      <c r="F3213" s="62"/>
      <c r="G3213" s="63"/>
      <c r="H3213" s="113"/>
      <c r="I3213" s="64"/>
      <c r="J3213" s="121">
        <v>0</v>
      </c>
      <c r="K3213" s="65"/>
      <c r="L3213" s="66"/>
      <c r="M3213" s="64"/>
      <c r="N3213" s="66">
        <f>IF(J3213=0,0,#REF!*$E$3)</f>
        <v>0</v>
      </c>
      <c r="O3213" s="67">
        <f t="shared" si="227"/>
        <v>0</v>
      </c>
      <c r="P3213" s="66"/>
      <c r="Q3213" s="67"/>
      <c r="R3213" s="66"/>
      <c r="S3213" s="67"/>
      <c r="T3213" s="114">
        <f>IF($E$3=0,0,IF(J3213=J3214,0,IF(J3214&gt;J3213,"추가","환입")))</f>
        <v>0</v>
      </c>
    </row>
    <row r="3214" spans="1:20" ht="20.25" hidden="1" customHeight="1">
      <c r="A3214">
        <f>E3214</f>
        <v>0</v>
      </c>
      <c r="E3214">
        <f t="shared" si="230"/>
        <v>0</v>
      </c>
      <c r="F3214" s="59" t="e">
        <f>SUM($A$3016:A3214)</f>
        <v>#REF!</v>
      </c>
      <c r="G3214" s="70" t="s">
        <v>935</v>
      </c>
      <c r="H3214" s="115" t="s">
        <v>949</v>
      </c>
      <c r="I3214" s="71" t="e">
        <f>IF(N3214&gt;#REF!,"(SRS)","")</f>
        <v>#REF!</v>
      </c>
      <c r="J3214" s="122">
        <v>0</v>
      </c>
      <c r="K3214" s="72" t="s">
        <v>346</v>
      </c>
      <c r="L3214" s="73"/>
      <c r="M3214" s="71"/>
      <c r="N3214" s="73">
        <f>IF(J3214=0,0,#REF!)</f>
        <v>0</v>
      </c>
      <c r="O3214" s="74">
        <f t="shared" si="227"/>
        <v>0</v>
      </c>
      <c r="P3214" s="73"/>
      <c r="Q3214" s="74"/>
      <c r="R3214" s="73"/>
      <c r="S3214" s="74"/>
      <c r="T3214" s="104">
        <f>IF(T3213&gt;0,ABS(J3214-J3213),0)</f>
        <v>0</v>
      </c>
    </row>
    <row r="3215" spans="1:20" ht="20.25" hidden="1" customHeight="1">
      <c r="E3215" t="str">
        <f t="shared" si="229"/>
        <v/>
      </c>
      <c r="F3215" s="62"/>
      <c r="G3215" s="63"/>
      <c r="H3215" s="113"/>
      <c r="I3215" s="64"/>
      <c r="J3215" s="121">
        <v>0</v>
      </c>
      <c r="K3215" s="65"/>
      <c r="L3215" s="66"/>
      <c r="M3215" s="64"/>
      <c r="N3215" s="66">
        <f>IF(J3215=0,0,#REF!*$E$3)</f>
        <v>0</v>
      </c>
      <c r="O3215" s="67">
        <f t="shared" si="227"/>
        <v>0</v>
      </c>
      <c r="P3215" s="66"/>
      <c r="Q3215" s="67"/>
      <c r="R3215" s="66"/>
      <c r="S3215" s="67"/>
      <c r="T3215" s="114">
        <f>IF($E$3=0,0,IF(J3215=J3216,0,IF(J3216&gt;J3215,"추가","환입")))</f>
        <v>0</v>
      </c>
    </row>
    <row r="3216" spans="1:20" ht="20.25" hidden="1" customHeight="1">
      <c r="A3216">
        <f>E3216</f>
        <v>0</v>
      </c>
      <c r="E3216">
        <f t="shared" si="230"/>
        <v>0</v>
      </c>
      <c r="F3216" s="59" t="e">
        <f>SUM($A$3016:A3216)</f>
        <v>#REF!</v>
      </c>
      <c r="G3216" s="70" t="s">
        <v>935</v>
      </c>
      <c r="H3216" s="115" t="s">
        <v>950</v>
      </c>
      <c r="I3216" s="71" t="e">
        <f>IF(N3216&gt;#REF!,"(SRS)","")</f>
        <v>#REF!</v>
      </c>
      <c r="J3216" s="122">
        <v>0</v>
      </c>
      <c r="K3216" s="72" t="s">
        <v>926</v>
      </c>
      <c r="L3216" s="73"/>
      <c r="M3216" s="71"/>
      <c r="N3216" s="73">
        <f>IF(J3216=0,0,#REF!)</f>
        <v>0</v>
      </c>
      <c r="O3216" s="74">
        <f t="shared" si="227"/>
        <v>0</v>
      </c>
      <c r="P3216" s="73"/>
      <c r="Q3216" s="74"/>
      <c r="R3216" s="73"/>
      <c r="S3216" s="74"/>
      <c r="T3216" s="104">
        <f>IF(T3215&gt;0,ABS(J3216-J3215),0)</f>
        <v>0</v>
      </c>
    </row>
    <row r="3217" spans="1:20" ht="20.25" hidden="1" customHeight="1">
      <c r="E3217" t="str">
        <f t="shared" si="229"/>
        <v/>
      </c>
      <c r="F3217" s="62"/>
      <c r="G3217" s="63"/>
      <c r="H3217" s="113"/>
      <c r="I3217" s="64"/>
      <c r="J3217" s="121">
        <v>0</v>
      </c>
      <c r="K3217" s="65"/>
      <c r="L3217" s="66"/>
      <c r="M3217" s="64"/>
      <c r="N3217" s="66">
        <f>IF(J3217=0,0,#REF!*$E$3)</f>
        <v>0</v>
      </c>
      <c r="O3217" s="67">
        <f t="shared" ref="O3217:O3268" si="231">INT($J3217*N3217)</f>
        <v>0</v>
      </c>
      <c r="P3217" s="66"/>
      <c r="Q3217" s="67"/>
      <c r="R3217" s="66"/>
      <c r="S3217" s="67"/>
      <c r="T3217" s="114">
        <f>IF($E$3=0,0,IF(J3217=J3218,0,IF(J3218&gt;J3217,"추가","환입")))</f>
        <v>0</v>
      </c>
    </row>
    <row r="3218" spans="1:20" ht="20.25" hidden="1" customHeight="1">
      <c r="A3218">
        <f>E3218</f>
        <v>0</v>
      </c>
      <c r="E3218">
        <f t="shared" si="230"/>
        <v>0</v>
      </c>
      <c r="F3218" s="59" t="e">
        <f>SUM($A$3016:A3218)</f>
        <v>#REF!</v>
      </c>
      <c r="G3218" s="70" t="s">
        <v>935</v>
      </c>
      <c r="H3218" s="115" t="s">
        <v>876</v>
      </c>
      <c r="I3218" s="71" t="e">
        <f>IF(N3218&gt;#REF!,"(SRS)","")</f>
        <v>#REF!</v>
      </c>
      <c r="J3218" s="122">
        <v>0</v>
      </c>
      <c r="K3218" s="72" t="s">
        <v>926</v>
      </c>
      <c r="L3218" s="73"/>
      <c r="M3218" s="71"/>
      <c r="N3218" s="73">
        <f>IF(J3218=0,0,#REF!)</f>
        <v>0</v>
      </c>
      <c r="O3218" s="74">
        <f t="shared" si="231"/>
        <v>0</v>
      </c>
      <c r="P3218" s="73"/>
      <c r="Q3218" s="74"/>
      <c r="R3218" s="73"/>
      <c r="S3218" s="74"/>
      <c r="T3218" s="104">
        <f>IF(T3217&gt;0,ABS(J3218-J3217),0)</f>
        <v>0</v>
      </c>
    </row>
    <row r="3219" spans="1:20" ht="20.25" hidden="1" customHeight="1">
      <c r="E3219" t="str">
        <f t="shared" si="229"/>
        <v/>
      </c>
      <c r="F3219" s="62"/>
      <c r="G3219" s="63"/>
      <c r="H3219" s="113"/>
      <c r="I3219" s="64"/>
      <c r="J3219" s="121">
        <v>0</v>
      </c>
      <c r="K3219" s="65"/>
      <c r="L3219" s="66"/>
      <c r="M3219" s="64"/>
      <c r="N3219" s="66">
        <f>IF(J3219=0,0,#REF!*$E$3)</f>
        <v>0</v>
      </c>
      <c r="O3219" s="67">
        <f t="shared" si="231"/>
        <v>0</v>
      </c>
      <c r="P3219" s="66"/>
      <c r="Q3219" s="67"/>
      <c r="R3219" s="66"/>
      <c r="S3219" s="67"/>
      <c r="T3219" s="114">
        <f>IF($E$3=0,0,IF(J3219=J3220,0,IF(J3220&gt;J3219,"추가","환입")))</f>
        <v>0</v>
      </c>
    </row>
    <row r="3220" spans="1:20" ht="20.25" hidden="1" customHeight="1">
      <c r="A3220">
        <f>E3220</f>
        <v>0</v>
      </c>
      <c r="E3220">
        <f t="shared" si="230"/>
        <v>0</v>
      </c>
      <c r="F3220" s="59" t="e">
        <f>SUM($A$3016:A3220)</f>
        <v>#REF!</v>
      </c>
      <c r="G3220" s="70" t="s">
        <v>935</v>
      </c>
      <c r="H3220" s="115" t="s">
        <v>877</v>
      </c>
      <c r="I3220" s="71" t="e">
        <f>IF(N3220&gt;#REF!,"(SRS)","")</f>
        <v>#REF!</v>
      </c>
      <c r="J3220" s="122">
        <v>0</v>
      </c>
      <c r="K3220" s="72" t="s">
        <v>926</v>
      </c>
      <c r="L3220" s="73"/>
      <c r="M3220" s="71"/>
      <c r="N3220" s="73">
        <f>IF(J3220=0,0,#REF!)</f>
        <v>0</v>
      </c>
      <c r="O3220" s="74">
        <f t="shared" si="231"/>
        <v>0</v>
      </c>
      <c r="P3220" s="73"/>
      <c r="Q3220" s="74"/>
      <c r="R3220" s="73"/>
      <c r="S3220" s="74"/>
      <c r="T3220" s="104">
        <f>IF(T3219&gt;0,ABS(J3220-J3219),0)</f>
        <v>0</v>
      </c>
    </row>
    <row r="3221" spans="1:20" ht="20.25" hidden="1" customHeight="1">
      <c r="E3221" t="str">
        <f t="shared" si="229"/>
        <v/>
      </c>
      <c r="F3221" s="62"/>
      <c r="G3221" s="63"/>
      <c r="H3221" s="113"/>
      <c r="I3221" s="64"/>
      <c r="J3221" s="121">
        <v>0</v>
      </c>
      <c r="K3221" s="65"/>
      <c r="L3221" s="66"/>
      <c r="M3221" s="64"/>
      <c r="N3221" s="66">
        <f>IF(J3221=0,0,#REF!*$E$3)</f>
        <v>0</v>
      </c>
      <c r="O3221" s="67">
        <f t="shared" si="231"/>
        <v>0</v>
      </c>
      <c r="P3221" s="66"/>
      <c r="Q3221" s="67"/>
      <c r="R3221" s="66"/>
      <c r="S3221" s="67"/>
      <c r="T3221" s="114">
        <f>IF($E$3=0,0,IF(J3221=J3222,0,IF(J3222&gt;J3221,"추가","환입")))</f>
        <v>0</v>
      </c>
    </row>
    <row r="3222" spans="1:20" ht="20.25" hidden="1" customHeight="1">
      <c r="A3222">
        <f>E3222</f>
        <v>0</v>
      </c>
      <c r="E3222">
        <f t="shared" si="230"/>
        <v>0</v>
      </c>
      <c r="F3222" s="59" t="e">
        <f>SUM($A$3016:A3222)</f>
        <v>#REF!</v>
      </c>
      <c r="G3222" s="70" t="s">
        <v>935</v>
      </c>
      <c r="H3222" s="115" t="s">
        <v>951</v>
      </c>
      <c r="I3222" s="71" t="e">
        <f>IF(N3222&gt;#REF!,"(SRS)","")</f>
        <v>#REF!</v>
      </c>
      <c r="J3222" s="87">
        <v>0</v>
      </c>
      <c r="K3222" s="72" t="s">
        <v>926</v>
      </c>
      <c r="L3222" s="73"/>
      <c r="M3222" s="71"/>
      <c r="N3222" s="73">
        <f>IF(J3222=0,0,#REF!)</f>
        <v>0</v>
      </c>
      <c r="O3222" s="74">
        <f t="shared" si="231"/>
        <v>0</v>
      </c>
      <c r="P3222" s="73"/>
      <c r="Q3222" s="74"/>
      <c r="R3222" s="73"/>
      <c r="S3222" s="74"/>
      <c r="T3222" s="104">
        <f>IF(T3221&gt;0,ABS(J3222-J3221),0)</f>
        <v>0</v>
      </c>
    </row>
    <row r="3223" spans="1:20" ht="20.25" hidden="1" customHeight="1">
      <c r="E3223" t="str">
        <f t="shared" si="229"/>
        <v/>
      </c>
      <c r="F3223" s="62"/>
      <c r="G3223" s="63"/>
      <c r="H3223" s="113"/>
      <c r="I3223" s="64"/>
      <c r="J3223" s="121">
        <v>0</v>
      </c>
      <c r="K3223" s="65"/>
      <c r="L3223" s="66"/>
      <c r="M3223" s="64"/>
      <c r="N3223" s="66">
        <f>IF(J3223=0,0,#REF!*$E$3)</f>
        <v>0</v>
      </c>
      <c r="O3223" s="67">
        <f t="shared" si="231"/>
        <v>0</v>
      </c>
      <c r="P3223" s="66"/>
      <c r="Q3223" s="67"/>
      <c r="R3223" s="66"/>
      <c r="S3223" s="67"/>
      <c r="T3223" s="114">
        <f>IF($E$3=0,0,IF(J3223=J3224,0,IF(J3224&gt;J3223,"추가","환입")))</f>
        <v>0</v>
      </c>
    </row>
    <row r="3224" spans="1:20" ht="20.25" hidden="1" customHeight="1">
      <c r="A3224">
        <f>E3224</f>
        <v>0</v>
      </c>
      <c r="E3224">
        <f t="shared" si="230"/>
        <v>0</v>
      </c>
      <c r="F3224" s="59" t="e">
        <f>SUM($A$3016:A3224)</f>
        <v>#REF!</v>
      </c>
      <c r="G3224" s="70" t="s">
        <v>935</v>
      </c>
      <c r="H3224" s="115" t="s">
        <v>952</v>
      </c>
      <c r="I3224" s="71" t="e">
        <f>IF(N3224&gt;#REF!,"(SRS)","")</f>
        <v>#REF!</v>
      </c>
      <c r="J3224" s="122">
        <v>0</v>
      </c>
      <c r="K3224" s="72" t="s">
        <v>346</v>
      </c>
      <c r="L3224" s="73"/>
      <c r="M3224" s="71"/>
      <c r="N3224" s="73">
        <f>IF(J3224=0,0,#REF!)</f>
        <v>0</v>
      </c>
      <c r="O3224" s="74">
        <f t="shared" si="231"/>
        <v>0</v>
      </c>
      <c r="P3224" s="73"/>
      <c r="Q3224" s="74"/>
      <c r="R3224" s="73"/>
      <c r="S3224" s="74"/>
      <c r="T3224" s="104">
        <f>IF(T3223&gt;0,ABS(J3224-J3223),0)</f>
        <v>0</v>
      </c>
    </row>
    <row r="3225" spans="1:20" ht="20.25" hidden="1" customHeight="1">
      <c r="E3225" t="str">
        <f t="shared" si="229"/>
        <v/>
      </c>
      <c r="F3225" s="62"/>
      <c r="G3225" s="63"/>
      <c r="H3225" s="113"/>
      <c r="I3225" s="64"/>
      <c r="J3225" s="121">
        <v>0</v>
      </c>
      <c r="K3225" s="65"/>
      <c r="L3225" s="66"/>
      <c r="M3225" s="64"/>
      <c r="N3225" s="66">
        <f>IF(J3225=0,0,#REF!*$E$3)</f>
        <v>0</v>
      </c>
      <c r="O3225" s="67">
        <f t="shared" si="231"/>
        <v>0</v>
      </c>
      <c r="P3225" s="66"/>
      <c r="Q3225" s="67"/>
      <c r="R3225" s="66"/>
      <c r="S3225" s="67"/>
      <c r="T3225" s="114">
        <f>IF($E$3=0,0,IF(J3225=J3226,0,IF(J3226&gt;J3225,"추가","환입")))</f>
        <v>0</v>
      </c>
    </row>
    <row r="3226" spans="1:20" ht="20.25" hidden="1" customHeight="1">
      <c r="A3226">
        <f>E3226</f>
        <v>0</v>
      </c>
      <c r="E3226">
        <f t="shared" si="230"/>
        <v>0</v>
      </c>
      <c r="F3226" s="59" t="e">
        <f>SUM($A$3016:A3226)</f>
        <v>#REF!</v>
      </c>
      <c r="G3226" s="70" t="s">
        <v>935</v>
      </c>
      <c r="H3226" s="115" t="s">
        <v>953</v>
      </c>
      <c r="I3226" s="71" t="e">
        <f>IF(N3226&gt;#REF!,"(SRS)","")</f>
        <v>#REF!</v>
      </c>
      <c r="J3226" s="87">
        <v>0</v>
      </c>
      <c r="K3226" s="72" t="s">
        <v>346</v>
      </c>
      <c r="L3226" s="73"/>
      <c r="M3226" s="71"/>
      <c r="N3226" s="73">
        <f>IF(J3226=0,0,#REF!)</f>
        <v>0</v>
      </c>
      <c r="O3226" s="74">
        <f t="shared" si="231"/>
        <v>0</v>
      </c>
      <c r="P3226" s="73"/>
      <c r="Q3226" s="74"/>
      <c r="R3226" s="73"/>
      <c r="S3226" s="74"/>
      <c r="T3226" s="104">
        <f>IF(T3225&gt;0,ABS(J3226-J3225),0)</f>
        <v>0</v>
      </c>
    </row>
    <row r="3227" spans="1:20" ht="20.25" hidden="1" customHeight="1">
      <c r="E3227" t="str">
        <f t="shared" si="229"/>
        <v/>
      </c>
      <c r="F3227" s="62"/>
      <c r="G3227" s="63"/>
      <c r="H3227" s="113"/>
      <c r="I3227" s="64"/>
      <c r="J3227" s="121">
        <v>0</v>
      </c>
      <c r="K3227" s="65"/>
      <c r="L3227" s="66"/>
      <c r="M3227" s="64"/>
      <c r="N3227" s="66">
        <f>IF(J3227=0,0,#REF!*$E$3)</f>
        <v>0</v>
      </c>
      <c r="O3227" s="67">
        <f t="shared" si="231"/>
        <v>0</v>
      </c>
      <c r="P3227" s="66"/>
      <c r="Q3227" s="67"/>
      <c r="R3227" s="66"/>
      <c r="S3227" s="67"/>
      <c r="T3227" s="114">
        <f>IF($E$3=0,0,IF(J3227=J3228,0,IF(J3228&gt;J3227,"추가","환입")))</f>
        <v>0</v>
      </c>
    </row>
    <row r="3228" spans="1:20" ht="20.25" hidden="1" customHeight="1">
      <c r="A3228">
        <f>E3228</f>
        <v>0</v>
      </c>
      <c r="E3228">
        <f t="shared" si="230"/>
        <v>0</v>
      </c>
      <c r="F3228" s="59" t="e">
        <f>SUM($A$3016:A3228)</f>
        <v>#REF!</v>
      </c>
      <c r="G3228" s="70" t="s">
        <v>935</v>
      </c>
      <c r="H3228" s="115" t="s">
        <v>954</v>
      </c>
      <c r="I3228" s="71" t="e">
        <f>IF(N3228&gt;#REF!,"(SRS)","")</f>
        <v>#REF!</v>
      </c>
      <c r="J3228" s="122">
        <v>0</v>
      </c>
      <c r="K3228" s="72" t="s">
        <v>346</v>
      </c>
      <c r="L3228" s="73"/>
      <c r="M3228" s="71"/>
      <c r="N3228" s="73">
        <f>IF(J3228=0,0,#REF!)</f>
        <v>0</v>
      </c>
      <c r="O3228" s="74">
        <f t="shared" si="231"/>
        <v>0</v>
      </c>
      <c r="P3228" s="73"/>
      <c r="Q3228" s="74"/>
      <c r="R3228" s="73"/>
      <c r="S3228" s="74"/>
      <c r="T3228" s="104">
        <f>IF(T3227&gt;0,ABS(J3228-J3227),0)</f>
        <v>0</v>
      </c>
    </row>
    <row r="3229" spans="1:20" ht="20.25" hidden="1" customHeight="1">
      <c r="E3229" t="str">
        <f t="shared" si="229"/>
        <v/>
      </c>
      <c r="F3229" s="62"/>
      <c r="G3229" s="63"/>
      <c r="H3229" s="113"/>
      <c r="I3229" s="64"/>
      <c r="J3229" s="121">
        <v>0</v>
      </c>
      <c r="K3229" s="65"/>
      <c r="L3229" s="66"/>
      <c r="M3229" s="64"/>
      <c r="N3229" s="66">
        <f>IF(J3229=0,0,#REF!*$E$3)</f>
        <v>0</v>
      </c>
      <c r="O3229" s="67">
        <f t="shared" si="231"/>
        <v>0</v>
      </c>
      <c r="P3229" s="66"/>
      <c r="Q3229" s="67"/>
      <c r="R3229" s="66"/>
      <c r="S3229" s="67"/>
      <c r="T3229" s="114">
        <f>IF($E$3=0,0,IF(J3229=J3230,0,IF(J3230&gt;J3229,"추가","환입")))</f>
        <v>0</v>
      </c>
    </row>
    <row r="3230" spans="1:20" ht="20.25" hidden="1" customHeight="1">
      <c r="A3230">
        <f>E3230</f>
        <v>0</v>
      </c>
      <c r="E3230">
        <f t="shared" si="230"/>
        <v>0</v>
      </c>
      <c r="F3230" s="59" t="e">
        <f>SUM($A$3016:A3230)</f>
        <v>#REF!</v>
      </c>
      <c r="G3230" s="70" t="s">
        <v>935</v>
      </c>
      <c r="H3230" s="115" t="s">
        <v>955</v>
      </c>
      <c r="I3230" s="71" t="e">
        <f>IF(N3230&gt;#REF!,"(SRS)","")</f>
        <v>#REF!</v>
      </c>
      <c r="J3230" s="122">
        <v>0</v>
      </c>
      <c r="K3230" s="72" t="s">
        <v>346</v>
      </c>
      <c r="L3230" s="73"/>
      <c r="M3230" s="71"/>
      <c r="N3230" s="73">
        <f>IF(J3230=0,0,#REF!)</f>
        <v>0</v>
      </c>
      <c r="O3230" s="74">
        <f t="shared" si="231"/>
        <v>0</v>
      </c>
      <c r="P3230" s="73"/>
      <c r="Q3230" s="74"/>
      <c r="R3230" s="73"/>
      <c r="S3230" s="74"/>
      <c r="T3230" s="104">
        <f>IF(T3229&gt;0,ABS(J3230-J3229),0)</f>
        <v>0</v>
      </c>
    </row>
    <row r="3231" spans="1:20" ht="20.25" hidden="1" customHeight="1">
      <c r="E3231" t="str">
        <f t="shared" si="229"/>
        <v/>
      </c>
      <c r="F3231" s="62"/>
      <c r="G3231" s="63"/>
      <c r="H3231" s="113"/>
      <c r="I3231" s="64"/>
      <c r="J3231" s="121">
        <v>0</v>
      </c>
      <c r="K3231" s="65"/>
      <c r="L3231" s="66"/>
      <c r="M3231" s="64"/>
      <c r="N3231" s="66">
        <f>IF(J3231=0,0,#REF!*$E$3)</f>
        <v>0</v>
      </c>
      <c r="O3231" s="67">
        <f t="shared" si="231"/>
        <v>0</v>
      </c>
      <c r="P3231" s="66"/>
      <c r="Q3231" s="67"/>
      <c r="R3231" s="66"/>
      <c r="S3231" s="67"/>
      <c r="T3231" s="114">
        <f>IF($E$3=0,0,IF(J3231=J3232,0,IF(J3232&gt;J3231,"추가","환입")))</f>
        <v>0</v>
      </c>
    </row>
    <row r="3232" spans="1:20" ht="20.25" hidden="1" customHeight="1">
      <c r="A3232">
        <f>E3232</f>
        <v>0</v>
      </c>
      <c r="E3232">
        <f t="shared" si="230"/>
        <v>0</v>
      </c>
      <c r="F3232" s="59" t="e">
        <f>SUM($A$3016:A3232)</f>
        <v>#REF!</v>
      </c>
      <c r="G3232" s="70" t="s">
        <v>935</v>
      </c>
      <c r="H3232" s="115" t="s">
        <v>956</v>
      </c>
      <c r="I3232" s="71" t="e">
        <f>IF(N3232&gt;#REF!,"(SRS)","")</f>
        <v>#REF!</v>
      </c>
      <c r="J3232" s="122">
        <v>0</v>
      </c>
      <c r="K3232" s="72" t="s">
        <v>347</v>
      </c>
      <c r="L3232" s="73"/>
      <c r="M3232" s="71"/>
      <c r="N3232" s="73">
        <f>IF(J3232=0,0,#REF!)</f>
        <v>0</v>
      </c>
      <c r="O3232" s="74">
        <f t="shared" si="231"/>
        <v>0</v>
      </c>
      <c r="P3232" s="73"/>
      <c r="Q3232" s="74"/>
      <c r="R3232" s="73"/>
      <c r="S3232" s="74"/>
      <c r="T3232" s="104">
        <f>IF(T3231&gt;0,ABS(J3232-J3231),0)</f>
        <v>0</v>
      </c>
    </row>
    <row r="3233" spans="1:20" ht="20.25" hidden="1" customHeight="1">
      <c r="E3233" t="str">
        <f t="shared" si="229"/>
        <v/>
      </c>
      <c r="F3233" s="62"/>
      <c r="G3233" s="63"/>
      <c r="H3233" s="113"/>
      <c r="I3233" s="64"/>
      <c r="J3233" s="121">
        <v>0</v>
      </c>
      <c r="K3233" s="65"/>
      <c r="L3233" s="66"/>
      <c r="M3233" s="64"/>
      <c r="N3233" s="66">
        <f>IF(J3233=0,0,#REF!*$E$3)</f>
        <v>0</v>
      </c>
      <c r="O3233" s="67">
        <f t="shared" si="231"/>
        <v>0</v>
      </c>
      <c r="P3233" s="66"/>
      <c r="Q3233" s="67"/>
      <c r="R3233" s="66"/>
      <c r="S3233" s="67"/>
      <c r="T3233" s="114">
        <f>IF($E$3=0,0,IF(J3233=J3234,0,IF(J3234&gt;J3233,"추가","환입")))</f>
        <v>0</v>
      </c>
    </row>
    <row r="3234" spans="1:20" ht="20.25" hidden="1" customHeight="1">
      <c r="A3234">
        <f>E3234</f>
        <v>0</v>
      </c>
      <c r="E3234">
        <f t="shared" si="230"/>
        <v>0</v>
      </c>
      <c r="F3234" s="59" t="e">
        <f>SUM($A$3016:A3234)</f>
        <v>#REF!</v>
      </c>
      <c r="G3234" s="70" t="s">
        <v>935</v>
      </c>
      <c r="H3234" s="115" t="s">
        <v>957</v>
      </c>
      <c r="I3234" s="71" t="e">
        <f>IF(N3234&gt;#REF!,"(SRS)","")</f>
        <v>#REF!</v>
      </c>
      <c r="J3234" s="122">
        <v>0</v>
      </c>
      <c r="K3234" s="72" t="s">
        <v>926</v>
      </c>
      <c r="L3234" s="73"/>
      <c r="M3234" s="71"/>
      <c r="N3234" s="73">
        <f>IF(J3234=0,0,#REF!)</f>
        <v>0</v>
      </c>
      <c r="O3234" s="74">
        <f t="shared" si="231"/>
        <v>0</v>
      </c>
      <c r="P3234" s="73"/>
      <c r="Q3234" s="74"/>
      <c r="R3234" s="73"/>
      <c r="S3234" s="74"/>
      <c r="T3234" s="104">
        <f>IF(T3233&gt;0,ABS(J3234-J3233),0)</f>
        <v>0</v>
      </c>
    </row>
    <row r="3235" spans="1:20" ht="20.25" hidden="1" customHeight="1">
      <c r="E3235" t="str">
        <f t="shared" si="229"/>
        <v/>
      </c>
      <c r="F3235" s="62"/>
      <c r="G3235" s="63"/>
      <c r="H3235" s="113"/>
      <c r="I3235" s="64"/>
      <c r="J3235" s="121">
        <v>0</v>
      </c>
      <c r="K3235" s="65"/>
      <c r="L3235" s="66"/>
      <c r="M3235" s="64"/>
      <c r="N3235" s="66">
        <f>IF(J3235=0,0,#REF!*$E$3)</f>
        <v>0</v>
      </c>
      <c r="O3235" s="67">
        <f t="shared" si="231"/>
        <v>0</v>
      </c>
      <c r="P3235" s="66"/>
      <c r="Q3235" s="67"/>
      <c r="R3235" s="66"/>
      <c r="S3235" s="67"/>
      <c r="T3235" s="114">
        <f>IF($E$3=0,0,IF(J3235=J3236,0,IF(J3236&gt;J3235,"추가","환입")))</f>
        <v>0</v>
      </c>
    </row>
    <row r="3236" spans="1:20" ht="20.25" hidden="1" customHeight="1">
      <c r="A3236">
        <f>E3236</f>
        <v>0</v>
      </c>
      <c r="E3236">
        <f t="shared" si="230"/>
        <v>0</v>
      </c>
      <c r="F3236" s="59" t="e">
        <f>SUM($A$3016:A3236)</f>
        <v>#REF!</v>
      </c>
      <c r="G3236" s="70" t="s">
        <v>935</v>
      </c>
      <c r="H3236" s="115" t="s">
        <v>958</v>
      </c>
      <c r="I3236" s="71" t="e">
        <f>IF(N3236&gt;#REF!,"(SRS)","")</f>
        <v>#REF!</v>
      </c>
      <c r="J3236" s="122">
        <v>0</v>
      </c>
      <c r="K3236" s="72" t="s">
        <v>926</v>
      </c>
      <c r="L3236" s="73"/>
      <c r="M3236" s="71"/>
      <c r="N3236" s="73">
        <f>IF(J3236=0,0,#REF!)</f>
        <v>0</v>
      </c>
      <c r="O3236" s="74">
        <f t="shared" si="231"/>
        <v>0</v>
      </c>
      <c r="P3236" s="73"/>
      <c r="Q3236" s="74"/>
      <c r="R3236" s="73"/>
      <c r="S3236" s="74"/>
      <c r="T3236" s="104">
        <f>IF(T3235&gt;0,ABS(J3236-J3235),0)</f>
        <v>0</v>
      </c>
    </row>
    <row r="3237" spans="1:20" ht="20.25" hidden="1" customHeight="1">
      <c r="E3237" t="str">
        <f t="shared" si="229"/>
        <v/>
      </c>
      <c r="F3237" s="62"/>
      <c r="G3237" s="63"/>
      <c r="H3237" s="113"/>
      <c r="I3237" s="64"/>
      <c r="J3237" s="121">
        <v>0</v>
      </c>
      <c r="K3237" s="65"/>
      <c r="L3237" s="66"/>
      <c r="M3237" s="64"/>
      <c r="N3237" s="66">
        <f>IF(J3237=0,0,#REF!*$E$3)</f>
        <v>0</v>
      </c>
      <c r="O3237" s="67">
        <f t="shared" si="231"/>
        <v>0</v>
      </c>
      <c r="P3237" s="66"/>
      <c r="Q3237" s="67"/>
      <c r="R3237" s="66"/>
      <c r="S3237" s="67"/>
      <c r="T3237" s="114">
        <f>IF($E$3=0,0,IF(J3237=J3238,0,IF(J3238&gt;J3237,"추가","환입")))</f>
        <v>0</v>
      </c>
    </row>
    <row r="3238" spans="1:20" ht="20.25" hidden="1" customHeight="1">
      <c r="A3238">
        <f>E3238</f>
        <v>0</v>
      </c>
      <c r="E3238">
        <f t="shared" si="230"/>
        <v>0</v>
      </c>
      <c r="F3238" s="59" t="e">
        <f>SUM($A$3016:A3238)</f>
        <v>#REF!</v>
      </c>
      <c r="G3238" s="70" t="s">
        <v>935</v>
      </c>
      <c r="H3238" s="115" t="s">
        <v>959</v>
      </c>
      <c r="I3238" s="71" t="e">
        <f>IF(N3238&gt;#REF!,"(SRS)","")</f>
        <v>#REF!</v>
      </c>
      <c r="J3238" s="122">
        <v>0</v>
      </c>
      <c r="K3238" s="72" t="s">
        <v>926</v>
      </c>
      <c r="L3238" s="73"/>
      <c r="M3238" s="71"/>
      <c r="N3238" s="73">
        <f>IF(J3238=0,0,#REF!)</f>
        <v>0</v>
      </c>
      <c r="O3238" s="74">
        <f t="shared" si="231"/>
        <v>0</v>
      </c>
      <c r="P3238" s="73"/>
      <c r="Q3238" s="74"/>
      <c r="R3238" s="73"/>
      <c r="S3238" s="74"/>
      <c r="T3238" s="104">
        <f>IF(T3237&gt;0,ABS(J3238-J3237),0)</f>
        <v>0</v>
      </c>
    </row>
    <row r="3239" spans="1:20" ht="20.25" hidden="1" customHeight="1">
      <c r="E3239" t="str">
        <f t="shared" si="229"/>
        <v/>
      </c>
      <c r="F3239" s="62"/>
      <c r="G3239" s="63"/>
      <c r="H3239" s="113"/>
      <c r="I3239" s="64"/>
      <c r="J3239" s="121">
        <v>0</v>
      </c>
      <c r="K3239" s="65"/>
      <c r="L3239" s="66"/>
      <c r="M3239" s="64"/>
      <c r="N3239" s="66">
        <f>IF(J3239=0,0,#REF!*$E$3)</f>
        <v>0</v>
      </c>
      <c r="O3239" s="67">
        <f t="shared" si="231"/>
        <v>0</v>
      </c>
      <c r="P3239" s="66"/>
      <c r="Q3239" s="67"/>
      <c r="R3239" s="66"/>
      <c r="S3239" s="67"/>
      <c r="T3239" s="114">
        <f>IF($E$3=0,0,IF(J3239=J3240,0,IF(J3240&gt;J3239,"추가","환입")))</f>
        <v>0</v>
      </c>
    </row>
    <row r="3240" spans="1:20" ht="20.25" hidden="1" customHeight="1">
      <c r="A3240">
        <f>E3240</f>
        <v>0</v>
      </c>
      <c r="E3240">
        <f t="shared" si="230"/>
        <v>0</v>
      </c>
      <c r="F3240" s="59" t="e">
        <f>SUM($A$3016:A3240)</f>
        <v>#REF!</v>
      </c>
      <c r="G3240" s="70" t="s">
        <v>935</v>
      </c>
      <c r="H3240" s="115" t="s">
        <v>960</v>
      </c>
      <c r="I3240" s="71" t="e">
        <f>IF(N3240&gt;#REF!,"(SRS)","")</f>
        <v>#REF!</v>
      </c>
      <c r="J3240" s="122">
        <v>0</v>
      </c>
      <c r="K3240" s="72" t="s">
        <v>346</v>
      </c>
      <c r="L3240" s="73"/>
      <c r="M3240" s="71"/>
      <c r="N3240" s="73">
        <f>IF(J3240=0,0,#REF!)</f>
        <v>0</v>
      </c>
      <c r="O3240" s="74">
        <f t="shared" si="231"/>
        <v>0</v>
      </c>
      <c r="P3240" s="73"/>
      <c r="Q3240" s="74"/>
      <c r="R3240" s="73"/>
      <c r="S3240" s="74"/>
      <c r="T3240" s="104">
        <f>IF(T3239&gt;0,ABS(J3240-J3239),0)</f>
        <v>0</v>
      </c>
    </row>
    <row r="3241" spans="1:20" ht="20.25" hidden="1" customHeight="1">
      <c r="E3241" t="str">
        <f t="shared" si="229"/>
        <v/>
      </c>
      <c r="F3241" s="62"/>
      <c r="G3241" s="63"/>
      <c r="H3241" s="113"/>
      <c r="I3241" s="64"/>
      <c r="J3241" s="121">
        <v>0</v>
      </c>
      <c r="K3241" s="65"/>
      <c r="L3241" s="66"/>
      <c r="M3241" s="64"/>
      <c r="N3241" s="66">
        <f>IF(J3241=0,0,#REF!*$E$3)</f>
        <v>0</v>
      </c>
      <c r="O3241" s="67">
        <f t="shared" si="231"/>
        <v>0</v>
      </c>
      <c r="P3241" s="66"/>
      <c r="Q3241" s="67"/>
      <c r="R3241" s="66"/>
      <c r="S3241" s="67"/>
      <c r="T3241" s="114">
        <f>IF($E$3=0,0,IF(J3241=J3242,0,IF(J3242&gt;J3241,"추가","환입")))</f>
        <v>0</v>
      </c>
    </row>
    <row r="3242" spans="1:20" ht="20.25" hidden="1" customHeight="1">
      <c r="A3242">
        <f>E3242</f>
        <v>0</v>
      </c>
      <c r="E3242">
        <f t="shared" si="230"/>
        <v>0</v>
      </c>
      <c r="F3242" s="59" t="e">
        <f>SUM($A$3016:A3242)</f>
        <v>#REF!</v>
      </c>
      <c r="G3242" s="70" t="s">
        <v>935</v>
      </c>
      <c r="H3242" s="115" t="s">
        <v>961</v>
      </c>
      <c r="I3242" s="71" t="e">
        <f>IF(N3242&gt;#REF!,"(SRS)","")</f>
        <v>#REF!</v>
      </c>
      <c r="J3242" s="122">
        <v>0</v>
      </c>
      <c r="K3242" s="72" t="s">
        <v>346</v>
      </c>
      <c r="L3242" s="73"/>
      <c r="M3242" s="71"/>
      <c r="N3242" s="73">
        <f>IF(J3242=0,0,#REF!)</f>
        <v>0</v>
      </c>
      <c r="O3242" s="74">
        <f t="shared" si="231"/>
        <v>0</v>
      </c>
      <c r="P3242" s="73"/>
      <c r="Q3242" s="74"/>
      <c r="R3242" s="73"/>
      <c r="S3242" s="74"/>
      <c r="T3242" s="104">
        <f>IF(T3241&gt;0,ABS(J3242-J3241),0)</f>
        <v>0</v>
      </c>
    </row>
    <row r="3243" spans="1:20" ht="20.25" hidden="1" customHeight="1">
      <c r="E3243" t="str">
        <f t="shared" si="229"/>
        <v/>
      </c>
      <c r="F3243" s="62"/>
      <c r="G3243" s="63"/>
      <c r="H3243" s="113"/>
      <c r="I3243" s="64"/>
      <c r="J3243" s="63">
        <v>0</v>
      </c>
      <c r="K3243" s="65"/>
      <c r="L3243" s="66"/>
      <c r="M3243" s="64"/>
      <c r="N3243" s="66">
        <f>IF(J3243=0,0,#REF!*$E$3)</f>
        <v>0</v>
      </c>
      <c r="O3243" s="67">
        <f t="shared" si="231"/>
        <v>0</v>
      </c>
      <c r="P3243" s="66"/>
      <c r="Q3243" s="67"/>
      <c r="R3243" s="66"/>
      <c r="S3243" s="67"/>
      <c r="T3243" s="114">
        <f>IF($E$3=0,0,IF(J3243=J3244,0,IF(J3244&gt;J3243,"추가","환입")))</f>
        <v>0</v>
      </c>
    </row>
    <row r="3244" spans="1:20" ht="20.25" hidden="1" customHeight="1">
      <c r="A3244">
        <f>E3244</f>
        <v>0</v>
      </c>
      <c r="B3244" t="s">
        <v>962</v>
      </c>
      <c r="E3244">
        <f t="shared" si="230"/>
        <v>0</v>
      </c>
      <c r="F3244" s="59" t="e">
        <f>SUM($A$3016:A3244)</f>
        <v>#REF!</v>
      </c>
      <c r="G3244" s="70" t="s">
        <v>963</v>
      </c>
      <c r="H3244" s="115">
        <v>13</v>
      </c>
      <c r="I3244" s="71"/>
      <c r="J3244" s="70">
        <v>0</v>
      </c>
      <c r="K3244" s="72" t="s">
        <v>74</v>
      </c>
      <c r="L3244" s="73"/>
      <c r="M3244" s="71"/>
      <c r="N3244" s="73">
        <f>IF(J3244=0,0,#REF!)</f>
        <v>0</v>
      </c>
      <c r="O3244" s="74">
        <f t="shared" si="231"/>
        <v>0</v>
      </c>
      <c r="P3244" s="73"/>
      <c r="Q3244" s="74"/>
      <c r="R3244" s="73"/>
      <c r="S3244" s="74"/>
      <c r="T3244" s="104">
        <f>IF(T3243&gt;0,ABS(J3244-J3243),0)</f>
        <v>0</v>
      </c>
    </row>
    <row r="3245" spans="1:20" ht="20.25" hidden="1" customHeight="1">
      <c r="E3245" t="str">
        <f t="shared" si="229"/>
        <v/>
      </c>
      <c r="F3245" s="62"/>
      <c r="G3245" s="63"/>
      <c r="H3245" s="113"/>
      <c r="I3245" s="64"/>
      <c r="J3245" s="63">
        <v>0</v>
      </c>
      <c r="K3245" s="65"/>
      <c r="L3245" s="66"/>
      <c r="M3245" s="64"/>
      <c r="N3245" s="66">
        <f>IF(J3245=0,0,#REF!*$E$3)</f>
        <v>0</v>
      </c>
      <c r="O3245" s="67">
        <f t="shared" si="231"/>
        <v>0</v>
      </c>
      <c r="P3245" s="66"/>
      <c r="Q3245" s="67"/>
      <c r="R3245" s="66"/>
      <c r="S3245" s="67"/>
      <c r="T3245" s="114">
        <f>IF($E$3=0,0,IF(J3245=J3246,0,IF(J3246&gt;J3245,"추가","환입")))</f>
        <v>0</v>
      </c>
    </row>
    <row r="3246" spans="1:20" ht="20.25" hidden="1" customHeight="1">
      <c r="A3246">
        <f>E3246</f>
        <v>0</v>
      </c>
      <c r="E3246">
        <f t="shared" si="230"/>
        <v>0</v>
      </c>
      <c r="F3246" s="59" t="e">
        <f>SUM($A$3016:A3246)</f>
        <v>#REF!</v>
      </c>
      <c r="G3246" s="70" t="s">
        <v>963</v>
      </c>
      <c r="H3246" s="115">
        <v>20</v>
      </c>
      <c r="I3246" s="71"/>
      <c r="J3246" s="87">
        <v>0</v>
      </c>
      <c r="K3246" s="90" t="s">
        <v>964</v>
      </c>
      <c r="L3246" s="97"/>
      <c r="M3246" s="88"/>
      <c r="N3246" s="97">
        <f>IF(J3246=0,0,#REF!)</f>
        <v>0</v>
      </c>
      <c r="O3246" s="98">
        <f t="shared" si="231"/>
        <v>0</v>
      </c>
      <c r="P3246" s="97"/>
      <c r="Q3246" s="98"/>
      <c r="R3246" s="97"/>
      <c r="S3246" s="98"/>
      <c r="T3246" s="120">
        <f>IF(T3245&gt;0,ABS(J3246-J3245),0)</f>
        <v>0</v>
      </c>
    </row>
    <row r="3247" spans="1:20" ht="20.25" hidden="1" customHeight="1">
      <c r="E3247" t="str">
        <f t="shared" si="229"/>
        <v/>
      </c>
      <c r="F3247" s="62"/>
      <c r="G3247" s="63"/>
      <c r="H3247" s="113"/>
      <c r="I3247" s="64"/>
      <c r="J3247" s="63">
        <v>0</v>
      </c>
      <c r="K3247" s="65"/>
      <c r="L3247" s="66"/>
      <c r="M3247" s="64"/>
      <c r="N3247" s="66">
        <f>IF(J3247=0,0,#REF!*$E$3)</f>
        <v>0</v>
      </c>
      <c r="O3247" s="67">
        <f t="shared" si="231"/>
        <v>0</v>
      </c>
      <c r="P3247" s="66"/>
      <c r="Q3247" s="67"/>
      <c r="R3247" s="66"/>
      <c r="S3247" s="67"/>
      <c r="T3247" s="114">
        <f>IF($E$3=0,0,IF(J3247=J3248,0,IF(J3248&gt;J3247,"추가","환입")))</f>
        <v>0</v>
      </c>
    </row>
    <row r="3248" spans="1:20" ht="20.25" customHeight="1">
      <c r="A3248">
        <f>E3248</f>
        <v>0</v>
      </c>
      <c r="E3248">
        <f t="shared" si="230"/>
        <v>0</v>
      </c>
      <c r="F3248" s="59" t="e">
        <f>SUM($A$3016:A3248)</f>
        <v>#REF!</v>
      </c>
      <c r="G3248" s="70" t="s">
        <v>963</v>
      </c>
      <c r="H3248" s="115">
        <v>25</v>
      </c>
      <c r="I3248" s="71"/>
      <c r="J3248" s="87">
        <v>12</v>
      </c>
      <c r="K3248" s="72" t="s">
        <v>964</v>
      </c>
      <c r="L3248" s="73"/>
      <c r="M3248" s="71"/>
      <c r="N3248" s="73"/>
      <c r="O3248" s="74"/>
      <c r="P3248" s="73"/>
      <c r="Q3248" s="74"/>
      <c r="R3248" s="73"/>
      <c r="S3248" s="74"/>
      <c r="T3248" s="104">
        <f>IF(T3247&gt;0,ABS(J3248-J3247),0)</f>
        <v>0</v>
      </c>
    </row>
    <row r="3249" spans="1:20" ht="20.25" hidden="1" customHeight="1">
      <c r="E3249" t="str">
        <f t="shared" si="229"/>
        <v/>
      </c>
      <c r="F3249" s="62"/>
      <c r="G3249" s="63"/>
      <c r="H3249" s="113"/>
      <c r="I3249" s="64"/>
      <c r="J3249" s="121">
        <v>0</v>
      </c>
      <c r="K3249" s="65"/>
      <c r="L3249" s="66"/>
      <c r="M3249" s="64"/>
      <c r="N3249" s="66">
        <f>IF(J3249=0,0,#REF!*$E$3)</f>
        <v>0</v>
      </c>
      <c r="O3249" s="67">
        <f t="shared" si="231"/>
        <v>0</v>
      </c>
      <c r="P3249" s="66"/>
      <c r="Q3249" s="67"/>
      <c r="R3249" s="66"/>
      <c r="S3249" s="67"/>
      <c r="T3249" s="114">
        <f>IF($E$3=0,0,IF(J3249=J3250,0,IF(J3250&gt;J3249,"추가","환입")))</f>
        <v>0</v>
      </c>
    </row>
    <row r="3250" spans="1:20" ht="20.25" hidden="1" customHeight="1">
      <c r="A3250">
        <f>E3250</f>
        <v>0</v>
      </c>
      <c r="E3250">
        <f t="shared" si="230"/>
        <v>0</v>
      </c>
      <c r="F3250" s="59" t="e">
        <f>SUM($A$3016:A3250)</f>
        <v>#REF!</v>
      </c>
      <c r="G3250" s="70" t="s">
        <v>963</v>
      </c>
      <c r="H3250" s="115">
        <v>32</v>
      </c>
      <c r="I3250" s="71"/>
      <c r="J3250" s="122">
        <v>0</v>
      </c>
      <c r="K3250" s="72" t="s">
        <v>964</v>
      </c>
      <c r="L3250" s="73"/>
      <c r="M3250" s="71"/>
      <c r="N3250" s="73">
        <f>IF(J3250=0,0,#REF!)</f>
        <v>0</v>
      </c>
      <c r="O3250" s="74">
        <f t="shared" si="231"/>
        <v>0</v>
      </c>
      <c r="P3250" s="73"/>
      <c r="Q3250" s="74"/>
      <c r="R3250" s="73"/>
      <c r="S3250" s="74"/>
      <c r="T3250" s="104">
        <f>IF(T3249&gt;0,ABS(J3250-J3249),0)</f>
        <v>0</v>
      </c>
    </row>
    <row r="3251" spans="1:20" ht="20.25" hidden="1" customHeight="1">
      <c r="E3251" t="str">
        <f t="shared" si="229"/>
        <v/>
      </c>
      <c r="F3251" s="62"/>
      <c r="G3251" s="63"/>
      <c r="H3251" s="113"/>
      <c r="I3251" s="64"/>
      <c r="J3251" s="121">
        <v>0</v>
      </c>
      <c r="K3251" s="65"/>
      <c r="L3251" s="66"/>
      <c r="M3251" s="64"/>
      <c r="N3251" s="66">
        <f>IF(J3251=0,0,#REF!*$E$3)</f>
        <v>0</v>
      </c>
      <c r="O3251" s="67">
        <f t="shared" si="231"/>
        <v>0</v>
      </c>
      <c r="P3251" s="66"/>
      <c r="Q3251" s="67"/>
      <c r="R3251" s="66"/>
      <c r="S3251" s="67"/>
      <c r="T3251" s="114">
        <f>IF($E$3=0,0,IF(J3251=J3252,0,IF(J3252&gt;J3251,"추가","환입")))</f>
        <v>0</v>
      </c>
    </row>
    <row r="3252" spans="1:20" ht="20.25" hidden="1" customHeight="1">
      <c r="A3252">
        <f>E3252</f>
        <v>0</v>
      </c>
      <c r="E3252">
        <f t="shared" si="230"/>
        <v>0</v>
      </c>
      <c r="F3252" s="59" t="e">
        <f>SUM($A$3016:A3252)</f>
        <v>#REF!</v>
      </c>
      <c r="G3252" s="70" t="s">
        <v>963</v>
      </c>
      <c r="H3252" s="115">
        <v>40</v>
      </c>
      <c r="I3252" s="71"/>
      <c r="J3252" s="87">
        <v>0</v>
      </c>
      <c r="K3252" s="72" t="s">
        <v>74</v>
      </c>
      <c r="L3252" s="73"/>
      <c r="M3252" s="71"/>
      <c r="N3252" s="73">
        <f>IF(J3252=0,0,#REF!)</f>
        <v>0</v>
      </c>
      <c r="O3252" s="74">
        <f t="shared" si="231"/>
        <v>0</v>
      </c>
      <c r="P3252" s="73"/>
      <c r="Q3252" s="74"/>
      <c r="R3252" s="73"/>
      <c r="S3252" s="74"/>
      <c r="T3252" s="104">
        <f>IF(T3251&gt;0,ABS(J3252-J3251),0)</f>
        <v>0</v>
      </c>
    </row>
    <row r="3253" spans="1:20" ht="20.25" hidden="1" customHeight="1">
      <c r="E3253" t="str">
        <f t="shared" si="229"/>
        <v/>
      </c>
      <c r="F3253" s="62"/>
      <c r="G3253" s="63"/>
      <c r="H3253" s="113"/>
      <c r="I3253" s="64"/>
      <c r="J3253" s="121">
        <v>0</v>
      </c>
      <c r="K3253" s="65"/>
      <c r="L3253" s="66"/>
      <c r="M3253" s="64"/>
      <c r="N3253" s="66">
        <f>IF(J3253=0,0,#REF!*$E$3)</f>
        <v>0</v>
      </c>
      <c r="O3253" s="67">
        <f t="shared" si="231"/>
        <v>0</v>
      </c>
      <c r="P3253" s="66"/>
      <c r="Q3253" s="67"/>
      <c r="R3253" s="66"/>
      <c r="S3253" s="67"/>
      <c r="T3253" s="114">
        <f>IF($E$3=0,0,IF(J3253=J3254,0,IF(J3254&gt;J3253,"추가","환입")))</f>
        <v>0</v>
      </c>
    </row>
    <row r="3254" spans="1:20" ht="20.25" hidden="1" customHeight="1">
      <c r="A3254">
        <f>E3254</f>
        <v>0</v>
      </c>
      <c r="E3254">
        <f t="shared" si="230"/>
        <v>0</v>
      </c>
      <c r="F3254" s="59" t="e">
        <f>SUM($A$3016:A3254)</f>
        <v>#REF!</v>
      </c>
      <c r="G3254" s="70" t="s">
        <v>963</v>
      </c>
      <c r="H3254" s="115">
        <v>50</v>
      </c>
      <c r="I3254" s="71"/>
      <c r="J3254" s="87">
        <v>0</v>
      </c>
      <c r="K3254" s="72" t="s">
        <v>74</v>
      </c>
      <c r="L3254" s="73"/>
      <c r="M3254" s="71"/>
      <c r="N3254" s="73">
        <f>IF(J3254=0,0,#REF!)</f>
        <v>0</v>
      </c>
      <c r="O3254" s="74">
        <f t="shared" si="231"/>
        <v>0</v>
      </c>
      <c r="P3254" s="73"/>
      <c r="Q3254" s="74"/>
      <c r="R3254" s="73"/>
      <c r="S3254" s="74"/>
      <c r="T3254" s="104">
        <f>IF(T3253&gt;0,ABS(J3254-J3253),0)</f>
        <v>0</v>
      </c>
    </row>
    <row r="3255" spans="1:20" ht="20.25" hidden="1" customHeight="1">
      <c r="E3255" t="str">
        <f t="shared" si="229"/>
        <v/>
      </c>
      <c r="F3255" s="62"/>
      <c r="G3255" s="63"/>
      <c r="H3255" s="113"/>
      <c r="I3255" s="64"/>
      <c r="J3255" s="121">
        <v>0</v>
      </c>
      <c r="K3255" s="65"/>
      <c r="L3255" s="66"/>
      <c r="M3255" s="64"/>
      <c r="N3255" s="66">
        <f>IF(J3255=0,0,#REF!*$E$3)</f>
        <v>0</v>
      </c>
      <c r="O3255" s="67">
        <f t="shared" si="231"/>
        <v>0</v>
      </c>
      <c r="P3255" s="66"/>
      <c r="Q3255" s="67"/>
      <c r="R3255" s="66"/>
      <c r="S3255" s="67"/>
      <c r="T3255" s="114">
        <f>IF($E$3=0,0,IF(J3255=J3256,0,IF(J3256&gt;J3255,"추가","환입")))</f>
        <v>0</v>
      </c>
    </row>
    <row r="3256" spans="1:20" ht="20.25" hidden="1" customHeight="1">
      <c r="A3256">
        <f>E3256</f>
        <v>0</v>
      </c>
      <c r="E3256">
        <f t="shared" si="230"/>
        <v>0</v>
      </c>
      <c r="F3256" s="59" t="e">
        <f>SUM($A$3016:A3256)</f>
        <v>#REF!</v>
      </c>
      <c r="G3256" s="70" t="s">
        <v>963</v>
      </c>
      <c r="H3256" s="115">
        <v>65</v>
      </c>
      <c r="I3256" s="71"/>
      <c r="J3256" s="122">
        <v>0</v>
      </c>
      <c r="K3256" s="72" t="s">
        <v>74</v>
      </c>
      <c r="L3256" s="73"/>
      <c r="M3256" s="71"/>
      <c r="N3256" s="73">
        <f>IF(J3256=0,0,#REF!)</f>
        <v>0</v>
      </c>
      <c r="O3256" s="74">
        <f t="shared" si="231"/>
        <v>0</v>
      </c>
      <c r="P3256" s="73"/>
      <c r="Q3256" s="74"/>
      <c r="R3256" s="73"/>
      <c r="S3256" s="74"/>
      <c r="T3256" s="104">
        <f>IF(T3255&gt;0,ABS(J3256-J3255),0)</f>
        <v>0</v>
      </c>
    </row>
    <row r="3257" spans="1:20" ht="20.25" hidden="1" customHeight="1">
      <c r="E3257" t="str">
        <f t="shared" si="229"/>
        <v/>
      </c>
      <c r="F3257" s="62"/>
      <c r="G3257" s="63"/>
      <c r="H3257" s="113"/>
      <c r="I3257" s="64"/>
      <c r="J3257" s="63">
        <v>0</v>
      </c>
      <c r="K3257" s="65"/>
      <c r="L3257" s="66"/>
      <c r="M3257" s="64"/>
      <c r="N3257" s="66">
        <f>IF(J3257=0,0,#REF!*$E$3)</f>
        <v>0</v>
      </c>
      <c r="O3257" s="67">
        <f t="shared" si="231"/>
        <v>0</v>
      </c>
      <c r="P3257" s="66"/>
      <c r="Q3257" s="67"/>
      <c r="R3257" s="66"/>
      <c r="S3257" s="67"/>
      <c r="T3257" s="114">
        <f>IF($E$3=0,0,IF(J3257=J3258,0,IF(J3258&gt;J3257,"추가","환입")))</f>
        <v>0</v>
      </c>
    </row>
    <row r="3258" spans="1:20" ht="20.25" customHeight="1">
      <c r="A3258">
        <f>E3258</f>
        <v>0</v>
      </c>
      <c r="B3258" t="s">
        <v>965</v>
      </c>
      <c r="E3258">
        <f t="shared" si="230"/>
        <v>0</v>
      </c>
      <c r="F3258" s="59" t="e">
        <f>SUM($A$3016:A3258)</f>
        <v>#REF!</v>
      </c>
      <c r="G3258" s="70" t="s">
        <v>966</v>
      </c>
      <c r="H3258" s="115">
        <v>13</v>
      </c>
      <c r="I3258" s="71"/>
      <c r="J3258" s="87">
        <v>2</v>
      </c>
      <c r="K3258" s="72" t="s">
        <v>346</v>
      </c>
      <c r="L3258" s="73"/>
      <c r="M3258" s="71"/>
      <c r="N3258" s="73"/>
      <c r="O3258" s="74"/>
      <c r="P3258" s="73"/>
      <c r="Q3258" s="74"/>
      <c r="R3258" s="73"/>
      <c r="S3258" s="74"/>
      <c r="T3258" s="104">
        <f>IF(T3257&gt;0,ABS(J3258-J3257),0)</f>
        <v>0</v>
      </c>
    </row>
    <row r="3259" spans="1:20" ht="20.25" hidden="1" customHeight="1">
      <c r="E3259" t="str">
        <f t="shared" si="229"/>
        <v/>
      </c>
      <c r="F3259" s="62"/>
      <c r="G3259" s="63"/>
      <c r="H3259" s="113"/>
      <c r="I3259" s="64"/>
      <c r="J3259" s="63">
        <v>0</v>
      </c>
      <c r="K3259" s="65"/>
      <c r="L3259" s="66"/>
      <c r="M3259" s="64"/>
      <c r="N3259" s="66">
        <f>IF(J3259=0,0,#REF!*$E$3)</f>
        <v>0</v>
      </c>
      <c r="O3259" s="67">
        <f t="shared" si="231"/>
        <v>0</v>
      </c>
      <c r="P3259" s="66"/>
      <c r="Q3259" s="67"/>
      <c r="R3259" s="66"/>
      <c r="S3259" s="67"/>
      <c r="T3259" s="114">
        <f>IF($E$3=0,0,IF(J3259=J3260,0,IF(J3260&gt;J3259,"추가","환입")))</f>
        <v>0</v>
      </c>
    </row>
    <row r="3260" spans="1:20" ht="20.25" hidden="1" customHeight="1">
      <c r="A3260">
        <f>E3260</f>
        <v>0</v>
      </c>
      <c r="E3260">
        <f t="shared" si="230"/>
        <v>0</v>
      </c>
      <c r="F3260" s="59" t="e">
        <f>SUM($A$3016:A3260)</f>
        <v>#REF!</v>
      </c>
      <c r="G3260" s="70" t="s">
        <v>966</v>
      </c>
      <c r="H3260" s="115">
        <v>20</v>
      </c>
      <c r="I3260" s="71"/>
      <c r="J3260" s="87">
        <v>0</v>
      </c>
      <c r="K3260" s="72" t="s">
        <v>346</v>
      </c>
      <c r="L3260" s="73"/>
      <c r="M3260" s="71"/>
      <c r="N3260" s="73">
        <f>IF(J3260=0,0,#REF!)</f>
        <v>0</v>
      </c>
      <c r="O3260" s="74">
        <f t="shared" si="231"/>
        <v>0</v>
      </c>
      <c r="P3260" s="73"/>
      <c r="Q3260" s="74"/>
      <c r="R3260" s="73"/>
      <c r="S3260" s="74"/>
      <c r="T3260" s="104">
        <f>IF(T3259&gt;0,ABS(J3260-J3259),0)</f>
        <v>0</v>
      </c>
    </row>
    <row r="3261" spans="1:20" ht="20.25" hidden="1" customHeight="1">
      <c r="E3261" t="str">
        <f t="shared" si="229"/>
        <v/>
      </c>
      <c r="F3261" s="62"/>
      <c r="G3261" s="63"/>
      <c r="H3261" s="113"/>
      <c r="I3261" s="64"/>
      <c r="J3261" s="63">
        <v>0</v>
      </c>
      <c r="K3261" s="65"/>
      <c r="L3261" s="66"/>
      <c r="M3261" s="64"/>
      <c r="N3261" s="66">
        <f>IF(J3261=0,0,#REF!*$E$3)</f>
        <v>0</v>
      </c>
      <c r="O3261" s="67">
        <f t="shared" si="231"/>
        <v>0</v>
      </c>
      <c r="P3261" s="66"/>
      <c r="Q3261" s="67"/>
      <c r="R3261" s="66"/>
      <c r="S3261" s="67"/>
      <c r="T3261" s="114">
        <f>IF($E$3=0,0,IF(J3261=J3262,0,IF(J3262&gt;J3261,"추가","환입")))</f>
        <v>0</v>
      </c>
    </row>
    <row r="3262" spans="1:20" ht="20.25" customHeight="1">
      <c r="A3262">
        <f>E3262</f>
        <v>0</v>
      </c>
      <c r="E3262">
        <f t="shared" si="230"/>
        <v>0</v>
      </c>
      <c r="F3262" s="59" t="e">
        <f>SUM($A$3016:A3262)</f>
        <v>#REF!</v>
      </c>
      <c r="G3262" s="70" t="s">
        <v>966</v>
      </c>
      <c r="H3262" s="115">
        <v>25</v>
      </c>
      <c r="I3262" s="71"/>
      <c r="J3262" s="87">
        <v>5</v>
      </c>
      <c r="K3262" s="72" t="s">
        <v>926</v>
      </c>
      <c r="L3262" s="73"/>
      <c r="M3262" s="71"/>
      <c r="N3262" s="73"/>
      <c r="O3262" s="74"/>
      <c r="P3262" s="73"/>
      <c r="Q3262" s="74"/>
      <c r="R3262" s="73"/>
      <c r="S3262" s="74"/>
      <c r="T3262" s="104">
        <f>IF(T3261&gt;0,ABS(J3262-J3261),0)</f>
        <v>0</v>
      </c>
    </row>
    <row r="3263" spans="1:20" ht="20.25" hidden="1" customHeight="1">
      <c r="E3263" t="str">
        <f t="shared" si="229"/>
        <v/>
      </c>
      <c r="F3263" s="62"/>
      <c r="G3263" s="63"/>
      <c r="H3263" s="113"/>
      <c r="I3263" s="64"/>
      <c r="J3263" s="121">
        <v>0</v>
      </c>
      <c r="K3263" s="65"/>
      <c r="L3263" s="66"/>
      <c r="M3263" s="64"/>
      <c r="N3263" s="66">
        <f>IF(J3263=0,0,#REF!*$E$3)</f>
        <v>0</v>
      </c>
      <c r="O3263" s="67">
        <f t="shared" si="231"/>
        <v>0</v>
      </c>
      <c r="P3263" s="66"/>
      <c r="Q3263" s="67"/>
      <c r="R3263" s="66"/>
      <c r="S3263" s="67"/>
      <c r="T3263" s="114">
        <f>IF($E$3=0,0,IF(J3263=J3264,0,IF(J3264&gt;J3263,"추가","환입")))</f>
        <v>0</v>
      </c>
    </row>
    <row r="3264" spans="1:20" ht="20.25" hidden="1" customHeight="1">
      <c r="A3264">
        <f>E3264</f>
        <v>0</v>
      </c>
      <c r="E3264">
        <f t="shared" si="230"/>
        <v>0</v>
      </c>
      <c r="F3264" s="59" t="e">
        <f>SUM($A$3016:A3264)</f>
        <v>#REF!</v>
      </c>
      <c r="G3264" s="70" t="s">
        <v>966</v>
      </c>
      <c r="H3264" s="115">
        <v>32</v>
      </c>
      <c r="I3264" s="71"/>
      <c r="J3264" s="122">
        <v>0</v>
      </c>
      <c r="K3264" s="72" t="s">
        <v>346</v>
      </c>
      <c r="L3264" s="73"/>
      <c r="M3264" s="71"/>
      <c r="N3264" s="73">
        <f>IF(J3264=0,0,#REF!)</f>
        <v>0</v>
      </c>
      <c r="O3264" s="74">
        <f t="shared" si="231"/>
        <v>0</v>
      </c>
      <c r="P3264" s="73"/>
      <c r="Q3264" s="74"/>
      <c r="R3264" s="73"/>
      <c r="S3264" s="74"/>
      <c r="T3264" s="104">
        <f>IF(T3263&gt;0,ABS(J3264-J3263),0)</f>
        <v>0</v>
      </c>
    </row>
    <row r="3265" spans="1:20" ht="20.25" hidden="1" customHeight="1">
      <c r="E3265" t="str">
        <f t="shared" si="229"/>
        <v/>
      </c>
      <c r="F3265" s="62"/>
      <c r="G3265" s="63"/>
      <c r="H3265" s="113"/>
      <c r="I3265" s="64"/>
      <c r="J3265" s="121">
        <v>0</v>
      </c>
      <c r="K3265" s="65"/>
      <c r="L3265" s="66"/>
      <c r="M3265" s="64"/>
      <c r="N3265" s="66">
        <f>IF(J3265=0,0,#REF!*$E$3)</f>
        <v>0</v>
      </c>
      <c r="O3265" s="67">
        <f t="shared" si="231"/>
        <v>0</v>
      </c>
      <c r="P3265" s="66"/>
      <c r="Q3265" s="67"/>
      <c r="R3265" s="66"/>
      <c r="S3265" s="67"/>
      <c r="T3265" s="114">
        <f>IF($E$3=0,0,IF(J3265=J3266,0,IF(J3266&gt;J3265,"추가","환입")))</f>
        <v>0</v>
      </c>
    </row>
    <row r="3266" spans="1:20" ht="20.25" hidden="1" customHeight="1">
      <c r="A3266">
        <f>E3266</f>
        <v>0</v>
      </c>
      <c r="E3266">
        <f t="shared" si="230"/>
        <v>0</v>
      </c>
      <c r="F3266" s="59" t="e">
        <f>SUM($A$3016:A3266)</f>
        <v>#REF!</v>
      </c>
      <c r="G3266" s="70" t="s">
        <v>966</v>
      </c>
      <c r="H3266" s="115">
        <v>40</v>
      </c>
      <c r="I3266" s="71"/>
      <c r="J3266" s="87">
        <v>0</v>
      </c>
      <c r="K3266" s="72" t="s">
        <v>347</v>
      </c>
      <c r="L3266" s="73"/>
      <c r="M3266" s="71"/>
      <c r="N3266" s="73">
        <f>IF(J3266=0,0,#REF!)</f>
        <v>0</v>
      </c>
      <c r="O3266" s="74">
        <f t="shared" si="231"/>
        <v>0</v>
      </c>
      <c r="P3266" s="73"/>
      <c r="Q3266" s="74"/>
      <c r="R3266" s="73"/>
      <c r="S3266" s="74"/>
      <c r="T3266" s="104">
        <f>IF(T3265&gt;0,ABS(J3266-J3265),0)</f>
        <v>0</v>
      </c>
    </row>
    <row r="3267" spans="1:20" ht="20.25" hidden="1" customHeight="1">
      <c r="E3267" t="str">
        <f t="shared" si="229"/>
        <v/>
      </c>
      <c r="F3267" s="62"/>
      <c r="G3267" s="63"/>
      <c r="H3267" s="113"/>
      <c r="I3267" s="64"/>
      <c r="J3267" s="121">
        <v>0</v>
      </c>
      <c r="K3267" s="65"/>
      <c r="L3267" s="66"/>
      <c r="M3267" s="64"/>
      <c r="N3267" s="66">
        <f>IF(J3267=0,0,#REF!*$E$3)</f>
        <v>0</v>
      </c>
      <c r="O3267" s="67">
        <f t="shared" si="231"/>
        <v>0</v>
      </c>
      <c r="P3267" s="66"/>
      <c r="Q3267" s="67"/>
      <c r="R3267" s="66"/>
      <c r="S3267" s="67"/>
      <c r="T3267" s="114">
        <f>IF($E$3=0,0,IF(J3267=J3268,0,IF(J3268&gt;J3267,"추가","환입")))</f>
        <v>0</v>
      </c>
    </row>
    <row r="3268" spans="1:20" ht="20.25" hidden="1" customHeight="1">
      <c r="A3268">
        <f>E3268</f>
        <v>0</v>
      </c>
      <c r="E3268">
        <f t="shared" si="230"/>
        <v>0</v>
      </c>
      <c r="F3268" s="59" t="e">
        <f>SUM($A$3016:A3268)</f>
        <v>#REF!</v>
      </c>
      <c r="G3268" s="70" t="s">
        <v>966</v>
      </c>
      <c r="H3268" s="115">
        <v>50</v>
      </c>
      <c r="I3268" s="71"/>
      <c r="J3268" s="87">
        <v>0</v>
      </c>
      <c r="K3268" s="72" t="s">
        <v>926</v>
      </c>
      <c r="L3268" s="73"/>
      <c r="M3268" s="71"/>
      <c r="N3268" s="73">
        <f>IF(J3268=0,0,#REF!)</f>
        <v>0</v>
      </c>
      <c r="O3268" s="74">
        <f t="shared" si="231"/>
        <v>0</v>
      </c>
      <c r="P3268" s="73"/>
      <c r="Q3268" s="74"/>
      <c r="R3268" s="73"/>
      <c r="S3268" s="74"/>
      <c r="T3268" s="104">
        <f>IF(T3267&gt;0,ABS(J3268-J3267),0)</f>
        <v>0</v>
      </c>
    </row>
    <row r="3269" spans="1:20" ht="20.25" hidden="1" customHeight="1">
      <c r="E3269" t="str">
        <f t="shared" si="229"/>
        <v/>
      </c>
      <c r="F3269" s="62"/>
      <c r="G3269" s="63"/>
      <c r="H3269" s="113"/>
      <c r="I3269" s="64"/>
      <c r="J3269" s="121">
        <v>0</v>
      </c>
      <c r="K3269" s="65"/>
      <c r="L3269" s="66"/>
      <c r="M3269" s="64"/>
      <c r="N3269" s="66">
        <f>IF(J3269=0,0,#REF!*$E$3)</f>
        <v>0</v>
      </c>
      <c r="O3269" s="67">
        <f>INT($J3269*N3269)</f>
        <v>0</v>
      </c>
      <c r="P3269" s="66"/>
      <c r="Q3269" s="67"/>
      <c r="R3269" s="66"/>
      <c r="S3269" s="67"/>
      <c r="T3269" s="114">
        <f>IF($E$3=0,0,IF(J3269=J3270,0,IF(J3270&gt;J3269,"추가","환입")))</f>
        <v>0</v>
      </c>
    </row>
    <row r="3270" spans="1:20" ht="20.25" hidden="1" customHeight="1">
      <c r="A3270">
        <f>E3270</f>
        <v>0</v>
      </c>
      <c r="B3270" t="s">
        <v>967</v>
      </c>
      <c r="E3270">
        <f t="shared" si="230"/>
        <v>0</v>
      </c>
      <c r="F3270" s="59" t="e">
        <f>SUM($A$3016:A3270)</f>
        <v>#REF!</v>
      </c>
      <c r="G3270" s="70" t="s">
        <v>966</v>
      </c>
      <c r="H3270" s="115">
        <v>65</v>
      </c>
      <c r="I3270" s="71"/>
      <c r="J3270" s="122">
        <v>0</v>
      </c>
      <c r="K3270" s="72" t="s">
        <v>390</v>
      </c>
      <c r="L3270" s="73"/>
      <c r="M3270" s="71"/>
      <c r="N3270" s="73">
        <f>IF(J3270=0,0,#REF!)</f>
        <v>0</v>
      </c>
      <c r="O3270" s="74">
        <f>INT($J3270*N3270)</f>
        <v>0</v>
      </c>
      <c r="P3270" s="73"/>
      <c r="Q3270" s="74"/>
      <c r="R3270" s="73"/>
      <c r="S3270" s="74"/>
      <c r="T3270" s="104">
        <f>IF(T3269&gt;0,ABS(J3270-J3269),0)</f>
        <v>0</v>
      </c>
    </row>
    <row r="3271" spans="1:20" ht="20.25" hidden="1" customHeight="1">
      <c r="E3271" t="str">
        <f t="shared" ref="E3271:E3333" si="232">IF(OR(O3271&gt;0,O3272&gt;0),2,"")</f>
        <v/>
      </c>
      <c r="F3271" s="62"/>
      <c r="G3271" s="63"/>
      <c r="H3271" s="113"/>
      <c r="I3271" s="64"/>
      <c r="J3271" s="63">
        <v>0</v>
      </c>
      <c r="K3271" s="65"/>
      <c r="L3271" s="66"/>
      <c r="M3271" s="64"/>
      <c r="N3271" s="66">
        <f>IF(J3271=0,0,#REF!*$E$3)</f>
        <v>0</v>
      </c>
      <c r="O3271" s="67">
        <f>INT($J3271*N3271)</f>
        <v>0</v>
      </c>
      <c r="P3271" s="66"/>
      <c r="Q3271" s="67"/>
      <c r="R3271" s="66"/>
      <c r="S3271" s="67"/>
      <c r="T3271" s="114">
        <f>IF($E$3=0,0,IF(J3271=J3272,0,IF(J3272&gt;J3271,"추가","환입")))</f>
        <v>0</v>
      </c>
    </row>
    <row r="3272" spans="1:20" ht="20.25" hidden="1" customHeight="1">
      <c r="A3272">
        <f>E3272</f>
        <v>0</v>
      </c>
      <c r="B3272" t="s">
        <v>967</v>
      </c>
      <c r="E3272">
        <f t="shared" ref="E3272:E3334" si="233">IF(OR(O3271&gt;0,O3272&gt;0),1,0)</f>
        <v>0</v>
      </c>
      <c r="F3272" s="59" t="e">
        <f>SUM($A$3016:A3272)</f>
        <v>#REF!</v>
      </c>
      <c r="G3272" s="70" t="s">
        <v>968</v>
      </c>
      <c r="H3272" s="115">
        <v>15</v>
      </c>
      <c r="I3272" s="71"/>
      <c r="J3272" s="70">
        <v>0</v>
      </c>
      <c r="K3272" s="72" t="s">
        <v>346</v>
      </c>
      <c r="L3272" s="73"/>
      <c r="M3272" s="71"/>
      <c r="N3272" s="73">
        <f>IF(J3272=0,0,#REF!)</f>
        <v>0</v>
      </c>
      <c r="O3272" s="74">
        <f>INT($J3272*N3272)</f>
        <v>0</v>
      </c>
      <c r="P3272" s="73"/>
      <c r="Q3272" s="74"/>
      <c r="R3272" s="73"/>
      <c r="S3272" s="74"/>
      <c r="T3272" s="104">
        <f>IF(T3271&gt;0,ABS(J3272-J3271),0)</f>
        <v>0</v>
      </c>
    </row>
    <row r="3273" spans="1:20" ht="20.25" hidden="1" customHeight="1">
      <c r="E3273" t="str">
        <f t="shared" si="232"/>
        <v/>
      </c>
      <c r="F3273" s="62"/>
      <c r="G3273" s="63"/>
      <c r="H3273" s="113"/>
      <c r="I3273" s="64"/>
      <c r="J3273" s="63">
        <v>0</v>
      </c>
      <c r="K3273" s="65"/>
      <c r="L3273" s="66"/>
      <c r="M3273" s="64"/>
      <c r="N3273" s="66">
        <f>IF(J3273=0,0,#REF!*$E$3)</f>
        <v>0</v>
      </c>
      <c r="O3273" s="67">
        <f t="shared" ref="O3273:O3336" si="234">INT($J3273*N3273)</f>
        <v>0</v>
      </c>
      <c r="P3273" s="66"/>
      <c r="Q3273" s="67"/>
      <c r="R3273" s="66"/>
      <c r="S3273" s="67"/>
      <c r="T3273" s="114">
        <f>IF($E$3=0,0,IF(J3273=J3274,0,IF(J3274&gt;J3273,"추가","환입")))</f>
        <v>0</v>
      </c>
    </row>
    <row r="3274" spans="1:20" ht="20.25" hidden="1" customHeight="1">
      <c r="A3274">
        <f>E3274</f>
        <v>0</v>
      </c>
      <c r="E3274">
        <f t="shared" si="233"/>
        <v>0</v>
      </c>
      <c r="F3274" s="59" t="e">
        <f>SUM($A$3016:A3274)</f>
        <v>#REF!</v>
      </c>
      <c r="G3274" s="70" t="s">
        <v>968</v>
      </c>
      <c r="H3274" s="115">
        <v>20</v>
      </c>
      <c r="I3274" s="71"/>
      <c r="J3274" s="87">
        <v>0</v>
      </c>
      <c r="K3274" s="72" t="s">
        <v>926</v>
      </c>
      <c r="L3274" s="73"/>
      <c r="M3274" s="71"/>
      <c r="N3274" s="73">
        <f>IF(J3274=0,0,#REF!)</f>
        <v>0</v>
      </c>
      <c r="O3274" s="74">
        <f t="shared" si="234"/>
        <v>0</v>
      </c>
      <c r="P3274" s="73"/>
      <c r="Q3274" s="74"/>
      <c r="R3274" s="73"/>
      <c r="S3274" s="74"/>
      <c r="T3274" s="104">
        <f>IF(T3273&gt;0,ABS(J3274-J3273),0)</f>
        <v>0</v>
      </c>
    </row>
    <row r="3275" spans="1:20" ht="20.25" hidden="1" customHeight="1">
      <c r="E3275" t="str">
        <f t="shared" si="232"/>
        <v/>
      </c>
      <c r="F3275" s="62"/>
      <c r="G3275" s="63"/>
      <c r="H3275" s="113"/>
      <c r="I3275" s="64"/>
      <c r="J3275" s="63">
        <v>0</v>
      </c>
      <c r="K3275" s="65"/>
      <c r="L3275" s="66"/>
      <c r="M3275" s="64"/>
      <c r="N3275" s="66">
        <f>IF(J3275=0,0,#REF!*$E$3)</f>
        <v>0</v>
      </c>
      <c r="O3275" s="67">
        <f t="shared" si="234"/>
        <v>0</v>
      </c>
      <c r="P3275" s="66"/>
      <c r="Q3275" s="67"/>
      <c r="R3275" s="66"/>
      <c r="S3275" s="67"/>
      <c r="T3275" s="114">
        <f>IF($E$3=0,0,IF(J3275=J3276,0,IF(J3276&gt;J3275,"추가","환입")))</f>
        <v>0</v>
      </c>
    </row>
    <row r="3276" spans="1:20" ht="20.25" hidden="1" customHeight="1">
      <c r="A3276">
        <f>E3276</f>
        <v>0</v>
      </c>
      <c r="E3276">
        <f t="shared" si="233"/>
        <v>0</v>
      </c>
      <c r="F3276" s="59" t="e">
        <f>SUM($A$3016:A3276)</f>
        <v>#REF!</v>
      </c>
      <c r="G3276" s="70" t="s">
        <v>968</v>
      </c>
      <c r="H3276" s="115">
        <v>25</v>
      </c>
      <c r="I3276" s="71"/>
      <c r="J3276" s="87">
        <v>0</v>
      </c>
      <c r="K3276" s="72" t="s">
        <v>346</v>
      </c>
      <c r="L3276" s="73"/>
      <c r="M3276" s="71"/>
      <c r="N3276" s="73">
        <f>IF(J3276=0,0,#REF!)</f>
        <v>0</v>
      </c>
      <c r="O3276" s="74">
        <f t="shared" si="234"/>
        <v>0</v>
      </c>
      <c r="P3276" s="73"/>
      <c r="Q3276" s="74"/>
      <c r="R3276" s="73"/>
      <c r="S3276" s="74"/>
      <c r="T3276" s="104">
        <f>IF(T3275&gt;0,ABS(J3276-J3275),0)</f>
        <v>0</v>
      </c>
    </row>
    <row r="3277" spans="1:20" ht="20.25" hidden="1" customHeight="1">
      <c r="E3277" t="str">
        <f t="shared" si="232"/>
        <v/>
      </c>
      <c r="F3277" s="62"/>
      <c r="G3277" s="63"/>
      <c r="H3277" s="113"/>
      <c r="I3277" s="64"/>
      <c r="J3277" s="63">
        <v>0</v>
      </c>
      <c r="K3277" s="65"/>
      <c r="L3277" s="66"/>
      <c r="M3277" s="64"/>
      <c r="N3277" s="66">
        <f>IF(J3277=0,0,#REF!*$E$3)</f>
        <v>0</v>
      </c>
      <c r="O3277" s="67">
        <f t="shared" si="234"/>
        <v>0</v>
      </c>
      <c r="P3277" s="66"/>
      <c r="Q3277" s="67"/>
      <c r="R3277" s="66"/>
      <c r="S3277" s="67"/>
      <c r="T3277" s="114">
        <f>IF($E$3=0,0,IF(J3277=J3278,0,IF(J3278&gt;J3277,"추가","환입")))</f>
        <v>0</v>
      </c>
    </row>
    <row r="3278" spans="1:20" ht="20.25" hidden="1" customHeight="1">
      <c r="A3278">
        <f>E3278</f>
        <v>0</v>
      </c>
      <c r="E3278">
        <f t="shared" si="233"/>
        <v>0</v>
      </c>
      <c r="F3278" s="59" t="e">
        <f>SUM($A$3016:A3278)</f>
        <v>#REF!</v>
      </c>
      <c r="G3278" s="70" t="s">
        <v>968</v>
      </c>
      <c r="H3278" s="115">
        <v>32</v>
      </c>
      <c r="I3278" s="71"/>
      <c r="J3278" s="70">
        <v>0</v>
      </c>
      <c r="K3278" s="72" t="s">
        <v>926</v>
      </c>
      <c r="L3278" s="73"/>
      <c r="M3278" s="71"/>
      <c r="N3278" s="73">
        <f>IF(J3278=0,0,#REF!)</f>
        <v>0</v>
      </c>
      <c r="O3278" s="74">
        <f t="shared" si="234"/>
        <v>0</v>
      </c>
      <c r="P3278" s="73"/>
      <c r="Q3278" s="74"/>
      <c r="R3278" s="73"/>
      <c r="S3278" s="74"/>
      <c r="T3278" s="104">
        <f>IF(T3277&gt;0,ABS(J3278-J3277),0)</f>
        <v>0</v>
      </c>
    </row>
    <row r="3279" spans="1:20" ht="20.25" hidden="1" customHeight="1">
      <c r="E3279" t="str">
        <f t="shared" si="232"/>
        <v/>
      </c>
      <c r="F3279" s="62"/>
      <c r="G3279" s="63"/>
      <c r="H3279" s="113"/>
      <c r="I3279" s="64"/>
      <c r="J3279" s="63">
        <v>0</v>
      </c>
      <c r="K3279" s="65"/>
      <c r="L3279" s="66"/>
      <c r="M3279" s="64"/>
      <c r="N3279" s="66">
        <f>IF(J3279=0,0,#REF!*$E$3)</f>
        <v>0</v>
      </c>
      <c r="O3279" s="67">
        <f t="shared" si="234"/>
        <v>0</v>
      </c>
      <c r="P3279" s="66"/>
      <c r="Q3279" s="67"/>
      <c r="R3279" s="66"/>
      <c r="S3279" s="67"/>
      <c r="T3279" s="114">
        <f>IF($E$3=0,0,IF(J3279=J3280,0,IF(J3280&gt;J3279,"추가","환입")))</f>
        <v>0</v>
      </c>
    </row>
    <row r="3280" spans="1:20" ht="20.25" hidden="1" customHeight="1">
      <c r="A3280">
        <f>E3280</f>
        <v>0</v>
      </c>
      <c r="E3280">
        <f t="shared" si="233"/>
        <v>0</v>
      </c>
      <c r="F3280" s="59" t="e">
        <f>SUM($A$3016:A3280)</f>
        <v>#REF!</v>
      </c>
      <c r="G3280" s="70" t="s">
        <v>968</v>
      </c>
      <c r="H3280" s="115">
        <v>40</v>
      </c>
      <c r="I3280" s="71"/>
      <c r="J3280" s="70">
        <v>0</v>
      </c>
      <c r="K3280" s="72" t="s">
        <v>346</v>
      </c>
      <c r="L3280" s="73"/>
      <c r="M3280" s="71"/>
      <c r="N3280" s="73">
        <f>IF(J3280=0,0,#REF!)</f>
        <v>0</v>
      </c>
      <c r="O3280" s="74">
        <f t="shared" si="234"/>
        <v>0</v>
      </c>
      <c r="P3280" s="73"/>
      <c r="Q3280" s="74"/>
      <c r="R3280" s="73"/>
      <c r="S3280" s="74"/>
      <c r="T3280" s="104">
        <f>IF(T3279&gt;0,ABS(J3280-J3279),0)</f>
        <v>0</v>
      </c>
    </row>
    <row r="3281" spans="1:20" ht="20.25" hidden="1" customHeight="1">
      <c r="E3281" t="str">
        <f t="shared" si="232"/>
        <v/>
      </c>
      <c r="F3281" s="62"/>
      <c r="G3281" s="63"/>
      <c r="H3281" s="113"/>
      <c r="I3281" s="64"/>
      <c r="J3281" s="63">
        <v>0</v>
      </c>
      <c r="K3281" s="65"/>
      <c r="L3281" s="66"/>
      <c r="M3281" s="64"/>
      <c r="N3281" s="66">
        <f>IF(J3281=0,0,#REF!*$E$3)</f>
        <v>0</v>
      </c>
      <c r="O3281" s="67">
        <f t="shared" si="234"/>
        <v>0</v>
      </c>
      <c r="P3281" s="66"/>
      <c r="Q3281" s="67"/>
      <c r="R3281" s="66"/>
      <c r="S3281" s="67"/>
      <c r="T3281" s="114">
        <f>IF($E$3=0,0,IF(J3281=J3282,0,IF(J3282&gt;J3281,"추가","환입")))</f>
        <v>0</v>
      </c>
    </row>
    <row r="3282" spans="1:20" ht="20.25" hidden="1" customHeight="1">
      <c r="A3282">
        <f>E3282</f>
        <v>0</v>
      </c>
      <c r="E3282">
        <f t="shared" si="233"/>
        <v>0</v>
      </c>
      <c r="F3282" s="59" t="e">
        <f>SUM($A$3016:A3282)</f>
        <v>#REF!</v>
      </c>
      <c r="G3282" s="70" t="s">
        <v>968</v>
      </c>
      <c r="H3282" s="115">
        <v>50</v>
      </c>
      <c r="I3282" s="71"/>
      <c r="J3282" s="70">
        <v>0</v>
      </c>
      <c r="K3282" s="72" t="s">
        <v>346</v>
      </c>
      <c r="L3282" s="73"/>
      <c r="M3282" s="71"/>
      <c r="N3282" s="73">
        <f>IF(J3282=0,0,#REF!)</f>
        <v>0</v>
      </c>
      <c r="O3282" s="74">
        <f t="shared" si="234"/>
        <v>0</v>
      </c>
      <c r="P3282" s="73"/>
      <c r="Q3282" s="74"/>
      <c r="R3282" s="73"/>
      <c r="S3282" s="74"/>
      <c r="T3282" s="104">
        <f>IF(T3281&gt;0,ABS(J3282-J3281),0)</f>
        <v>0</v>
      </c>
    </row>
    <row r="3283" spans="1:20" ht="20.25" hidden="1" customHeight="1">
      <c r="E3283" t="str">
        <f t="shared" si="232"/>
        <v/>
      </c>
      <c r="F3283" s="62"/>
      <c r="G3283" s="63"/>
      <c r="H3283" s="113"/>
      <c r="I3283" s="64"/>
      <c r="J3283" s="63">
        <v>0</v>
      </c>
      <c r="K3283" s="65"/>
      <c r="L3283" s="66"/>
      <c r="M3283" s="64"/>
      <c r="N3283" s="66">
        <f>IF(J3283=0,0,#REF!*$E$3)</f>
        <v>0</v>
      </c>
      <c r="O3283" s="67">
        <f t="shared" si="234"/>
        <v>0</v>
      </c>
      <c r="P3283" s="66"/>
      <c r="Q3283" s="67"/>
      <c r="R3283" s="66"/>
      <c r="S3283" s="67"/>
      <c r="T3283" s="114">
        <f>IF($E$3=0,0,IF(J3283=J3284,0,IF(J3284&gt;J3283,"추가","환입")))</f>
        <v>0</v>
      </c>
    </row>
    <row r="3284" spans="1:20" ht="20.25" hidden="1" customHeight="1">
      <c r="A3284">
        <f>E3284</f>
        <v>0</v>
      </c>
      <c r="E3284">
        <f t="shared" si="233"/>
        <v>0</v>
      </c>
      <c r="F3284" s="59" t="e">
        <f>SUM($A$3016:A3284)</f>
        <v>#REF!</v>
      </c>
      <c r="G3284" s="70" t="s">
        <v>968</v>
      </c>
      <c r="H3284" s="115">
        <v>65</v>
      </c>
      <c r="I3284" s="71"/>
      <c r="J3284" s="70">
        <v>0</v>
      </c>
      <c r="K3284" s="72" t="s">
        <v>346</v>
      </c>
      <c r="L3284" s="73"/>
      <c r="M3284" s="71"/>
      <c r="N3284" s="73">
        <f>IF(J3284=0,0,#REF!)</f>
        <v>0</v>
      </c>
      <c r="O3284" s="74">
        <f t="shared" si="234"/>
        <v>0</v>
      </c>
      <c r="P3284" s="73"/>
      <c r="Q3284" s="74"/>
      <c r="R3284" s="73"/>
      <c r="S3284" s="74"/>
      <c r="T3284" s="104">
        <f>IF(T3283&gt;0,ABS(J3284-J3283),0)</f>
        <v>0</v>
      </c>
    </row>
    <row r="3285" spans="1:20" ht="20.25" hidden="1" customHeight="1">
      <c r="E3285" t="str">
        <f t="shared" si="232"/>
        <v/>
      </c>
      <c r="F3285" s="62"/>
      <c r="G3285" s="63"/>
      <c r="H3285" s="113"/>
      <c r="I3285" s="64"/>
      <c r="J3285" s="63">
        <v>0</v>
      </c>
      <c r="K3285" s="65"/>
      <c r="L3285" s="66"/>
      <c r="M3285" s="64"/>
      <c r="N3285" s="66">
        <f>IF(J3285=0,0,#REF!*$E$3)</f>
        <v>0</v>
      </c>
      <c r="O3285" s="67">
        <f t="shared" si="234"/>
        <v>0</v>
      </c>
      <c r="P3285" s="66"/>
      <c r="Q3285" s="67"/>
      <c r="R3285" s="66"/>
      <c r="S3285" s="67"/>
      <c r="T3285" s="114">
        <f>IF($E$3=0,0,IF(J3285=J3286,0,IF(J3286&gt;J3285,"추가","환입")))</f>
        <v>0</v>
      </c>
    </row>
    <row r="3286" spans="1:20" ht="20.25" hidden="1" customHeight="1">
      <c r="A3286">
        <f>E3286</f>
        <v>0</v>
      </c>
      <c r="E3286">
        <f t="shared" si="233"/>
        <v>0</v>
      </c>
      <c r="F3286" s="59" t="e">
        <f>SUM($A$3016:A3286)</f>
        <v>#REF!</v>
      </c>
      <c r="G3286" s="70" t="s">
        <v>969</v>
      </c>
      <c r="H3286" s="115">
        <v>13</v>
      </c>
      <c r="I3286" s="71"/>
      <c r="J3286" s="70">
        <v>0</v>
      </c>
      <c r="K3286" s="72" t="s">
        <v>346</v>
      </c>
      <c r="L3286" s="73"/>
      <c r="M3286" s="71"/>
      <c r="N3286" s="73">
        <f>IF(J3286=0,0,#REF!)</f>
        <v>0</v>
      </c>
      <c r="O3286" s="74">
        <f t="shared" si="234"/>
        <v>0</v>
      </c>
      <c r="P3286" s="73"/>
      <c r="Q3286" s="74"/>
      <c r="R3286" s="73"/>
      <c r="S3286" s="74"/>
      <c r="T3286" s="104">
        <f>IF(T3285&gt;0,ABS(J3286-J3285),0)</f>
        <v>0</v>
      </c>
    </row>
    <row r="3287" spans="1:20" ht="20.25" hidden="1" customHeight="1">
      <c r="E3287" t="str">
        <f t="shared" si="232"/>
        <v/>
      </c>
      <c r="F3287" s="62"/>
      <c r="G3287" s="63"/>
      <c r="H3287" s="113"/>
      <c r="I3287" s="64"/>
      <c r="J3287" s="63">
        <v>0</v>
      </c>
      <c r="K3287" s="65"/>
      <c r="L3287" s="66"/>
      <c r="M3287" s="64"/>
      <c r="N3287" s="66">
        <f>IF(J3287=0,0,#REF!*$E$3)</f>
        <v>0</v>
      </c>
      <c r="O3287" s="67">
        <f t="shared" si="234"/>
        <v>0</v>
      </c>
      <c r="P3287" s="66"/>
      <c r="Q3287" s="67"/>
      <c r="R3287" s="66"/>
      <c r="S3287" s="67"/>
      <c r="T3287" s="114">
        <f>IF($E$3=0,0,IF(J3287=J3288,0,IF(J3288&gt;J3287,"추가","환입")))</f>
        <v>0</v>
      </c>
    </row>
    <row r="3288" spans="1:20" ht="20.25" hidden="1" customHeight="1">
      <c r="A3288">
        <f>E3288</f>
        <v>0</v>
      </c>
      <c r="E3288">
        <f t="shared" si="233"/>
        <v>0</v>
      </c>
      <c r="F3288" s="59" t="e">
        <f>SUM($A$3016:A3288)</f>
        <v>#REF!</v>
      </c>
      <c r="G3288" s="70" t="s">
        <v>969</v>
      </c>
      <c r="H3288" s="115">
        <v>20</v>
      </c>
      <c r="I3288" s="71"/>
      <c r="J3288" s="87">
        <v>0</v>
      </c>
      <c r="K3288" s="72" t="s">
        <v>346</v>
      </c>
      <c r="L3288" s="73"/>
      <c r="M3288" s="71"/>
      <c r="N3288" s="73">
        <f>IF(J3288=0,0,#REF!)</f>
        <v>0</v>
      </c>
      <c r="O3288" s="74">
        <f t="shared" si="234"/>
        <v>0</v>
      </c>
      <c r="P3288" s="73"/>
      <c r="Q3288" s="74"/>
      <c r="R3288" s="73"/>
      <c r="S3288" s="74"/>
      <c r="T3288" s="104">
        <f>IF(T3287&gt;0,ABS(J3288-J3287),0)</f>
        <v>0</v>
      </c>
    </row>
    <row r="3289" spans="1:20" ht="20.25" hidden="1" customHeight="1">
      <c r="E3289" t="str">
        <f t="shared" si="232"/>
        <v/>
      </c>
      <c r="F3289" s="62"/>
      <c r="G3289" s="63"/>
      <c r="H3289" s="113"/>
      <c r="I3289" s="64"/>
      <c r="J3289" s="63">
        <v>0</v>
      </c>
      <c r="K3289" s="65"/>
      <c r="L3289" s="66"/>
      <c r="M3289" s="64"/>
      <c r="N3289" s="66">
        <f>IF(J3289=0,0,#REF!*$E$3)</f>
        <v>0</v>
      </c>
      <c r="O3289" s="67">
        <f t="shared" si="234"/>
        <v>0</v>
      </c>
      <c r="P3289" s="66"/>
      <c r="Q3289" s="67"/>
      <c r="R3289" s="66"/>
      <c r="S3289" s="67"/>
      <c r="T3289" s="114">
        <f>IF($E$3=0,0,IF(J3289=J3290,0,IF(J3290&gt;J3289,"추가","환입")))</f>
        <v>0</v>
      </c>
    </row>
    <row r="3290" spans="1:20" ht="20.25" customHeight="1">
      <c r="A3290">
        <f>E3290</f>
        <v>0</v>
      </c>
      <c r="B3290" t="s">
        <v>970</v>
      </c>
      <c r="E3290">
        <f t="shared" si="233"/>
        <v>0</v>
      </c>
      <c r="F3290" s="59" t="e">
        <f>SUM($A$3016:A3290)</f>
        <v>#REF!</v>
      </c>
      <c r="G3290" s="70" t="s">
        <v>969</v>
      </c>
      <c r="H3290" s="115">
        <v>25</v>
      </c>
      <c r="I3290" s="71"/>
      <c r="J3290" s="87">
        <v>2</v>
      </c>
      <c r="K3290" s="72" t="s">
        <v>346</v>
      </c>
      <c r="L3290" s="73"/>
      <c r="M3290" s="71"/>
      <c r="N3290" s="73"/>
      <c r="O3290" s="74"/>
      <c r="P3290" s="73"/>
      <c r="Q3290" s="74"/>
      <c r="R3290" s="73"/>
      <c r="S3290" s="74"/>
      <c r="T3290" s="104">
        <f>IF(T3289&gt;0,ABS(J3290-J3289),0)</f>
        <v>0</v>
      </c>
    </row>
    <row r="3291" spans="1:20" ht="20.25" hidden="1" customHeight="1">
      <c r="E3291" t="str">
        <f t="shared" si="232"/>
        <v/>
      </c>
      <c r="F3291" s="62"/>
      <c r="G3291" s="63"/>
      <c r="H3291" s="113"/>
      <c r="I3291" s="64"/>
      <c r="J3291" s="121">
        <v>0</v>
      </c>
      <c r="K3291" s="65"/>
      <c r="L3291" s="66"/>
      <c r="M3291" s="64"/>
      <c r="N3291" s="66">
        <f>IF(J3291=0,0,#REF!*$E$3)</f>
        <v>0</v>
      </c>
      <c r="O3291" s="67">
        <f t="shared" si="234"/>
        <v>0</v>
      </c>
      <c r="P3291" s="66"/>
      <c r="Q3291" s="67"/>
      <c r="R3291" s="66"/>
      <c r="S3291" s="67"/>
      <c r="T3291" s="114">
        <f>IF($E$3=0,0,IF(J3291=J3292,0,IF(J3292&gt;J3291,"추가","환입")))</f>
        <v>0</v>
      </c>
    </row>
    <row r="3292" spans="1:20" ht="20.25" hidden="1" customHeight="1">
      <c r="A3292">
        <f>E3292</f>
        <v>0</v>
      </c>
      <c r="E3292">
        <f t="shared" si="233"/>
        <v>0</v>
      </c>
      <c r="F3292" s="59" t="e">
        <f>SUM($A$3016:A3292)</f>
        <v>#REF!</v>
      </c>
      <c r="G3292" s="70" t="s">
        <v>969</v>
      </c>
      <c r="H3292" s="115">
        <v>32</v>
      </c>
      <c r="I3292" s="71"/>
      <c r="J3292" s="122">
        <v>0</v>
      </c>
      <c r="K3292" s="72" t="s">
        <v>346</v>
      </c>
      <c r="L3292" s="73"/>
      <c r="M3292" s="71"/>
      <c r="N3292" s="73">
        <f>IF(J3292=0,0,#REF!)</f>
        <v>0</v>
      </c>
      <c r="O3292" s="74">
        <f t="shared" si="234"/>
        <v>0</v>
      </c>
      <c r="P3292" s="73"/>
      <c r="Q3292" s="74"/>
      <c r="R3292" s="73"/>
      <c r="S3292" s="74"/>
      <c r="T3292" s="104">
        <f>IF(T3291&gt;0,ABS(J3292-J3291),0)</f>
        <v>0</v>
      </c>
    </row>
    <row r="3293" spans="1:20" ht="20.25" hidden="1" customHeight="1">
      <c r="E3293" t="str">
        <f t="shared" si="232"/>
        <v/>
      </c>
      <c r="F3293" s="62"/>
      <c r="G3293" s="63"/>
      <c r="H3293" s="113"/>
      <c r="I3293" s="64"/>
      <c r="J3293" s="121">
        <v>0</v>
      </c>
      <c r="K3293" s="65"/>
      <c r="L3293" s="66"/>
      <c r="M3293" s="64"/>
      <c r="N3293" s="66">
        <f>IF(J3293=0,0,#REF!*$E$3)</f>
        <v>0</v>
      </c>
      <c r="O3293" s="67">
        <f t="shared" si="234"/>
        <v>0</v>
      </c>
      <c r="P3293" s="66"/>
      <c r="Q3293" s="67"/>
      <c r="R3293" s="66"/>
      <c r="S3293" s="67"/>
      <c r="T3293" s="114">
        <f>IF($E$3=0,0,IF(J3293=J3294,0,IF(J3294&gt;J3293,"추가","환입")))</f>
        <v>0</v>
      </c>
    </row>
    <row r="3294" spans="1:20" ht="20.25" hidden="1" customHeight="1">
      <c r="A3294">
        <f>E3294</f>
        <v>0</v>
      </c>
      <c r="E3294">
        <f t="shared" si="233"/>
        <v>0</v>
      </c>
      <c r="F3294" s="59" t="e">
        <f>SUM($A$3016:A3294)</f>
        <v>#REF!</v>
      </c>
      <c r="G3294" s="70" t="s">
        <v>969</v>
      </c>
      <c r="H3294" s="115">
        <v>40</v>
      </c>
      <c r="I3294" s="71"/>
      <c r="J3294" s="122">
        <v>0</v>
      </c>
      <c r="K3294" s="72" t="s">
        <v>346</v>
      </c>
      <c r="L3294" s="73"/>
      <c r="M3294" s="71"/>
      <c r="N3294" s="73">
        <f>IF(J3294=0,0,#REF!)</f>
        <v>0</v>
      </c>
      <c r="O3294" s="74">
        <f t="shared" si="234"/>
        <v>0</v>
      </c>
      <c r="P3294" s="73"/>
      <c r="Q3294" s="74"/>
      <c r="R3294" s="73"/>
      <c r="S3294" s="74"/>
      <c r="T3294" s="104">
        <f>IF(T3293&gt;0,ABS(J3294-J3293),0)</f>
        <v>0</v>
      </c>
    </row>
    <row r="3295" spans="1:20" ht="20.25" hidden="1" customHeight="1">
      <c r="E3295" t="str">
        <f t="shared" si="232"/>
        <v/>
      </c>
      <c r="F3295" s="62"/>
      <c r="G3295" s="63"/>
      <c r="H3295" s="113"/>
      <c r="I3295" s="64"/>
      <c r="J3295" s="121">
        <v>0</v>
      </c>
      <c r="K3295" s="65"/>
      <c r="L3295" s="66"/>
      <c r="M3295" s="64"/>
      <c r="N3295" s="66">
        <f>IF(J3295=0,0,#REF!*$E$3)</f>
        <v>0</v>
      </c>
      <c r="O3295" s="67">
        <f t="shared" si="234"/>
        <v>0</v>
      </c>
      <c r="P3295" s="66"/>
      <c r="Q3295" s="67"/>
      <c r="R3295" s="66"/>
      <c r="S3295" s="67"/>
      <c r="T3295" s="114">
        <f>IF($E$3=0,0,IF(J3295=J3296,0,IF(J3296&gt;J3295,"추가","환입")))</f>
        <v>0</v>
      </c>
    </row>
    <row r="3296" spans="1:20" ht="20.25" hidden="1" customHeight="1">
      <c r="A3296">
        <f>E3296</f>
        <v>0</v>
      </c>
      <c r="E3296">
        <f t="shared" si="233"/>
        <v>0</v>
      </c>
      <c r="F3296" s="59" t="e">
        <f>SUM($A$3016:A3296)</f>
        <v>#REF!</v>
      </c>
      <c r="G3296" s="70" t="s">
        <v>969</v>
      </c>
      <c r="H3296" s="115">
        <v>50</v>
      </c>
      <c r="I3296" s="71"/>
      <c r="J3296" s="87">
        <v>0</v>
      </c>
      <c r="K3296" s="72" t="s">
        <v>346</v>
      </c>
      <c r="L3296" s="73"/>
      <c r="M3296" s="71"/>
      <c r="N3296" s="73">
        <f>IF(J3296=0,0,#REF!)</f>
        <v>0</v>
      </c>
      <c r="O3296" s="74">
        <f t="shared" si="234"/>
        <v>0</v>
      </c>
      <c r="P3296" s="73"/>
      <c r="Q3296" s="74"/>
      <c r="R3296" s="73"/>
      <c r="S3296" s="74"/>
      <c r="T3296" s="104">
        <f>IF(T3295&gt;0,ABS(J3296-J3295),0)</f>
        <v>0</v>
      </c>
    </row>
    <row r="3297" spans="1:20" ht="20.25" hidden="1" customHeight="1">
      <c r="E3297" t="str">
        <f t="shared" si="232"/>
        <v/>
      </c>
      <c r="F3297" s="62"/>
      <c r="G3297" s="63"/>
      <c r="H3297" s="113"/>
      <c r="I3297" s="64"/>
      <c r="J3297" s="121">
        <v>0</v>
      </c>
      <c r="K3297" s="65"/>
      <c r="L3297" s="66"/>
      <c r="M3297" s="64"/>
      <c r="N3297" s="66">
        <f>IF(J3297=0,0,#REF!*$E$3)</f>
        <v>0</v>
      </c>
      <c r="O3297" s="67">
        <f t="shared" si="234"/>
        <v>0</v>
      </c>
      <c r="P3297" s="66"/>
      <c r="Q3297" s="67"/>
      <c r="R3297" s="66"/>
      <c r="S3297" s="67"/>
      <c r="T3297" s="114">
        <f>IF($E$3=0,0,IF(J3297=J3298,0,IF(J3298&gt;J3297,"추가","환입")))</f>
        <v>0</v>
      </c>
    </row>
    <row r="3298" spans="1:20" ht="20.25" hidden="1" customHeight="1">
      <c r="A3298">
        <f>E3298</f>
        <v>0</v>
      </c>
      <c r="B3298" t="s">
        <v>971</v>
      </c>
      <c r="E3298">
        <f t="shared" si="233"/>
        <v>0</v>
      </c>
      <c r="F3298" s="59" t="e">
        <f>SUM($A$3016:A3298)</f>
        <v>#REF!</v>
      </c>
      <c r="G3298" s="70" t="s">
        <v>969</v>
      </c>
      <c r="H3298" s="115">
        <v>65</v>
      </c>
      <c r="I3298" s="71"/>
      <c r="J3298" s="122">
        <v>0</v>
      </c>
      <c r="K3298" s="72" t="s">
        <v>346</v>
      </c>
      <c r="L3298" s="73"/>
      <c r="M3298" s="71"/>
      <c r="N3298" s="73">
        <f>IF(J3298=0,0,#REF!)</f>
        <v>0</v>
      </c>
      <c r="O3298" s="74">
        <f t="shared" si="234"/>
        <v>0</v>
      </c>
      <c r="P3298" s="73"/>
      <c r="Q3298" s="74"/>
      <c r="R3298" s="73"/>
      <c r="S3298" s="74"/>
      <c r="T3298" s="104">
        <f>IF(T3297&gt;0,ABS(J3298-J3297),0)</f>
        <v>0</v>
      </c>
    </row>
    <row r="3299" spans="1:20" ht="20.25" hidden="1" customHeight="1">
      <c r="E3299" t="str">
        <f t="shared" si="232"/>
        <v/>
      </c>
      <c r="F3299" s="62"/>
      <c r="G3299" s="63"/>
      <c r="H3299" s="113"/>
      <c r="I3299" s="64"/>
      <c r="J3299" s="63">
        <v>0</v>
      </c>
      <c r="K3299" s="65"/>
      <c r="L3299" s="66"/>
      <c r="M3299" s="64"/>
      <c r="N3299" s="66">
        <f>IF(J3299=0,0,#REF!*$E$3)</f>
        <v>0</v>
      </c>
      <c r="O3299" s="67">
        <f t="shared" si="234"/>
        <v>0</v>
      </c>
      <c r="P3299" s="66"/>
      <c r="Q3299" s="67"/>
      <c r="R3299" s="66"/>
      <c r="S3299" s="67"/>
      <c r="T3299" s="114">
        <f>IF($E$3=0,0,IF(J3299=J3300,0,IF(J3300&gt;J3299,"추가","환입")))</f>
        <v>0</v>
      </c>
    </row>
    <row r="3300" spans="1:20" ht="20.25" customHeight="1">
      <c r="A3300">
        <f>E3300</f>
        <v>0</v>
      </c>
      <c r="B3300" t="s">
        <v>971</v>
      </c>
      <c r="E3300">
        <f t="shared" si="233"/>
        <v>0</v>
      </c>
      <c r="F3300" s="59" t="e">
        <f>SUM($A$3016:A3300)</f>
        <v>#REF!</v>
      </c>
      <c r="G3300" s="70" t="s">
        <v>972</v>
      </c>
      <c r="H3300" s="115">
        <v>13</v>
      </c>
      <c r="I3300" s="71"/>
      <c r="J3300" s="87">
        <v>4</v>
      </c>
      <c r="K3300" s="72" t="s">
        <v>346</v>
      </c>
      <c r="L3300" s="73"/>
      <c r="M3300" s="71"/>
      <c r="N3300" s="73"/>
      <c r="O3300" s="74"/>
      <c r="P3300" s="73"/>
      <c r="Q3300" s="74"/>
      <c r="R3300" s="73"/>
      <c r="S3300" s="74"/>
      <c r="T3300" s="104">
        <f>IF(T3299&gt;0,ABS(J3300-J3299),0)</f>
        <v>0</v>
      </c>
    </row>
    <row r="3301" spans="1:20" ht="20.25" hidden="1" customHeight="1">
      <c r="E3301" t="str">
        <f t="shared" si="232"/>
        <v/>
      </c>
      <c r="F3301" s="62"/>
      <c r="G3301" s="63"/>
      <c r="H3301" s="113"/>
      <c r="I3301" s="64"/>
      <c r="J3301" s="63">
        <v>0</v>
      </c>
      <c r="K3301" s="65"/>
      <c r="L3301" s="66"/>
      <c r="M3301" s="64"/>
      <c r="N3301" s="66">
        <f>IF(J3301=0,0,#REF!*$E$3)</f>
        <v>0</v>
      </c>
      <c r="O3301" s="67">
        <f t="shared" si="234"/>
        <v>0</v>
      </c>
      <c r="P3301" s="66"/>
      <c r="Q3301" s="67"/>
      <c r="R3301" s="66"/>
      <c r="S3301" s="67"/>
      <c r="T3301" s="114">
        <f>IF($E$3=0,0,IF(J3301=J3302,0,IF(J3302&gt;J3301,"추가","환입")))</f>
        <v>0</v>
      </c>
    </row>
    <row r="3302" spans="1:20" ht="20.25" hidden="1" customHeight="1">
      <c r="A3302">
        <f>E3302</f>
        <v>0</v>
      </c>
      <c r="E3302">
        <f t="shared" si="233"/>
        <v>0</v>
      </c>
      <c r="F3302" s="59" t="e">
        <f>SUM($A$3016:A3302)</f>
        <v>#REF!</v>
      </c>
      <c r="G3302" s="70" t="s">
        <v>972</v>
      </c>
      <c r="H3302" s="115">
        <v>20</v>
      </c>
      <c r="I3302" s="71"/>
      <c r="J3302" s="87">
        <v>0</v>
      </c>
      <c r="K3302" s="90" t="s">
        <v>926</v>
      </c>
      <c r="L3302" s="97"/>
      <c r="M3302" s="88"/>
      <c r="N3302" s="97">
        <f>IF(J3302=0,0,#REF!)</f>
        <v>0</v>
      </c>
      <c r="O3302" s="98">
        <f t="shared" si="234"/>
        <v>0</v>
      </c>
      <c r="P3302" s="97"/>
      <c r="Q3302" s="98"/>
      <c r="R3302" s="97"/>
      <c r="S3302" s="98"/>
      <c r="T3302" s="120">
        <f>IF(T3301&gt;0,ABS(J3302-J3301),0)</f>
        <v>0</v>
      </c>
    </row>
    <row r="3303" spans="1:20" ht="20.25" hidden="1" customHeight="1">
      <c r="E3303" t="str">
        <f t="shared" si="232"/>
        <v/>
      </c>
      <c r="F3303" s="62"/>
      <c r="G3303" s="63"/>
      <c r="H3303" s="113"/>
      <c r="I3303" s="64"/>
      <c r="J3303" s="63">
        <v>0</v>
      </c>
      <c r="K3303" s="65"/>
      <c r="L3303" s="66"/>
      <c r="M3303" s="64"/>
      <c r="N3303" s="66">
        <f>IF(J3303=0,0,#REF!*$E$3)</f>
        <v>0</v>
      </c>
      <c r="O3303" s="67">
        <f t="shared" si="234"/>
        <v>0</v>
      </c>
      <c r="P3303" s="66"/>
      <c r="Q3303" s="67"/>
      <c r="R3303" s="66"/>
      <c r="S3303" s="67"/>
      <c r="T3303" s="114">
        <f>IF($E$3=0,0,IF(J3303=J3304,0,IF(J3304&gt;J3303,"추가","환입")))</f>
        <v>0</v>
      </c>
    </row>
    <row r="3304" spans="1:20" ht="20.25" customHeight="1">
      <c r="A3304">
        <f>E3304</f>
        <v>0</v>
      </c>
      <c r="E3304">
        <f t="shared" si="233"/>
        <v>0</v>
      </c>
      <c r="F3304" s="59" t="e">
        <f>SUM($A$3016:A3304)</f>
        <v>#REF!</v>
      </c>
      <c r="G3304" s="70" t="s">
        <v>972</v>
      </c>
      <c r="H3304" s="115">
        <v>25</v>
      </c>
      <c r="I3304" s="71"/>
      <c r="J3304" s="87">
        <v>6</v>
      </c>
      <c r="K3304" s="72" t="s">
        <v>926</v>
      </c>
      <c r="L3304" s="73"/>
      <c r="M3304" s="71"/>
      <c r="N3304" s="73"/>
      <c r="O3304" s="74"/>
      <c r="P3304" s="73"/>
      <c r="Q3304" s="74"/>
      <c r="R3304" s="73"/>
      <c r="S3304" s="74"/>
      <c r="T3304" s="104">
        <f>IF(T3303&gt;0,ABS(J3304-J3303),0)</f>
        <v>0</v>
      </c>
    </row>
    <row r="3305" spans="1:20" ht="20.25" hidden="1" customHeight="1">
      <c r="E3305" t="str">
        <f t="shared" si="232"/>
        <v/>
      </c>
      <c r="F3305" s="62"/>
      <c r="G3305" s="63"/>
      <c r="H3305" s="113"/>
      <c r="I3305" s="64"/>
      <c r="J3305" s="121">
        <v>0</v>
      </c>
      <c r="K3305" s="65"/>
      <c r="L3305" s="66"/>
      <c r="M3305" s="64"/>
      <c r="N3305" s="66">
        <f>IF(J3305=0,0,#REF!*$E$3)</f>
        <v>0</v>
      </c>
      <c r="O3305" s="67">
        <f t="shared" si="234"/>
        <v>0</v>
      </c>
      <c r="P3305" s="66"/>
      <c r="Q3305" s="67"/>
      <c r="R3305" s="66"/>
      <c r="S3305" s="67"/>
      <c r="T3305" s="114">
        <f>IF($E$3=0,0,IF(J3305=J3306,0,IF(J3306&gt;J3305,"추가","환입")))</f>
        <v>0</v>
      </c>
    </row>
    <row r="3306" spans="1:20" ht="20.25" hidden="1" customHeight="1">
      <c r="A3306">
        <f>E3306</f>
        <v>0</v>
      </c>
      <c r="E3306">
        <f t="shared" si="233"/>
        <v>0</v>
      </c>
      <c r="F3306" s="59" t="e">
        <f>SUM($A$3016:A3306)</f>
        <v>#REF!</v>
      </c>
      <c r="G3306" s="70" t="s">
        <v>972</v>
      </c>
      <c r="H3306" s="115">
        <v>32</v>
      </c>
      <c r="I3306" s="71"/>
      <c r="J3306" s="122">
        <v>0</v>
      </c>
      <c r="K3306" s="72" t="s">
        <v>926</v>
      </c>
      <c r="L3306" s="73"/>
      <c r="M3306" s="71"/>
      <c r="N3306" s="73">
        <f>IF(J3306=0,0,#REF!)</f>
        <v>0</v>
      </c>
      <c r="O3306" s="74">
        <f t="shared" si="234"/>
        <v>0</v>
      </c>
      <c r="P3306" s="73"/>
      <c r="Q3306" s="74"/>
      <c r="R3306" s="73"/>
      <c r="S3306" s="74"/>
      <c r="T3306" s="104">
        <f>IF(T3305&gt;0,ABS(J3306-J3305),0)</f>
        <v>0</v>
      </c>
    </row>
    <row r="3307" spans="1:20" ht="20.25" hidden="1" customHeight="1">
      <c r="E3307" t="str">
        <f t="shared" si="232"/>
        <v/>
      </c>
      <c r="F3307" s="62"/>
      <c r="G3307" s="63"/>
      <c r="H3307" s="113"/>
      <c r="I3307" s="64"/>
      <c r="J3307" s="121">
        <v>0</v>
      </c>
      <c r="K3307" s="65"/>
      <c r="L3307" s="66"/>
      <c r="M3307" s="64"/>
      <c r="N3307" s="66">
        <f>IF(J3307=0,0,#REF!*$E$3)</f>
        <v>0</v>
      </c>
      <c r="O3307" s="67">
        <f t="shared" si="234"/>
        <v>0</v>
      </c>
      <c r="P3307" s="66"/>
      <c r="Q3307" s="67"/>
      <c r="R3307" s="66"/>
      <c r="S3307" s="67"/>
      <c r="T3307" s="114">
        <f>IF($E$3=0,0,IF(J3307=J3308,0,IF(J3308&gt;J3307,"추가","환입")))</f>
        <v>0</v>
      </c>
    </row>
    <row r="3308" spans="1:20" ht="20.25" hidden="1" customHeight="1">
      <c r="A3308">
        <f>E3308</f>
        <v>0</v>
      </c>
      <c r="E3308">
        <f t="shared" si="233"/>
        <v>0</v>
      </c>
      <c r="F3308" s="59" t="e">
        <f>SUM($A$3016:A3308)</f>
        <v>#REF!</v>
      </c>
      <c r="G3308" s="70" t="s">
        <v>972</v>
      </c>
      <c r="H3308" s="115">
        <v>40</v>
      </c>
      <c r="I3308" s="71"/>
      <c r="J3308" s="122">
        <v>0</v>
      </c>
      <c r="K3308" s="72" t="s">
        <v>346</v>
      </c>
      <c r="L3308" s="73"/>
      <c r="M3308" s="71"/>
      <c r="N3308" s="73">
        <f>IF(J3308=0,0,#REF!)</f>
        <v>0</v>
      </c>
      <c r="O3308" s="74">
        <f t="shared" si="234"/>
        <v>0</v>
      </c>
      <c r="P3308" s="73"/>
      <c r="Q3308" s="74"/>
      <c r="R3308" s="73"/>
      <c r="S3308" s="74"/>
      <c r="T3308" s="104">
        <f>IF(T3307&gt;0,ABS(J3308-J3307),0)</f>
        <v>0</v>
      </c>
    </row>
    <row r="3309" spans="1:20" ht="20.25" hidden="1" customHeight="1">
      <c r="E3309" t="str">
        <f t="shared" si="232"/>
        <v/>
      </c>
      <c r="F3309" s="62"/>
      <c r="G3309" s="63"/>
      <c r="H3309" s="113"/>
      <c r="I3309" s="64"/>
      <c r="J3309" s="121">
        <v>0</v>
      </c>
      <c r="K3309" s="65"/>
      <c r="L3309" s="66"/>
      <c r="M3309" s="64"/>
      <c r="N3309" s="66">
        <f>IF(J3309=0,0,#REF!*$E$3)</f>
        <v>0</v>
      </c>
      <c r="O3309" s="67">
        <f t="shared" si="234"/>
        <v>0</v>
      </c>
      <c r="P3309" s="66"/>
      <c r="Q3309" s="67"/>
      <c r="R3309" s="66"/>
      <c r="S3309" s="67"/>
      <c r="T3309" s="114">
        <f>IF($E$3=0,0,IF(J3309=J3310,0,IF(J3310&gt;J3309,"추가","환입")))</f>
        <v>0</v>
      </c>
    </row>
    <row r="3310" spans="1:20" ht="20.25" hidden="1" customHeight="1">
      <c r="A3310">
        <f>E3310</f>
        <v>0</v>
      </c>
      <c r="E3310">
        <f t="shared" si="233"/>
        <v>0</v>
      </c>
      <c r="F3310" s="59" t="e">
        <f>SUM($A$3016:A3310)</f>
        <v>#REF!</v>
      </c>
      <c r="G3310" s="70" t="s">
        <v>972</v>
      </c>
      <c r="H3310" s="115">
        <v>50</v>
      </c>
      <c r="I3310" s="71"/>
      <c r="J3310" s="87">
        <v>0</v>
      </c>
      <c r="K3310" s="72" t="s">
        <v>346</v>
      </c>
      <c r="L3310" s="73"/>
      <c r="M3310" s="71"/>
      <c r="N3310" s="73">
        <f>IF(J3310=0,0,#REF!)</f>
        <v>0</v>
      </c>
      <c r="O3310" s="74">
        <f t="shared" si="234"/>
        <v>0</v>
      </c>
      <c r="P3310" s="73"/>
      <c r="Q3310" s="74"/>
      <c r="R3310" s="73"/>
      <c r="S3310" s="74"/>
      <c r="T3310" s="104">
        <f>IF(T3309&gt;0,ABS(J3310-J3309),0)</f>
        <v>0</v>
      </c>
    </row>
    <row r="3311" spans="1:20" ht="20.25" hidden="1" customHeight="1">
      <c r="E3311" t="str">
        <f t="shared" si="232"/>
        <v/>
      </c>
      <c r="F3311" s="62"/>
      <c r="G3311" s="63"/>
      <c r="H3311" s="113"/>
      <c r="I3311" s="64"/>
      <c r="J3311" s="121">
        <v>0</v>
      </c>
      <c r="K3311" s="65"/>
      <c r="L3311" s="66"/>
      <c r="M3311" s="64"/>
      <c r="N3311" s="66">
        <f>IF(J3311=0,0,#REF!*$E$3)</f>
        <v>0</v>
      </c>
      <c r="O3311" s="67">
        <f t="shared" si="234"/>
        <v>0</v>
      </c>
      <c r="P3311" s="66"/>
      <c r="Q3311" s="67"/>
      <c r="R3311" s="66"/>
      <c r="S3311" s="67"/>
      <c r="T3311" s="114">
        <f>IF($E$3=0,0,IF(J3311=J3312,0,IF(J3312&gt;J3311,"추가","환입")))</f>
        <v>0</v>
      </c>
    </row>
    <row r="3312" spans="1:20" ht="20.25" hidden="1" customHeight="1">
      <c r="A3312">
        <f>E3312</f>
        <v>0</v>
      </c>
      <c r="B3312" t="s">
        <v>973</v>
      </c>
      <c r="E3312">
        <f t="shared" si="233"/>
        <v>0</v>
      </c>
      <c r="F3312" s="59" t="e">
        <f>SUM($A$3016:A3312)</f>
        <v>#REF!</v>
      </c>
      <c r="G3312" s="70" t="s">
        <v>972</v>
      </c>
      <c r="H3312" s="115">
        <v>65</v>
      </c>
      <c r="I3312" s="71"/>
      <c r="J3312" s="122">
        <v>0</v>
      </c>
      <c r="K3312" s="72" t="s">
        <v>346</v>
      </c>
      <c r="L3312" s="73"/>
      <c r="M3312" s="71"/>
      <c r="N3312" s="73">
        <f>IF(J3312=0,0,#REF!)</f>
        <v>0</v>
      </c>
      <c r="O3312" s="74">
        <f t="shared" si="234"/>
        <v>0</v>
      </c>
      <c r="P3312" s="73"/>
      <c r="Q3312" s="74"/>
      <c r="R3312" s="73"/>
      <c r="S3312" s="74"/>
      <c r="T3312" s="104">
        <f>IF(T3311&gt;0,ABS(J3312-J3311),0)</f>
        <v>0</v>
      </c>
    </row>
    <row r="3313" spans="1:20" ht="20.25" hidden="1" customHeight="1">
      <c r="E3313" t="str">
        <f t="shared" si="232"/>
        <v/>
      </c>
      <c r="F3313" s="62"/>
      <c r="G3313" s="63"/>
      <c r="H3313" s="113"/>
      <c r="I3313" s="64"/>
      <c r="J3313" s="63">
        <v>0</v>
      </c>
      <c r="K3313" s="65"/>
      <c r="L3313" s="66"/>
      <c r="M3313" s="64"/>
      <c r="N3313" s="66">
        <f>IF(J3313=0,0,#REF!*$E$3)</f>
        <v>0</v>
      </c>
      <c r="O3313" s="67">
        <f t="shared" si="234"/>
        <v>0</v>
      </c>
      <c r="P3313" s="66"/>
      <c r="Q3313" s="67"/>
      <c r="R3313" s="66"/>
      <c r="S3313" s="67"/>
      <c r="T3313" s="114">
        <f>IF($E$3=0,0,IF(J3313=J3314,0,IF(J3314&gt;J3313,"추가","환입")))</f>
        <v>0</v>
      </c>
    </row>
    <row r="3314" spans="1:20" ht="20.25" hidden="1" customHeight="1">
      <c r="A3314">
        <f>E3314</f>
        <v>0</v>
      </c>
      <c r="E3314">
        <f t="shared" si="233"/>
        <v>0</v>
      </c>
      <c r="F3314" s="59" t="e">
        <f>SUM($A$3016:A3314)</f>
        <v>#REF!</v>
      </c>
      <c r="G3314" s="70" t="s">
        <v>974</v>
      </c>
      <c r="H3314" s="115">
        <v>13</v>
      </c>
      <c r="I3314" s="71"/>
      <c r="J3314" s="70">
        <v>0</v>
      </c>
      <c r="K3314" s="72" t="s">
        <v>347</v>
      </c>
      <c r="L3314" s="73"/>
      <c r="M3314" s="71"/>
      <c r="N3314" s="73">
        <f>IF(J3314=0,0,#REF!)</f>
        <v>0</v>
      </c>
      <c r="O3314" s="74">
        <f t="shared" si="234"/>
        <v>0</v>
      </c>
      <c r="P3314" s="73"/>
      <c r="Q3314" s="74"/>
      <c r="R3314" s="73"/>
      <c r="S3314" s="74"/>
      <c r="T3314" s="104">
        <f>IF(T3313&gt;0,ABS(J3314-J3313),0)</f>
        <v>0</v>
      </c>
    </row>
    <row r="3315" spans="1:20" ht="20.25" hidden="1" customHeight="1">
      <c r="E3315" t="str">
        <f t="shared" si="232"/>
        <v/>
      </c>
      <c r="F3315" s="62"/>
      <c r="G3315" s="63"/>
      <c r="H3315" s="113"/>
      <c r="I3315" s="64"/>
      <c r="J3315" s="63">
        <v>0</v>
      </c>
      <c r="K3315" s="65"/>
      <c r="L3315" s="66"/>
      <c r="M3315" s="64"/>
      <c r="N3315" s="66">
        <f>IF(J3315=0,0,#REF!*$E$3)</f>
        <v>0</v>
      </c>
      <c r="O3315" s="67">
        <f t="shared" si="234"/>
        <v>0</v>
      </c>
      <c r="P3315" s="66"/>
      <c r="Q3315" s="67"/>
      <c r="R3315" s="66"/>
      <c r="S3315" s="67"/>
      <c r="T3315" s="114">
        <f>IF($E$3=0,0,IF(J3315=J3316,0,IF(J3316&gt;J3315,"추가","환입")))</f>
        <v>0</v>
      </c>
    </row>
    <row r="3316" spans="1:20" ht="20.25" hidden="1" customHeight="1">
      <c r="A3316">
        <f>E3316</f>
        <v>0</v>
      </c>
      <c r="E3316">
        <f t="shared" si="233"/>
        <v>0</v>
      </c>
      <c r="F3316" s="59" t="e">
        <f>SUM($A$3016:A3316)</f>
        <v>#REF!</v>
      </c>
      <c r="G3316" s="70" t="s">
        <v>974</v>
      </c>
      <c r="H3316" s="115">
        <v>20</v>
      </c>
      <c r="I3316" s="71"/>
      <c r="J3316" s="70">
        <v>0</v>
      </c>
      <c r="K3316" s="72" t="s">
        <v>926</v>
      </c>
      <c r="L3316" s="73"/>
      <c r="M3316" s="71"/>
      <c r="N3316" s="73">
        <f>IF(J3316=0,0,#REF!)</f>
        <v>0</v>
      </c>
      <c r="O3316" s="74">
        <f t="shared" si="234"/>
        <v>0</v>
      </c>
      <c r="P3316" s="73"/>
      <c r="Q3316" s="74"/>
      <c r="R3316" s="73"/>
      <c r="S3316" s="74"/>
      <c r="T3316" s="104">
        <f>IF(T3315&gt;0,ABS(J3316-J3315),0)</f>
        <v>0</v>
      </c>
    </row>
    <row r="3317" spans="1:20" ht="20.25" hidden="1" customHeight="1">
      <c r="E3317" t="str">
        <f t="shared" si="232"/>
        <v/>
      </c>
      <c r="F3317" s="62"/>
      <c r="G3317" s="63"/>
      <c r="H3317" s="113"/>
      <c r="I3317" s="64"/>
      <c r="J3317" s="63">
        <v>0</v>
      </c>
      <c r="K3317" s="65"/>
      <c r="L3317" s="66"/>
      <c r="M3317" s="64"/>
      <c r="N3317" s="66">
        <f>IF(J3317=0,0,#REF!*$E$3)</f>
        <v>0</v>
      </c>
      <c r="O3317" s="67">
        <f t="shared" si="234"/>
        <v>0</v>
      </c>
      <c r="P3317" s="66"/>
      <c r="Q3317" s="67"/>
      <c r="R3317" s="66"/>
      <c r="S3317" s="67"/>
      <c r="T3317" s="114">
        <f>IF($E$3=0,0,IF(J3317=J3318,0,IF(J3318&gt;J3317,"추가","환입")))</f>
        <v>0</v>
      </c>
    </row>
    <row r="3318" spans="1:20" ht="20.25" hidden="1" customHeight="1">
      <c r="A3318">
        <f>E3318</f>
        <v>0</v>
      </c>
      <c r="E3318">
        <f t="shared" si="233"/>
        <v>0</v>
      </c>
      <c r="F3318" s="59" t="e">
        <f>SUM($A$3016:A3318)</f>
        <v>#REF!</v>
      </c>
      <c r="G3318" s="70" t="s">
        <v>974</v>
      </c>
      <c r="H3318" s="115">
        <v>25</v>
      </c>
      <c r="I3318" s="71"/>
      <c r="J3318" s="70">
        <v>0</v>
      </c>
      <c r="K3318" s="72" t="s">
        <v>926</v>
      </c>
      <c r="L3318" s="73"/>
      <c r="M3318" s="71"/>
      <c r="N3318" s="73">
        <f>IF(J3318=0,0,#REF!)</f>
        <v>0</v>
      </c>
      <c r="O3318" s="74">
        <f t="shared" si="234"/>
        <v>0</v>
      </c>
      <c r="P3318" s="73"/>
      <c r="Q3318" s="74"/>
      <c r="R3318" s="73"/>
      <c r="S3318" s="74"/>
      <c r="T3318" s="104">
        <f>IF(T3317&gt;0,ABS(J3318-J3317),0)</f>
        <v>0</v>
      </c>
    </row>
    <row r="3319" spans="1:20" ht="20.25" hidden="1" customHeight="1">
      <c r="E3319" t="str">
        <f t="shared" si="232"/>
        <v/>
      </c>
      <c r="F3319" s="62"/>
      <c r="G3319" s="63"/>
      <c r="H3319" s="113"/>
      <c r="I3319" s="64"/>
      <c r="J3319" s="121">
        <v>0</v>
      </c>
      <c r="K3319" s="65"/>
      <c r="L3319" s="66"/>
      <c r="M3319" s="64"/>
      <c r="N3319" s="66">
        <f>IF(J3319=0,0,#REF!*$E$3)</f>
        <v>0</v>
      </c>
      <c r="O3319" s="67">
        <f t="shared" si="234"/>
        <v>0</v>
      </c>
      <c r="P3319" s="66"/>
      <c r="Q3319" s="67"/>
      <c r="R3319" s="66"/>
      <c r="S3319" s="67"/>
      <c r="T3319" s="114">
        <f>IF($E$3=0,0,IF(J3319=J3320,0,IF(J3320&gt;J3319,"추가","환입")))</f>
        <v>0</v>
      </c>
    </row>
    <row r="3320" spans="1:20" ht="20.25" hidden="1" customHeight="1">
      <c r="A3320">
        <f>E3320</f>
        <v>0</v>
      </c>
      <c r="E3320">
        <f t="shared" si="233"/>
        <v>0</v>
      </c>
      <c r="F3320" s="59" t="e">
        <f>SUM($A$3016:A3320)</f>
        <v>#REF!</v>
      </c>
      <c r="G3320" s="70" t="s">
        <v>974</v>
      </c>
      <c r="H3320" s="115">
        <v>32</v>
      </c>
      <c r="I3320" s="71"/>
      <c r="J3320" s="122">
        <v>0</v>
      </c>
      <c r="K3320" s="72" t="s">
        <v>346</v>
      </c>
      <c r="L3320" s="73"/>
      <c r="M3320" s="71"/>
      <c r="N3320" s="73">
        <f>IF(J3320=0,0,#REF!)</f>
        <v>0</v>
      </c>
      <c r="O3320" s="74">
        <f t="shared" si="234"/>
        <v>0</v>
      </c>
      <c r="P3320" s="73"/>
      <c r="Q3320" s="74"/>
      <c r="R3320" s="73"/>
      <c r="S3320" s="74"/>
      <c r="T3320" s="104">
        <f>IF(T3319&gt;0,ABS(J3320-J3319),0)</f>
        <v>0</v>
      </c>
    </row>
    <row r="3321" spans="1:20" ht="20.25" hidden="1" customHeight="1">
      <c r="E3321" t="str">
        <f t="shared" si="232"/>
        <v/>
      </c>
      <c r="F3321" s="62"/>
      <c r="G3321" s="63"/>
      <c r="H3321" s="113"/>
      <c r="I3321" s="64"/>
      <c r="J3321" s="121">
        <v>0</v>
      </c>
      <c r="K3321" s="65"/>
      <c r="L3321" s="66"/>
      <c r="M3321" s="64"/>
      <c r="N3321" s="66">
        <f>IF(J3321=0,0,#REF!*$E$3)</f>
        <v>0</v>
      </c>
      <c r="O3321" s="67">
        <f t="shared" si="234"/>
        <v>0</v>
      </c>
      <c r="P3321" s="66"/>
      <c r="Q3321" s="67"/>
      <c r="R3321" s="66"/>
      <c r="S3321" s="67"/>
      <c r="T3321" s="114">
        <f>IF($E$3=0,0,IF(J3321=J3322,0,IF(J3322&gt;J3321,"추가","환입")))</f>
        <v>0</v>
      </c>
    </row>
    <row r="3322" spans="1:20" ht="20.25" hidden="1" customHeight="1">
      <c r="A3322">
        <f>E3322</f>
        <v>0</v>
      </c>
      <c r="E3322">
        <f t="shared" si="233"/>
        <v>0</v>
      </c>
      <c r="F3322" s="59" t="e">
        <f>SUM($A$3016:A3322)</f>
        <v>#REF!</v>
      </c>
      <c r="G3322" s="70" t="s">
        <v>974</v>
      </c>
      <c r="H3322" s="115">
        <v>40</v>
      </c>
      <c r="I3322" s="71"/>
      <c r="J3322" s="122">
        <v>0</v>
      </c>
      <c r="K3322" s="72" t="s">
        <v>346</v>
      </c>
      <c r="L3322" s="73"/>
      <c r="M3322" s="71"/>
      <c r="N3322" s="73">
        <f>IF(J3322=0,0,#REF!)</f>
        <v>0</v>
      </c>
      <c r="O3322" s="74">
        <f t="shared" si="234"/>
        <v>0</v>
      </c>
      <c r="P3322" s="73"/>
      <c r="Q3322" s="74"/>
      <c r="R3322" s="73"/>
      <c r="S3322" s="74"/>
      <c r="T3322" s="104">
        <f>IF(T3321&gt;0,ABS(J3322-J3321),0)</f>
        <v>0</v>
      </c>
    </row>
    <row r="3323" spans="1:20" ht="20.25" hidden="1" customHeight="1">
      <c r="E3323" t="str">
        <f t="shared" si="232"/>
        <v/>
      </c>
      <c r="F3323" s="62"/>
      <c r="G3323" s="63"/>
      <c r="H3323" s="113"/>
      <c r="I3323" s="64"/>
      <c r="J3323" s="121">
        <v>0</v>
      </c>
      <c r="K3323" s="65"/>
      <c r="L3323" s="66"/>
      <c r="M3323" s="64"/>
      <c r="N3323" s="66">
        <f>IF(J3323=0,0,#REF!*$E$3)</f>
        <v>0</v>
      </c>
      <c r="O3323" s="67">
        <f t="shared" si="234"/>
        <v>0</v>
      </c>
      <c r="P3323" s="66"/>
      <c r="Q3323" s="67"/>
      <c r="R3323" s="66"/>
      <c r="S3323" s="67"/>
      <c r="T3323" s="114">
        <f>IF($E$3=0,0,IF(J3323=J3324,0,IF(J3324&gt;J3323,"추가","환입")))</f>
        <v>0</v>
      </c>
    </row>
    <row r="3324" spans="1:20" ht="20.25" hidden="1" customHeight="1">
      <c r="A3324">
        <f>E3324</f>
        <v>0</v>
      </c>
      <c r="E3324">
        <f t="shared" si="233"/>
        <v>0</v>
      </c>
      <c r="F3324" s="59" t="e">
        <f>SUM($A$3016:A3324)</f>
        <v>#REF!</v>
      </c>
      <c r="G3324" s="70" t="s">
        <v>974</v>
      </c>
      <c r="H3324" s="115">
        <v>50</v>
      </c>
      <c r="I3324" s="71"/>
      <c r="J3324" s="122">
        <v>0</v>
      </c>
      <c r="K3324" s="72" t="s">
        <v>346</v>
      </c>
      <c r="L3324" s="73"/>
      <c r="M3324" s="71"/>
      <c r="N3324" s="73">
        <f>IF(J3324=0,0,#REF!)</f>
        <v>0</v>
      </c>
      <c r="O3324" s="74">
        <f t="shared" si="234"/>
        <v>0</v>
      </c>
      <c r="P3324" s="73"/>
      <c r="Q3324" s="74"/>
      <c r="R3324" s="73"/>
      <c r="S3324" s="74"/>
      <c r="T3324" s="104">
        <f>IF(T3323&gt;0,ABS(J3324-J3323),0)</f>
        <v>0</v>
      </c>
    </row>
    <row r="3325" spans="1:20" ht="20.25" hidden="1" customHeight="1">
      <c r="E3325" t="str">
        <f t="shared" si="232"/>
        <v/>
      </c>
      <c r="F3325" s="62"/>
      <c r="G3325" s="63"/>
      <c r="H3325" s="113"/>
      <c r="I3325" s="64"/>
      <c r="J3325" s="121">
        <v>0</v>
      </c>
      <c r="K3325" s="65"/>
      <c r="L3325" s="66"/>
      <c r="M3325" s="64"/>
      <c r="N3325" s="66">
        <f>IF(J3325=0,0,#REF!*$E$3)</f>
        <v>0</v>
      </c>
      <c r="O3325" s="67">
        <f t="shared" si="234"/>
        <v>0</v>
      </c>
      <c r="P3325" s="66"/>
      <c r="Q3325" s="67"/>
      <c r="R3325" s="66"/>
      <c r="S3325" s="67"/>
      <c r="T3325" s="114">
        <f>IF($E$3=0,0,IF(J3325=J3326,0,IF(J3326&gt;J3325,"추가","환입")))</f>
        <v>0</v>
      </c>
    </row>
    <row r="3326" spans="1:20" ht="20.25" hidden="1" customHeight="1">
      <c r="A3326">
        <f>E3326</f>
        <v>0</v>
      </c>
      <c r="E3326">
        <f t="shared" si="233"/>
        <v>0</v>
      </c>
      <c r="F3326" s="59" t="e">
        <f>SUM($A$3016:A3326)</f>
        <v>#REF!</v>
      </c>
      <c r="G3326" s="70" t="s">
        <v>974</v>
      </c>
      <c r="H3326" s="115">
        <v>65</v>
      </c>
      <c r="I3326" s="71"/>
      <c r="J3326" s="122">
        <v>0</v>
      </c>
      <c r="K3326" s="72" t="s">
        <v>347</v>
      </c>
      <c r="L3326" s="73"/>
      <c r="M3326" s="71"/>
      <c r="N3326" s="73">
        <f>IF(J3326=0,0,#REF!)</f>
        <v>0</v>
      </c>
      <c r="O3326" s="74">
        <f t="shared" si="234"/>
        <v>0</v>
      </c>
      <c r="P3326" s="73"/>
      <c r="Q3326" s="74"/>
      <c r="R3326" s="73"/>
      <c r="S3326" s="74"/>
      <c r="T3326" s="104">
        <f>IF(T3325&gt;0,ABS(J3326-J3325),0)</f>
        <v>0</v>
      </c>
    </row>
    <row r="3327" spans="1:20" ht="20.25" hidden="1" customHeight="1">
      <c r="E3327" t="str">
        <f t="shared" si="232"/>
        <v/>
      </c>
      <c r="F3327" s="62"/>
      <c r="G3327" s="63"/>
      <c r="H3327" s="113"/>
      <c r="I3327" s="64"/>
      <c r="J3327" s="63">
        <v>0</v>
      </c>
      <c r="K3327" s="65"/>
      <c r="L3327" s="66"/>
      <c r="M3327" s="64"/>
      <c r="N3327" s="66">
        <f>IF(J3327=0,0,#REF!*$E$3)</f>
        <v>0</v>
      </c>
      <c r="O3327" s="67">
        <f t="shared" si="234"/>
        <v>0</v>
      </c>
      <c r="P3327" s="66"/>
      <c r="Q3327" s="67"/>
      <c r="R3327" s="66"/>
      <c r="S3327" s="67"/>
      <c r="T3327" s="114">
        <f>IF($E$3=0,0,IF(J3327=J3328,0,IF(J3328&gt;J3327,"추가","환입")))</f>
        <v>0</v>
      </c>
    </row>
    <row r="3328" spans="1:20" ht="20.25" customHeight="1">
      <c r="A3328">
        <f>E3328</f>
        <v>0</v>
      </c>
      <c r="E3328">
        <f t="shared" si="233"/>
        <v>0</v>
      </c>
      <c r="F3328" s="59" t="e">
        <f>SUM($A$3016:A3328)</f>
        <v>#REF!</v>
      </c>
      <c r="G3328" s="70" t="s">
        <v>975</v>
      </c>
      <c r="H3328" s="115">
        <v>13</v>
      </c>
      <c r="I3328" s="71"/>
      <c r="J3328" s="87">
        <v>2</v>
      </c>
      <c r="K3328" s="72" t="s">
        <v>926</v>
      </c>
      <c r="L3328" s="73"/>
      <c r="M3328" s="71"/>
      <c r="N3328" s="73"/>
      <c r="O3328" s="74"/>
      <c r="P3328" s="73"/>
      <c r="Q3328" s="74"/>
      <c r="R3328" s="73"/>
      <c r="S3328" s="74"/>
      <c r="T3328" s="104">
        <f>IF(T3327&gt;0,ABS(J3328-J3327),0)</f>
        <v>0</v>
      </c>
    </row>
    <row r="3329" spans="1:20" ht="20.25" hidden="1" customHeight="1">
      <c r="E3329" t="str">
        <f t="shared" si="232"/>
        <v/>
      </c>
      <c r="F3329" s="62"/>
      <c r="G3329" s="63"/>
      <c r="H3329" s="113"/>
      <c r="I3329" s="64"/>
      <c r="J3329" s="63">
        <v>0</v>
      </c>
      <c r="K3329" s="65"/>
      <c r="L3329" s="66"/>
      <c r="M3329" s="64"/>
      <c r="N3329" s="66">
        <f>IF(J3329=0,0,#REF!*$E$3)</f>
        <v>0</v>
      </c>
      <c r="O3329" s="67">
        <f t="shared" si="234"/>
        <v>0</v>
      </c>
      <c r="P3329" s="66"/>
      <c r="Q3329" s="67"/>
      <c r="R3329" s="66"/>
      <c r="S3329" s="67"/>
      <c r="T3329" s="114">
        <f>IF($E$3=0,0,IF(J3329=J3330,0,IF(J3330&gt;J3329,"추가","환입")))</f>
        <v>0</v>
      </c>
    </row>
    <row r="3330" spans="1:20" ht="20.25" hidden="1" customHeight="1">
      <c r="A3330">
        <f>E3330</f>
        <v>0</v>
      </c>
      <c r="E3330">
        <f t="shared" si="233"/>
        <v>0</v>
      </c>
      <c r="F3330" s="59" t="e">
        <f>SUM($A$3016:A3330)</f>
        <v>#REF!</v>
      </c>
      <c r="G3330" s="70" t="s">
        <v>975</v>
      </c>
      <c r="H3330" s="115">
        <v>20</v>
      </c>
      <c r="I3330" s="71"/>
      <c r="J3330" s="87">
        <v>0</v>
      </c>
      <c r="K3330" s="72" t="s">
        <v>926</v>
      </c>
      <c r="L3330" s="73"/>
      <c r="M3330" s="71"/>
      <c r="N3330" s="73">
        <f>IF(J3330=0,0,#REF!)</f>
        <v>0</v>
      </c>
      <c r="O3330" s="74">
        <f t="shared" si="234"/>
        <v>0</v>
      </c>
      <c r="P3330" s="73"/>
      <c r="Q3330" s="74"/>
      <c r="R3330" s="73"/>
      <c r="S3330" s="74"/>
      <c r="T3330" s="104">
        <f>IF(T3329&gt;0,ABS(J3330-J3329),0)</f>
        <v>0</v>
      </c>
    </row>
    <row r="3331" spans="1:20" ht="20.25" hidden="1" customHeight="1">
      <c r="E3331" t="str">
        <f t="shared" si="232"/>
        <v/>
      </c>
      <c r="F3331" s="62"/>
      <c r="G3331" s="63"/>
      <c r="H3331" s="113"/>
      <c r="I3331" s="64"/>
      <c r="J3331" s="63">
        <v>0</v>
      </c>
      <c r="K3331" s="65"/>
      <c r="L3331" s="66"/>
      <c r="M3331" s="64"/>
      <c r="N3331" s="66">
        <f>IF(J3331=0,0,#REF!*$E$3)</f>
        <v>0</v>
      </c>
      <c r="O3331" s="67">
        <f t="shared" si="234"/>
        <v>0</v>
      </c>
      <c r="P3331" s="66"/>
      <c r="Q3331" s="67"/>
      <c r="R3331" s="66"/>
      <c r="S3331" s="67"/>
      <c r="T3331" s="114">
        <f>IF($E$3=0,0,IF(J3331=J3332,0,IF(J3332&gt;J3331,"추가","환입")))</f>
        <v>0</v>
      </c>
    </row>
    <row r="3332" spans="1:20" ht="20.25" hidden="1" customHeight="1">
      <c r="A3332">
        <f>E3332</f>
        <v>0</v>
      </c>
      <c r="E3332">
        <f t="shared" si="233"/>
        <v>0</v>
      </c>
      <c r="F3332" s="59" t="e">
        <f>SUM($A$3016:A3332)</f>
        <v>#REF!</v>
      </c>
      <c r="G3332" s="70" t="s">
        <v>975</v>
      </c>
      <c r="H3332" s="115">
        <v>25</v>
      </c>
      <c r="I3332" s="71"/>
      <c r="J3332" s="70">
        <v>0</v>
      </c>
      <c r="K3332" s="72" t="s">
        <v>346</v>
      </c>
      <c r="L3332" s="73"/>
      <c r="M3332" s="71"/>
      <c r="N3332" s="73">
        <f>IF(J3332=0,0,#REF!)</f>
        <v>0</v>
      </c>
      <c r="O3332" s="74">
        <f t="shared" si="234"/>
        <v>0</v>
      </c>
      <c r="P3332" s="73"/>
      <c r="Q3332" s="74"/>
      <c r="R3332" s="73"/>
      <c r="S3332" s="74"/>
      <c r="T3332" s="104">
        <f>IF(T3331&gt;0,ABS(J3332-J3331),0)</f>
        <v>0</v>
      </c>
    </row>
    <row r="3333" spans="1:20" ht="20.25" hidden="1" customHeight="1">
      <c r="E3333" t="str">
        <f t="shared" si="232"/>
        <v/>
      </c>
      <c r="F3333" s="62"/>
      <c r="G3333" s="63"/>
      <c r="H3333" s="113"/>
      <c r="I3333" s="64"/>
      <c r="J3333" s="121">
        <v>0</v>
      </c>
      <c r="K3333" s="65"/>
      <c r="L3333" s="66"/>
      <c r="M3333" s="64"/>
      <c r="N3333" s="66">
        <f>IF(J3333=0,0,#REF!*$E$3)</f>
        <v>0</v>
      </c>
      <c r="O3333" s="67">
        <f t="shared" si="234"/>
        <v>0</v>
      </c>
      <c r="P3333" s="66"/>
      <c r="Q3333" s="67"/>
      <c r="R3333" s="66"/>
      <c r="S3333" s="67"/>
      <c r="T3333" s="114">
        <f>IF($E$3=0,0,IF(J3333=J3334,0,IF(J3334&gt;J3333,"추가","환입")))</f>
        <v>0</v>
      </c>
    </row>
    <row r="3334" spans="1:20" ht="20.25" hidden="1" customHeight="1">
      <c r="A3334">
        <f>E3334</f>
        <v>0</v>
      </c>
      <c r="E3334">
        <f t="shared" si="233"/>
        <v>0</v>
      </c>
      <c r="F3334" s="59" t="e">
        <f>SUM($A$3016:A3334)</f>
        <v>#REF!</v>
      </c>
      <c r="G3334" s="70" t="s">
        <v>975</v>
      </c>
      <c r="H3334" s="115">
        <v>32</v>
      </c>
      <c r="I3334" s="71"/>
      <c r="J3334" s="122">
        <v>0</v>
      </c>
      <c r="K3334" s="72" t="s">
        <v>346</v>
      </c>
      <c r="L3334" s="73"/>
      <c r="M3334" s="71"/>
      <c r="N3334" s="73">
        <f>IF(J3334=0,0,#REF!)</f>
        <v>0</v>
      </c>
      <c r="O3334" s="74">
        <f t="shared" si="234"/>
        <v>0</v>
      </c>
      <c r="P3334" s="73"/>
      <c r="Q3334" s="74"/>
      <c r="R3334" s="73"/>
      <c r="S3334" s="74"/>
      <c r="T3334" s="104">
        <f>IF(T3333&gt;0,ABS(J3334-J3333),0)</f>
        <v>0</v>
      </c>
    </row>
    <row r="3335" spans="1:20" ht="20.25" hidden="1" customHeight="1">
      <c r="E3335" t="str">
        <f>IF(OR(O3335&gt;0,O3336&gt;0),2,"")</f>
        <v/>
      </c>
      <c r="F3335" s="62"/>
      <c r="G3335" s="63"/>
      <c r="H3335" s="113"/>
      <c r="I3335" s="64"/>
      <c r="J3335" s="121">
        <v>0</v>
      </c>
      <c r="K3335" s="65"/>
      <c r="L3335" s="66"/>
      <c r="M3335" s="64"/>
      <c r="N3335" s="66">
        <f>IF(J3335=0,0,#REF!*$E$3)</f>
        <v>0</v>
      </c>
      <c r="O3335" s="67">
        <f t="shared" si="234"/>
        <v>0</v>
      </c>
      <c r="P3335" s="66"/>
      <c r="Q3335" s="67"/>
      <c r="R3335" s="66"/>
      <c r="S3335" s="67"/>
      <c r="T3335" s="114">
        <f>IF($E$3=0,0,IF(J3335=J3336,0,IF(J3336&gt;J3335,"추가","환입")))</f>
        <v>0</v>
      </c>
    </row>
    <row r="3336" spans="1:20" ht="20.25" hidden="1" customHeight="1">
      <c r="A3336">
        <f>E3336</f>
        <v>0</v>
      </c>
      <c r="E3336">
        <f>IF(OR(O3335&gt;0,O3336&gt;0),1,0)</f>
        <v>0</v>
      </c>
      <c r="F3336" s="59" t="e">
        <f>SUM($A$3016:A3336)</f>
        <v>#REF!</v>
      </c>
      <c r="G3336" s="70" t="s">
        <v>975</v>
      </c>
      <c r="H3336" s="115">
        <v>40</v>
      </c>
      <c r="I3336" s="71"/>
      <c r="J3336" s="87">
        <v>0</v>
      </c>
      <c r="K3336" s="72" t="s">
        <v>346</v>
      </c>
      <c r="L3336" s="73"/>
      <c r="M3336" s="71"/>
      <c r="N3336" s="73">
        <f>IF(J3336=0,0,#REF!)</f>
        <v>0</v>
      </c>
      <c r="O3336" s="74">
        <f t="shared" si="234"/>
        <v>0</v>
      </c>
      <c r="P3336" s="73"/>
      <c r="Q3336" s="74"/>
      <c r="R3336" s="73"/>
      <c r="S3336" s="74"/>
      <c r="T3336" s="104">
        <f>IF(T3335&gt;0,ABS(J3336-J3335),0)</f>
        <v>0</v>
      </c>
    </row>
    <row r="3337" spans="1:20" ht="20.25" hidden="1" customHeight="1">
      <c r="E3337" t="str">
        <f>IF(OR(O3337&gt;0,O3338&gt;0),2,"")</f>
        <v/>
      </c>
      <c r="F3337" s="62"/>
      <c r="G3337" s="63"/>
      <c r="H3337" s="113"/>
      <c r="I3337" s="64"/>
      <c r="J3337" s="121">
        <v>0</v>
      </c>
      <c r="K3337" s="65"/>
      <c r="L3337" s="66"/>
      <c r="M3337" s="64"/>
      <c r="N3337" s="66">
        <f>IF(J3337=0,0,#REF!*$E$3)</f>
        <v>0</v>
      </c>
      <c r="O3337" s="67">
        <f t="shared" ref="O3337:O3424" si="235">INT($J3337*N3337)</f>
        <v>0</v>
      </c>
      <c r="P3337" s="66"/>
      <c r="Q3337" s="67"/>
      <c r="R3337" s="66"/>
      <c r="S3337" s="67"/>
      <c r="T3337" s="114">
        <f>IF($E$3=0,0,IF(J3337=J3338,0,IF(J3338&gt;J3337,"추가","환입")))</f>
        <v>0</v>
      </c>
    </row>
    <row r="3338" spans="1:20" ht="20.25" hidden="1" customHeight="1">
      <c r="A3338">
        <f>E3338</f>
        <v>0</v>
      </c>
      <c r="E3338">
        <f>IF(OR(O3337&gt;0,O3338&gt;0),1,0)</f>
        <v>0</v>
      </c>
      <c r="F3338" s="59" t="e">
        <f>SUM($A$3016:A3338)</f>
        <v>#REF!</v>
      </c>
      <c r="G3338" s="70" t="s">
        <v>975</v>
      </c>
      <c r="H3338" s="115">
        <v>50</v>
      </c>
      <c r="I3338" s="71"/>
      <c r="J3338" s="87">
        <v>0</v>
      </c>
      <c r="K3338" s="72" t="s">
        <v>347</v>
      </c>
      <c r="L3338" s="73"/>
      <c r="M3338" s="71"/>
      <c r="N3338" s="73">
        <f>IF(J3338=0,0,#REF!)</f>
        <v>0</v>
      </c>
      <c r="O3338" s="74">
        <f t="shared" si="235"/>
        <v>0</v>
      </c>
      <c r="P3338" s="73"/>
      <c r="Q3338" s="74"/>
      <c r="R3338" s="73"/>
      <c r="S3338" s="74"/>
      <c r="T3338" s="104">
        <f>IF(T3337&gt;0,ABS(J3338-J3337),0)</f>
        <v>0</v>
      </c>
    </row>
    <row r="3339" spans="1:20" ht="20.25" hidden="1" customHeight="1">
      <c r="E3339" t="str">
        <f>IF(OR(O3339&gt;0,O3340&gt;0),2,"")</f>
        <v/>
      </c>
      <c r="F3339" s="62"/>
      <c r="G3339" s="63"/>
      <c r="H3339" s="113"/>
      <c r="I3339" s="64"/>
      <c r="J3339" s="121">
        <v>0</v>
      </c>
      <c r="K3339" s="65"/>
      <c r="L3339" s="66"/>
      <c r="M3339" s="64"/>
      <c r="N3339" s="66">
        <f>IF(J3339=0,0,#REF!*$E$3)</f>
        <v>0</v>
      </c>
      <c r="O3339" s="67">
        <f t="shared" si="235"/>
        <v>0</v>
      </c>
      <c r="P3339" s="66"/>
      <c r="Q3339" s="67"/>
      <c r="R3339" s="66"/>
      <c r="S3339" s="67"/>
      <c r="T3339" s="114">
        <f>IF($E$3=0,0,IF(J3339=J3340,0,IF(J3340&gt;J3339,"추가","환입")))</f>
        <v>0</v>
      </c>
    </row>
    <row r="3340" spans="1:20" ht="20.25" hidden="1" customHeight="1">
      <c r="A3340">
        <f>E3340</f>
        <v>0</v>
      </c>
      <c r="E3340">
        <f>IF(OR(O3339&gt;0,O3340&gt;0),1,0)</f>
        <v>0</v>
      </c>
      <c r="F3340" s="59" t="e">
        <f>SUM($A$3016:A3340)</f>
        <v>#REF!</v>
      </c>
      <c r="G3340" s="70" t="s">
        <v>975</v>
      </c>
      <c r="H3340" s="115">
        <v>65</v>
      </c>
      <c r="I3340" s="71"/>
      <c r="J3340" s="122">
        <v>0</v>
      </c>
      <c r="K3340" s="72" t="s">
        <v>926</v>
      </c>
      <c r="L3340" s="73"/>
      <c r="M3340" s="71"/>
      <c r="N3340" s="73">
        <f>IF(J3340=0,0,#REF!)</f>
        <v>0</v>
      </c>
      <c r="O3340" s="74">
        <f t="shared" si="235"/>
        <v>0</v>
      </c>
      <c r="P3340" s="73"/>
      <c r="Q3340" s="74"/>
      <c r="R3340" s="73"/>
      <c r="S3340" s="74"/>
      <c r="T3340" s="104">
        <f>IF(T3339&gt;0,ABS(J3340-J3339),0)</f>
        <v>0</v>
      </c>
    </row>
    <row r="3341" spans="1:20" ht="20.25" hidden="1" customHeight="1">
      <c r="E3341" t="str">
        <f>IF(OR(O3341&gt;0,O3342&gt;0),2,"")</f>
        <v/>
      </c>
      <c r="F3341" s="62"/>
      <c r="G3341" s="63"/>
      <c r="H3341" s="113"/>
      <c r="I3341" s="64"/>
      <c r="J3341" s="63">
        <v>0</v>
      </c>
      <c r="K3341" s="65"/>
      <c r="L3341" s="66"/>
      <c r="M3341" s="64"/>
      <c r="N3341" s="66">
        <f>IF(J3341=0,0,#REF!*$E$3)</f>
        <v>0</v>
      </c>
      <c r="O3341" s="67">
        <f t="shared" si="235"/>
        <v>0</v>
      </c>
      <c r="P3341" s="66"/>
      <c r="Q3341" s="67"/>
      <c r="R3341" s="66"/>
      <c r="S3341" s="67"/>
      <c r="T3341" s="114">
        <f>IF($E$3=0,0,IF(J3341=J3342,0,IF(J3342&gt;J3341,"추가","환입")))</f>
        <v>0</v>
      </c>
    </row>
    <row r="3342" spans="1:20" ht="20.25" hidden="1" customHeight="1">
      <c r="A3342">
        <f>E3342</f>
        <v>0</v>
      </c>
      <c r="E3342">
        <f>IF(OR(O3341&gt;0,O3342&gt;0),1,0)</f>
        <v>0</v>
      </c>
      <c r="F3342" s="59" t="e">
        <f>SUM($A$3016:A3342)</f>
        <v>#REF!</v>
      </c>
      <c r="G3342" s="70" t="s">
        <v>976</v>
      </c>
      <c r="H3342" s="115" t="s">
        <v>977</v>
      </c>
      <c r="I3342" s="71"/>
      <c r="J3342" s="70">
        <v>0</v>
      </c>
      <c r="K3342" s="72" t="s">
        <v>926</v>
      </c>
      <c r="L3342" s="73"/>
      <c r="M3342" s="71"/>
      <c r="N3342" s="73">
        <f>IF(J3342=0,0,#REF!)</f>
        <v>0</v>
      </c>
      <c r="O3342" s="74">
        <f t="shared" si="235"/>
        <v>0</v>
      </c>
      <c r="P3342" s="73"/>
      <c r="Q3342" s="74"/>
      <c r="R3342" s="73"/>
      <c r="S3342" s="74"/>
      <c r="T3342" s="104">
        <f>IF(T3341&gt;0,ABS(J3342-J3341),0)</f>
        <v>0</v>
      </c>
    </row>
    <row r="3343" spans="1:20" ht="20.25" hidden="1" customHeight="1">
      <c r="E3343" t="str">
        <f>IF(OR(O3343&gt;0,O3344&gt;0),2,"")</f>
        <v/>
      </c>
      <c r="F3343" s="62"/>
      <c r="G3343" s="63"/>
      <c r="H3343" s="113"/>
      <c r="I3343" s="64"/>
      <c r="J3343" s="63">
        <v>0</v>
      </c>
      <c r="K3343" s="65"/>
      <c r="L3343" s="66"/>
      <c r="M3343" s="64"/>
      <c r="N3343" s="66">
        <f>IF(J3343=0,0,#REF!*$E$3)</f>
        <v>0</v>
      </c>
      <c r="O3343" s="67">
        <f t="shared" si="235"/>
        <v>0</v>
      </c>
      <c r="P3343" s="66"/>
      <c r="Q3343" s="67"/>
      <c r="R3343" s="66"/>
      <c r="S3343" s="67"/>
      <c r="T3343" s="114">
        <f>IF($E$3=0,0,IF(J3343=J3344,0,IF(J3344&gt;J3343,"추가","환입")))</f>
        <v>0</v>
      </c>
    </row>
    <row r="3344" spans="1:20" ht="20.25" hidden="1" customHeight="1">
      <c r="A3344">
        <f>E3344</f>
        <v>0</v>
      </c>
      <c r="E3344">
        <f>IF(OR(O3343&gt;0,O3344&gt;0),1,0)</f>
        <v>0</v>
      </c>
      <c r="F3344" s="59" t="e">
        <f>SUM($A$3016:A3344)</f>
        <v>#REF!</v>
      </c>
      <c r="G3344" s="70" t="s">
        <v>976</v>
      </c>
      <c r="H3344" s="115" t="s">
        <v>978</v>
      </c>
      <c r="I3344" s="71"/>
      <c r="J3344" s="70">
        <v>0</v>
      </c>
      <c r="K3344" s="72" t="s">
        <v>346</v>
      </c>
      <c r="L3344" s="73"/>
      <c r="M3344" s="71"/>
      <c r="N3344" s="73">
        <f>IF(J3344=0,0,#REF!)</f>
        <v>0</v>
      </c>
      <c r="O3344" s="74">
        <f t="shared" si="235"/>
        <v>0</v>
      </c>
      <c r="P3344" s="73"/>
      <c r="Q3344" s="74"/>
      <c r="R3344" s="73"/>
      <c r="S3344" s="74"/>
      <c r="T3344" s="104">
        <f>IF(T3343&gt;0,ABS(J3344-J3343),0)</f>
        <v>0</v>
      </c>
    </row>
    <row r="3345" spans="1:20" ht="20.25" hidden="1" customHeight="1">
      <c r="E3345" t="str">
        <f>IF(OR(O3345&gt;0,O3346&gt;0),2,"")</f>
        <v/>
      </c>
      <c r="F3345" s="62"/>
      <c r="G3345" s="63"/>
      <c r="H3345" s="113"/>
      <c r="I3345" s="64"/>
      <c r="J3345" s="63">
        <v>0</v>
      </c>
      <c r="K3345" s="65"/>
      <c r="L3345" s="66"/>
      <c r="M3345" s="64"/>
      <c r="N3345" s="66">
        <f>IF(J3345=0,0,#REF!*$E$3)</f>
        <v>0</v>
      </c>
      <c r="O3345" s="67">
        <f t="shared" si="235"/>
        <v>0</v>
      </c>
      <c r="P3345" s="66"/>
      <c r="Q3345" s="67"/>
      <c r="R3345" s="66"/>
      <c r="S3345" s="67"/>
      <c r="T3345" s="114">
        <f>IF($E$3=0,0,IF(J3345=J3346,0,IF(J3346&gt;J3345,"추가","환입")))</f>
        <v>0</v>
      </c>
    </row>
    <row r="3346" spans="1:20" ht="20.25" hidden="1" customHeight="1">
      <c r="A3346">
        <f>E3346</f>
        <v>0</v>
      </c>
      <c r="E3346">
        <f>IF(OR(O3345&gt;0,O3346&gt;0),1,0)</f>
        <v>0</v>
      </c>
      <c r="F3346" s="59" t="e">
        <f>SUM($A$3016:A3346)</f>
        <v>#REF!</v>
      </c>
      <c r="G3346" s="70" t="s">
        <v>976</v>
      </c>
      <c r="H3346" s="115" t="s">
        <v>979</v>
      </c>
      <c r="I3346" s="71"/>
      <c r="J3346" s="70">
        <v>0</v>
      </c>
      <c r="K3346" s="72" t="s">
        <v>346</v>
      </c>
      <c r="L3346" s="73"/>
      <c r="M3346" s="71"/>
      <c r="N3346" s="73">
        <f>IF(J3346=0,0,#REF!)</f>
        <v>0</v>
      </c>
      <c r="O3346" s="74">
        <f t="shared" si="235"/>
        <v>0</v>
      </c>
      <c r="P3346" s="73"/>
      <c r="Q3346" s="74"/>
      <c r="R3346" s="73"/>
      <c r="S3346" s="74"/>
      <c r="T3346" s="104">
        <f>IF(T3345&gt;0,ABS(J3346-J3345),0)</f>
        <v>0</v>
      </c>
    </row>
    <row r="3347" spans="1:20" ht="20.25" hidden="1" customHeight="1">
      <c r="E3347" t="str">
        <f>IF(OR(O3347&gt;0,O3348&gt;0),2,"")</f>
        <v/>
      </c>
      <c r="F3347" s="62"/>
      <c r="G3347" s="63"/>
      <c r="H3347" s="113"/>
      <c r="I3347" s="64"/>
      <c r="J3347" s="121">
        <v>0</v>
      </c>
      <c r="K3347" s="65"/>
      <c r="L3347" s="66"/>
      <c r="M3347" s="64"/>
      <c r="N3347" s="66">
        <f>IF(J3347=0,0,#REF!*$E$3)</f>
        <v>0</v>
      </c>
      <c r="O3347" s="67">
        <f t="shared" si="235"/>
        <v>0</v>
      </c>
      <c r="P3347" s="66"/>
      <c r="Q3347" s="67"/>
      <c r="R3347" s="66"/>
      <c r="S3347" s="67"/>
      <c r="T3347" s="114">
        <f>IF($E$3=0,0,IF(J3347=J3348,0,IF(J3348&gt;J3347,"추가","환입")))</f>
        <v>0</v>
      </c>
    </row>
    <row r="3348" spans="1:20" ht="20.25" hidden="1" customHeight="1">
      <c r="A3348">
        <f>E3348</f>
        <v>0</v>
      </c>
      <c r="B3348" t="s">
        <v>980</v>
      </c>
      <c r="E3348">
        <f>IF(OR(O3347&gt;0,O3348&gt;0),1,0)</f>
        <v>0</v>
      </c>
      <c r="F3348" s="59" t="e">
        <f>SUM($A$3016:A3348)</f>
        <v>#REF!</v>
      </c>
      <c r="G3348" s="70" t="s">
        <v>976</v>
      </c>
      <c r="H3348" s="115" t="s">
        <v>981</v>
      </c>
      <c r="I3348" s="71"/>
      <c r="J3348" s="122">
        <v>0</v>
      </c>
      <c r="K3348" s="72" t="s">
        <v>346</v>
      </c>
      <c r="L3348" s="73"/>
      <c r="M3348" s="71"/>
      <c r="N3348" s="73">
        <f>IF(J3348=0,0,#REF!)</f>
        <v>0</v>
      </c>
      <c r="O3348" s="74">
        <f t="shared" si="235"/>
        <v>0</v>
      </c>
      <c r="P3348" s="73"/>
      <c r="Q3348" s="74"/>
      <c r="R3348" s="73"/>
      <c r="S3348" s="74"/>
      <c r="T3348" s="104">
        <f>IF(T3347&gt;0,ABS(J3348-J3347),0)</f>
        <v>0</v>
      </c>
    </row>
    <row r="3349" spans="1:20" ht="20.25" hidden="1" customHeight="1">
      <c r="E3349" t="str">
        <f>IF(OR(O3349&gt;0,O3350&gt;0),2,"")</f>
        <v/>
      </c>
      <c r="F3349" s="62"/>
      <c r="G3349" s="63"/>
      <c r="H3349" s="113"/>
      <c r="I3349" s="64"/>
      <c r="J3349" s="121">
        <v>0</v>
      </c>
      <c r="K3349" s="65"/>
      <c r="L3349" s="66"/>
      <c r="M3349" s="64"/>
      <c r="N3349" s="66">
        <f>IF(J3349=0,0,#REF!*$E$3)</f>
        <v>0</v>
      </c>
      <c r="O3349" s="67">
        <f t="shared" si="235"/>
        <v>0</v>
      </c>
      <c r="P3349" s="66"/>
      <c r="Q3349" s="67"/>
      <c r="R3349" s="66"/>
      <c r="S3349" s="67"/>
      <c r="T3349" s="114">
        <f>IF($E$3=0,0,IF(J3349=J3350,0,IF(J3350&gt;J3349,"추가","환입")))</f>
        <v>0</v>
      </c>
    </row>
    <row r="3350" spans="1:20" ht="20.25" hidden="1" customHeight="1">
      <c r="A3350">
        <f>E3350</f>
        <v>0</v>
      </c>
      <c r="B3350" t="s">
        <v>980</v>
      </c>
      <c r="E3350">
        <f>IF(OR(O3349&gt;0,O3350&gt;0),1,0)</f>
        <v>0</v>
      </c>
      <c r="F3350" s="59" t="e">
        <f>SUM($A$3016:A3350)</f>
        <v>#REF!</v>
      </c>
      <c r="G3350" s="70" t="s">
        <v>976</v>
      </c>
      <c r="H3350" s="115" t="s">
        <v>982</v>
      </c>
      <c r="I3350" s="71"/>
      <c r="J3350" s="122">
        <v>0</v>
      </c>
      <c r="K3350" s="72" t="s">
        <v>347</v>
      </c>
      <c r="L3350" s="73"/>
      <c r="M3350" s="71"/>
      <c r="N3350" s="73">
        <f>IF(J3350=0,0,#REF!)</f>
        <v>0</v>
      </c>
      <c r="O3350" s="74">
        <f t="shared" si="235"/>
        <v>0</v>
      </c>
      <c r="P3350" s="73"/>
      <c r="Q3350" s="74"/>
      <c r="R3350" s="73"/>
      <c r="S3350" s="74"/>
      <c r="T3350" s="104">
        <f>IF(T3349&gt;0,ABS(J3350-J3349),0)</f>
        <v>0</v>
      </c>
    </row>
    <row r="3351" spans="1:20" ht="20.25" hidden="1" customHeight="1">
      <c r="E3351" t="str">
        <f>IF(OR(O3351&gt;0,O3352&gt;0),2,"")</f>
        <v/>
      </c>
      <c r="F3351" s="62"/>
      <c r="G3351" s="63"/>
      <c r="H3351" s="113"/>
      <c r="I3351" s="64"/>
      <c r="J3351" s="121">
        <v>0</v>
      </c>
      <c r="K3351" s="65"/>
      <c r="L3351" s="66"/>
      <c r="M3351" s="64"/>
      <c r="N3351" s="66">
        <f>IF(J3351=0,0,#REF!*$E$3)</f>
        <v>0</v>
      </c>
      <c r="O3351" s="67">
        <f t="shared" si="235"/>
        <v>0</v>
      </c>
      <c r="P3351" s="66"/>
      <c r="Q3351" s="67"/>
      <c r="R3351" s="66"/>
      <c r="S3351" s="67"/>
      <c r="T3351" s="114">
        <f>IF($E$3=0,0,IF(J3351=J3352,0,IF(J3352&gt;J3351,"추가","환입")))</f>
        <v>0</v>
      </c>
    </row>
    <row r="3352" spans="1:20" ht="20.25" hidden="1" customHeight="1">
      <c r="A3352">
        <f>E3352</f>
        <v>0</v>
      </c>
      <c r="E3352">
        <f>IF(OR(O3351&gt;0,O3352&gt;0),1,0)</f>
        <v>0</v>
      </c>
      <c r="F3352" s="59" t="e">
        <f>SUM($A$3016:A3352)</f>
        <v>#REF!</v>
      </c>
      <c r="G3352" s="70" t="s">
        <v>976</v>
      </c>
      <c r="H3352" s="115" t="s">
        <v>983</v>
      </c>
      <c r="I3352" s="71"/>
      <c r="J3352" s="122">
        <v>0</v>
      </c>
      <c r="K3352" s="72" t="s">
        <v>926</v>
      </c>
      <c r="L3352" s="73"/>
      <c r="M3352" s="71"/>
      <c r="N3352" s="73">
        <f>IF(J3352=0,0,#REF!)</f>
        <v>0</v>
      </c>
      <c r="O3352" s="74">
        <f t="shared" si="235"/>
        <v>0</v>
      </c>
      <c r="P3352" s="73"/>
      <c r="Q3352" s="74"/>
      <c r="R3352" s="73"/>
      <c r="S3352" s="74"/>
      <c r="T3352" s="104">
        <f>IF(T3351&gt;0,ABS(J3352-J3351),0)</f>
        <v>0</v>
      </c>
    </row>
    <row r="3353" spans="1:20" ht="20.25" hidden="1" customHeight="1">
      <c r="E3353" t="str">
        <f>IF(OR(O3353&gt;0,O3354&gt;0),2,"")</f>
        <v/>
      </c>
      <c r="F3353" s="62"/>
      <c r="G3353" s="63"/>
      <c r="H3353" s="113"/>
      <c r="I3353" s="64"/>
      <c r="J3353" s="121">
        <v>0</v>
      </c>
      <c r="K3353" s="65"/>
      <c r="L3353" s="66"/>
      <c r="M3353" s="64"/>
      <c r="N3353" s="66">
        <f>IF(J3353=0,0,#REF!*$E$3)</f>
        <v>0</v>
      </c>
      <c r="O3353" s="67">
        <f t="shared" si="235"/>
        <v>0</v>
      </c>
      <c r="P3353" s="66"/>
      <c r="Q3353" s="67"/>
      <c r="R3353" s="66"/>
      <c r="S3353" s="67"/>
      <c r="T3353" s="114">
        <f>IF($E$3=0,0,IF(J3353=J3354,0,IF(J3354&gt;J3353,"추가","환입")))</f>
        <v>0</v>
      </c>
    </row>
    <row r="3354" spans="1:20" ht="20.25" hidden="1" customHeight="1">
      <c r="A3354">
        <f>E3354</f>
        <v>0</v>
      </c>
      <c r="E3354">
        <f>IF(OR(O3353&gt;0,O3354&gt;0),1,0)</f>
        <v>0</v>
      </c>
      <c r="F3354" s="59" t="e">
        <f>SUM($A$3016:A3354)</f>
        <v>#REF!</v>
      </c>
      <c r="G3354" s="70" t="s">
        <v>976</v>
      </c>
      <c r="H3354" s="115" t="s">
        <v>984</v>
      </c>
      <c r="I3354" s="71"/>
      <c r="J3354" s="122">
        <v>0</v>
      </c>
      <c r="K3354" s="72" t="s">
        <v>926</v>
      </c>
      <c r="L3354" s="73"/>
      <c r="M3354" s="71"/>
      <c r="N3354" s="73">
        <f>IF(J3354=0,0,#REF!)</f>
        <v>0</v>
      </c>
      <c r="O3354" s="74">
        <f t="shared" si="235"/>
        <v>0</v>
      </c>
      <c r="P3354" s="73"/>
      <c r="Q3354" s="74"/>
      <c r="R3354" s="73"/>
      <c r="S3354" s="74"/>
      <c r="T3354" s="104">
        <f>IF(T3353&gt;0,ABS(J3354-J3353),0)</f>
        <v>0</v>
      </c>
    </row>
    <row r="3355" spans="1:20" ht="20.25" hidden="1" customHeight="1">
      <c r="E3355" t="str">
        <f>IF(OR(O3355&gt;0,O3356&gt;0),2,"")</f>
        <v/>
      </c>
      <c r="F3355" s="62"/>
      <c r="G3355" s="63"/>
      <c r="H3355" s="113"/>
      <c r="I3355" s="64"/>
      <c r="J3355" s="121">
        <v>0</v>
      </c>
      <c r="K3355" s="65"/>
      <c r="L3355" s="66"/>
      <c r="M3355" s="64"/>
      <c r="N3355" s="66">
        <f>IF(J3355=0,0,#REF!*$E$3)</f>
        <v>0</v>
      </c>
      <c r="O3355" s="67">
        <f t="shared" si="235"/>
        <v>0</v>
      </c>
      <c r="P3355" s="66"/>
      <c r="Q3355" s="67"/>
      <c r="R3355" s="66"/>
      <c r="S3355" s="67"/>
      <c r="T3355" s="114">
        <f>IF($E$3=0,0,IF(J3355=J3356,0,IF(J3356&gt;J3355,"추가","환입")))</f>
        <v>0</v>
      </c>
    </row>
    <row r="3356" spans="1:20" ht="20.25" hidden="1" customHeight="1">
      <c r="A3356">
        <f>E3356</f>
        <v>0</v>
      </c>
      <c r="E3356">
        <f>IF(OR(O3355&gt;0,O3356&gt;0),1,0)</f>
        <v>0</v>
      </c>
      <c r="F3356" s="59" t="e">
        <f>SUM($A$3016:A3356)</f>
        <v>#REF!</v>
      </c>
      <c r="G3356" s="70" t="s">
        <v>976</v>
      </c>
      <c r="H3356" s="115" t="s">
        <v>985</v>
      </c>
      <c r="I3356" s="71"/>
      <c r="J3356" s="122">
        <v>0</v>
      </c>
      <c r="K3356" s="72" t="s">
        <v>346</v>
      </c>
      <c r="L3356" s="73"/>
      <c r="M3356" s="71"/>
      <c r="N3356" s="73">
        <f>IF(J3356=0,0,#REF!)</f>
        <v>0</v>
      </c>
      <c r="O3356" s="74">
        <f t="shared" si="235"/>
        <v>0</v>
      </c>
      <c r="P3356" s="73"/>
      <c r="Q3356" s="74"/>
      <c r="R3356" s="73"/>
      <c r="S3356" s="74"/>
      <c r="T3356" s="104">
        <f>IF(T3355&gt;0,ABS(J3356-J3355),0)</f>
        <v>0</v>
      </c>
    </row>
    <row r="3357" spans="1:20" ht="20.25" hidden="1" customHeight="1">
      <c r="E3357" t="str">
        <f>IF(OR(O3357&gt;0,O3358&gt;0),2,"")</f>
        <v/>
      </c>
      <c r="F3357" s="62"/>
      <c r="G3357" s="63"/>
      <c r="H3357" s="113"/>
      <c r="I3357" s="64"/>
      <c r="J3357" s="121">
        <v>0</v>
      </c>
      <c r="K3357" s="65"/>
      <c r="L3357" s="66"/>
      <c r="M3357" s="64"/>
      <c r="N3357" s="66">
        <f>IF(J3357=0,0,#REF!*$E$3)</f>
        <v>0</v>
      </c>
      <c r="O3357" s="67">
        <f t="shared" si="235"/>
        <v>0</v>
      </c>
      <c r="P3357" s="66"/>
      <c r="Q3357" s="67"/>
      <c r="R3357" s="66"/>
      <c r="S3357" s="67"/>
      <c r="T3357" s="114">
        <f>IF($E$3=0,0,IF(J3357=J3358,0,IF(J3358&gt;J3357,"추가","환입")))</f>
        <v>0</v>
      </c>
    </row>
    <row r="3358" spans="1:20" ht="20.25" hidden="1" customHeight="1">
      <c r="A3358">
        <f>E3358</f>
        <v>0</v>
      </c>
      <c r="E3358">
        <f>IF(OR(O3357&gt;0,O3358&gt;0),1,0)</f>
        <v>0</v>
      </c>
      <c r="F3358" s="59" t="e">
        <f>SUM($A$3016:A3358)</f>
        <v>#REF!</v>
      </c>
      <c r="G3358" s="70" t="s">
        <v>976</v>
      </c>
      <c r="H3358" s="115" t="s">
        <v>986</v>
      </c>
      <c r="I3358" s="71"/>
      <c r="J3358" s="122">
        <v>0</v>
      </c>
      <c r="K3358" s="72" t="s">
        <v>346</v>
      </c>
      <c r="L3358" s="73"/>
      <c r="M3358" s="71"/>
      <c r="N3358" s="73">
        <f>IF(J3358=0,0,#REF!)</f>
        <v>0</v>
      </c>
      <c r="O3358" s="74">
        <f t="shared" si="235"/>
        <v>0</v>
      </c>
      <c r="P3358" s="73"/>
      <c r="Q3358" s="74"/>
      <c r="R3358" s="73"/>
      <c r="S3358" s="74"/>
      <c r="T3358" s="104">
        <f>IF(T3357&gt;0,ABS(J3358-J3357),0)</f>
        <v>0</v>
      </c>
    </row>
    <row r="3359" spans="1:20" ht="20.25" hidden="1" customHeight="1">
      <c r="E3359" t="str">
        <f>IF(OR(O3359&gt;0,O3360&gt;0),2,"")</f>
        <v/>
      </c>
      <c r="F3359" s="62"/>
      <c r="G3359" s="63"/>
      <c r="H3359" s="113"/>
      <c r="I3359" s="64"/>
      <c r="J3359" s="121">
        <v>0</v>
      </c>
      <c r="K3359" s="65"/>
      <c r="L3359" s="66"/>
      <c r="M3359" s="64"/>
      <c r="N3359" s="66">
        <f>IF(J3359=0,0,#REF!*$E$3)</f>
        <v>0</v>
      </c>
      <c r="O3359" s="67">
        <f t="shared" si="235"/>
        <v>0</v>
      </c>
      <c r="P3359" s="66"/>
      <c r="Q3359" s="67"/>
      <c r="R3359" s="66"/>
      <c r="S3359" s="67"/>
      <c r="T3359" s="114">
        <f>IF($E$3=0,0,IF(J3359=J3360,0,IF(J3360&gt;J3359,"추가","환입")))</f>
        <v>0</v>
      </c>
    </row>
    <row r="3360" spans="1:20" ht="20.25" hidden="1" customHeight="1">
      <c r="A3360">
        <f>E3360</f>
        <v>0</v>
      </c>
      <c r="E3360">
        <f>IF(OR(O3359&gt;0,O3360&gt;0),1,0)</f>
        <v>0</v>
      </c>
      <c r="F3360" s="59" t="e">
        <f>SUM($A$3016:A3360)</f>
        <v>#REF!</v>
      </c>
      <c r="G3360" s="70" t="s">
        <v>976</v>
      </c>
      <c r="H3360" s="115" t="s">
        <v>987</v>
      </c>
      <c r="I3360" s="71"/>
      <c r="J3360" s="122">
        <v>0</v>
      </c>
      <c r="K3360" s="72" t="s">
        <v>346</v>
      </c>
      <c r="L3360" s="73"/>
      <c r="M3360" s="71"/>
      <c r="N3360" s="73">
        <f>IF(J3360=0,0,#REF!)</f>
        <v>0</v>
      </c>
      <c r="O3360" s="74">
        <f t="shared" si="235"/>
        <v>0</v>
      </c>
      <c r="P3360" s="73"/>
      <c r="Q3360" s="74"/>
      <c r="R3360" s="73"/>
      <c r="S3360" s="74"/>
      <c r="T3360" s="104">
        <f>IF(T3359&gt;0,ABS(J3360-J3359),0)</f>
        <v>0</v>
      </c>
    </row>
    <row r="3361" spans="1:20" ht="20.25" hidden="1" customHeight="1">
      <c r="E3361" t="str">
        <f>IF(OR(O3361&gt;0,O3362&gt;0),2,"")</f>
        <v/>
      </c>
      <c r="F3361" s="62"/>
      <c r="G3361" s="63"/>
      <c r="H3361" s="113"/>
      <c r="I3361" s="64"/>
      <c r="J3361" s="121">
        <v>0</v>
      </c>
      <c r="K3361" s="65"/>
      <c r="L3361" s="66"/>
      <c r="M3361" s="64"/>
      <c r="N3361" s="66">
        <f>IF(J3361=0,0,#REF!*$E$3)</f>
        <v>0</v>
      </c>
      <c r="O3361" s="67">
        <f t="shared" si="235"/>
        <v>0</v>
      </c>
      <c r="P3361" s="66"/>
      <c r="Q3361" s="67"/>
      <c r="R3361" s="66"/>
      <c r="S3361" s="67"/>
      <c r="T3361" s="114">
        <f>IF($E$3=0,0,IF(J3361=J3362,0,IF(J3362&gt;J3361,"추가","환입")))</f>
        <v>0</v>
      </c>
    </row>
    <row r="3362" spans="1:20" ht="20.25" hidden="1" customHeight="1">
      <c r="A3362">
        <f>E3362</f>
        <v>0</v>
      </c>
      <c r="E3362">
        <f>IF(OR(O3361&gt;0,O3362&gt;0),1,0)</f>
        <v>0</v>
      </c>
      <c r="F3362" s="59" t="e">
        <f>SUM($A$3016:A3362)</f>
        <v>#REF!</v>
      </c>
      <c r="G3362" s="70" t="s">
        <v>976</v>
      </c>
      <c r="H3362" s="115" t="s">
        <v>988</v>
      </c>
      <c r="I3362" s="71"/>
      <c r="J3362" s="122">
        <v>0</v>
      </c>
      <c r="K3362" s="72" t="s">
        <v>347</v>
      </c>
      <c r="L3362" s="73"/>
      <c r="M3362" s="71"/>
      <c r="N3362" s="73">
        <f>IF(J3362=0,0,#REF!)</f>
        <v>0</v>
      </c>
      <c r="O3362" s="74">
        <f t="shared" si="235"/>
        <v>0</v>
      </c>
      <c r="P3362" s="73"/>
      <c r="Q3362" s="74"/>
      <c r="R3362" s="73"/>
      <c r="S3362" s="74"/>
      <c r="T3362" s="104">
        <f>IF(T3361&gt;0,ABS(J3362-J3361),0)</f>
        <v>0</v>
      </c>
    </row>
    <row r="3363" spans="1:20" ht="20.25" hidden="1" customHeight="1">
      <c r="E3363" t="str">
        <f>IF(OR(O3363&gt;0,O3364&gt;0),2,"")</f>
        <v/>
      </c>
      <c r="F3363" s="62"/>
      <c r="G3363" s="63"/>
      <c r="H3363" s="113"/>
      <c r="I3363" s="64"/>
      <c r="J3363" s="121">
        <v>0</v>
      </c>
      <c r="K3363" s="65"/>
      <c r="L3363" s="66"/>
      <c r="M3363" s="64"/>
      <c r="N3363" s="66">
        <f>IF(J3363=0,0,#REF!*$E$3)</f>
        <v>0</v>
      </c>
      <c r="O3363" s="67">
        <f t="shared" si="235"/>
        <v>0</v>
      </c>
      <c r="P3363" s="66"/>
      <c r="Q3363" s="67"/>
      <c r="R3363" s="66"/>
      <c r="S3363" s="67"/>
      <c r="T3363" s="114">
        <f>IF($E$3=0,0,IF(J3363=J3364,0,IF(J3364&gt;J3363,"추가","환입")))</f>
        <v>0</v>
      </c>
    </row>
    <row r="3364" spans="1:20" ht="20.25" hidden="1" customHeight="1">
      <c r="A3364">
        <f>E3364</f>
        <v>0</v>
      </c>
      <c r="E3364">
        <f>IF(OR(O3363&gt;0,O3364&gt;0),1,0)</f>
        <v>0</v>
      </c>
      <c r="F3364" s="59" t="e">
        <f>SUM($A$3016:A3364)</f>
        <v>#REF!</v>
      </c>
      <c r="G3364" s="70" t="s">
        <v>976</v>
      </c>
      <c r="H3364" s="115" t="s">
        <v>989</v>
      </c>
      <c r="I3364" s="71"/>
      <c r="J3364" s="122">
        <v>0</v>
      </c>
      <c r="K3364" s="72" t="s">
        <v>926</v>
      </c>
      <c r="L3364" s="73"/>
      <c r="M3364" s="71"/>
      <c r="N3364" s="73">
        <f>IF(J3364=0,0,#REF!)</f>
        <v>0</v>
      </c>
      <c r="O3364" s="74">
        <f t="shared" si="235"/>
        <v>0</v>
      </c>
      <c r="P3364" s="73"/>
      <c r="Q3364" s="74"/>
      <c r="R3364" s="73"/>
      <c r="S3364" s="74"/>
      <c r="T3364" s="104">
        <f>IF(T3363&gt;0,ABS(J3364-J3363),0)</f>
        <v>0</v>
      </c>
    </row>
    <row r="3365" spans="1:20" ht="20.25" hidden="1" customHeight="1">
      <c r="E3365" t="str">
        <f>IF(OR(O3365&gt;0,O3366&gt;0),2,"")</f>
        <v/>
      </c>
      <c r="F3365" s="62"/>
      <c r="G3365" s="63"/>
      <c r="H3365" s="113"/>
      <c r="I3365" s="64"/>
      <c r="J3365" s="121">
        <v>0</v>
      </c>
      <c r="K3365" s="65"/>
      <c r="L3365" s="66"/>
      <c r="M3365" s="64"/>
      <c r="N3365" s="66">
        <f>IF(J3365=0,0,#REF!*$E$3)</f>
        <v>0</v>
      </c>
      <c r="O3365" s="67">
        <f t="shared" si="235"/>
        <v>0</v>
      </c>
      <c r="P3365" s="66"/>
      <c r="Q3365" s="67"/>
      <c r="R3365" s="66"/>
      <c r="S3365" s="67"/>
      <c r="T3365" s="114">
        <f>IF($E$3=0,0,IF(J3365=J3366,0,IF(J3366&gt;J3365,"추가","환입")))</f>
        <v>0</v>
      </c>
    </row>
    <row r="3366" spans="1:20" ht="20.25" hidden="1" customHeight="1">
      <c r="A3366">
        <f>E3366</f>
        <v>0</v>
      </c>
      <c r="E3366">
        <f>IF(OR(O3365&gt;0,O3366&gt;0),1,0)</f>
        <v>0</v>
      </c>
      <c r="F3366" s="59" t="e">
        <f>SUM($A$3016:A3366)</f>
        <v>#REF!</v>
      </c>
      <c r="G3366" s="70" t="s">
        <v>976</v>
      </c>
      <c r="H3366" s="115" t="s">
        <v>990</v>
      </c>
      <c r="I3366" s="71"/>
      <c r="J3366" s="122">
        <v>0</v>
      </c>
      <c r="K3366" s="72" t="s">
        <v>926</v>
      </c>
      <c r="L3366" s="73"/>
      <c r="M3366" s="71"/>
      <c r="N3366" s="73">
        <f>IF(J3366=0,0,#REF!)</f>
        <v>0</v>
      </c>
      <c r="O3366" s="74">
        <f t="shared" si="235"/>
        <v>0</v>
      </c>
      <c r="P3366" s="73"/>
      <c r="Q3366" s="74"/>
      <c r="R3366" s="73"/>
      <c r="S3366" s="74"/>
      <c r="T3366" s="104">
        <f>IF(T3365&gt;0,ABS(J3366-J3365),0)</f>
        <v>0</v>
      </c>
    </row>
    <row r="3367" spans="1:20" ht="20.25" hidden="1" customHeight="1">
      <c r="E3367" t="str">
        <f>IF(OR(O3367&gt;0,O3368&gt;0),2,"")</f>
        <v/>
      </c>
      <c r="F3367" s="62"/>
      <c r="G3367" s="63"/>
      <c r="H3367" s="113"/>
      <c r="I3367" s="64"/>
      <c r="J3367" s="121">
        <v>0</v>
      </c>
      <c r="K3367" s="65"/>
      <c r="L3367" s="66"/>
      <c r="M3367" s="64"/>
      <c r="N3367" s="66">
        <f>IF(J3367=0,0,#REF!*$E$3)</f>
        <v>0</v>
      </c>
      <c r="O3367" s="67">
        <f t="shared" si="235"/>
        <v>0</v>
      </c>
      <c r="P3367" s="66"/>
      <c r="Q3367" s="67"/>
      <c r="R3367" s="66"/>
      <c r="S3367" s="67"/>
      <c r="T3367" s="114">
        <f>IF($E$3=0,0,IF(J3367=J3368,0,IF(J3368&gt;J3367,"추가","환입")))</f>
        <v>0</v>
      </c>
    </row>
    <row r="3368" spans="1:20" ht="20.25" hidden="1" customHeight="1">
      <c r="A3368">
        <f>E3368</f>
        <v>0</v>
      </c>
      <c r="E3368">
        <f>IF(OR(O3367&gt;0,O3368&gt;0),1,0)</f>
        <v>0</v>
      </c>
      <c r="F3368" s="59" t="e">
        <f>SUM($A$3016:A3368)</f>
        <v>#REF!</v>
      </c>
      <c r="G3368" s="70" t="s">
        <v>976</v>
      </c>
      <c r="H3368" s="115" t="s">
        <v>991</v>
      </c>
      <c r="I3368" s="71"/>
      <c r="J3368" s="122">
        <v>0</v>
      </c>
      <c r="K3368" s="72" t="s">
        <v>926</v>
      </c>
      <c r="L3368" s="73"/>
      <c r="M3368" s="71"/>
      <c r="N3368" s="73">
        <f>IF(J3368=0,0,#REF!)</f>
        <v>0</v>
      </c>
      <c r="O3368" s="74">
        <f t="shared" si="235"/>
        <v>0</v>
      </c>
      <c r="P3368" s="73"/>
      <c r="Q3368" s="74"/>
      <c r="R3368" s="73"/>
      <c r="S3368" s="74"/>
      <c r="T3368" s="104">
        <f>IF(T3367&gt;0,ABS(J3368-J3367),0)</f>
        <v>0</v>
      </c>
    </row>
    <row r="3369" spans="1:20" ht="20.25" hidden="1" customHeight="1">
      <c r="E3369" t="str">
        <f>IF(OR(O3369&gt;0,O3370&gt;0),2,"")</f>
        <v/>
      </c>
      <c r="F3369" s="62"/>
      <c r="G3369" s="63"/>
      <c r="H3369" s="113"/>
      <c r="I3369" s="64"/>
      <c r="J3369" s="121">
        <v>0</v>
      </c>
      <c r="K3369" s="65"/>
      <c r="L3369" s="66"/>
      <c r="M3369" s="64"/>
      <c r="N3369" s="66">
        <f>IF(J3369=0,0,#REF!*$E$3)</f>
        <v>0</v>
      </c>
      <c r="O3369" s="67">
        <f t="shared" si="235"/>
        <v>0</v>
      </c>
      <c r="P3369" s="66"/>
      <c r="Q3369" s="67"/>
      <c r="R3369" s="66"/>
      <c r="S3369" s="67"/>
      <c r="T3369" s="114">
        <f>IF($E$3=0,0,IF(J3369=J3370,0,IF(J3370&gt;J3369,"추가","환입")))</f>
        <v>0</v>
      </c>
    </row>
    <row r="3370" spans="1:20" ht="20.25" hidden="1" customHeight="1">
      <c r="A3370">
        <f>E3370</f>
        <v>0</v>
      </c>
      <c r="E3370">
        <f>IF(OR(O3369&gt;0,O3370&gt;0),1,0)</f>
        <v>0</v>
      </c>
      <c r="F3370" s="59" t="e">
        <f>SUM($A$3016:A3370)</f>
        <v>#REF!</v>
      </c>
      <c r="G3370" s="70" t="s">
        <v>976</v>
      </c>
      <c r="H3370" s="115" t="s">
        <v>992</v>
      </c>
      <c r="I3370" s="71"/>
      <c r="J3370" s="122">
        <v>0</v>
      </c>
      <c r="K3370" s="72" t="s">
        <v>926</v>
      </c>
      <c r="L3370" s="73"/>
      <c r="M3370" s="71"/>
      <c r="N3370" s="73">
        <f>IF(J3370=0,0,#REF!)</f>
        <v>0</v>
      </c>
      <c r="O3370" s="74">
        <f t="shared" si="235"/>
        <v>0</v>
      </c>
      <c r="P3370" s="73"/>
      <c r="Q3370" s="74"/>
      <c r="R3370" s="73"/>
      <c r="S3370" s="74"/>
      <c r="T3370" s="104">
        <f>IF(T3369&gt;0,ABS(J3370-J3369),0)</f>
        <v>0</v>
      </c>
    </row>
    <row r="3371" spans="1:20" ht="20.25" hidden="1" customHeight="1">
      <c r="E3371" t="str">
        <f>IF(OR(O3371&gt;0,O3372&gt;0),2,"")</f>
        <v/>
      </c>
      <c r="F3371" s="62"/>
      <c r="G3371" s="63"/>
      <c r="H3371" s="113"/>
      <c r="I3371" s="64"/>
      <c r="J3371" s="121">
        <v>0</v>
      </c>
      <c r="K3371" s="65"/>
      <c r="L3371" s="66"/>
      <c r="M3371" s="64"/>
      <c r="N3371" s="66">
        <f>IF(J3371=0,0,#REF!*$E$3)</f>
        <v>0</v>
      </c>
      <c r="O3371" s="67">
        <f t="shared" si="235"/>
        <v>0</v>
      </c>
      <c r="P3371" s="66"/>
      <c r="Q3371" s="67"/>
      <c r="R3371" s="66"/>
      <c r="S3371" s="67"/>
      <c r="T3371" s="114">
        <f>IF($E$3=0,0,IF(J3371=J3372,0,IF(J3372&gt;J3371,"추가","환입")))</f>
        <v>0</v>
      </c>
    </row>
    <row r="3372" spans="1:20" ht="20.25" hidden="1" customHeight="1">
      <c r="A3372">
        <f>E3372</f>
        <v>0</v>
      </c>
      <c r="E3372">
        <f>IF(OR(O3371&gt;0,O3372&gt;0),1,0)</f>
        <v>0</v>
      </c>
      <c r="F3372" s="59" t="e">
        <f>SUM($A$3016:A3372)</f>
        <v>#REF!</v>
      </c>
      <c r="G3372" s="70" t="s">
        <v>976</v>
      </c>
      <c r="H3372" s="115" t="s">
        <v>993</v>
      </c>
      <c r="I3372" s="71"/>
      <c r="J3372" s="122">
        <v>0</v>
      </c>
      <c r="K3372" s="72" t="s">
        <v>926</v>
      </c>
      <c r="L3372" s="73"/>
      <c r="M3372" s="71"/>
      <c r="N3372" s="73">
        <f>IF(J3372=0,0,#REF!)</f>
        <v>0</v>
      </c>
      <c r="O3372" s="74">
        <f t="shared" si="235"/>
        <v>0</v>
      </c>
      <c r="P3372" s="73"/>
      <c r="Q3372" s="74"/>
      <c r="R3372" s="73"/>
      <c r="S3372" s="74"/>
      <c r="T3372" s="104">
        <f>IF(T3371&gt;0,ABS(J3372-J3371),0)</f>
        <v>0</v>
      </c>
    </row>
    <row r="3373" spans="1:20" ht="20.25" hidden="1" customHeight="1">
      <c r="E3373" t="str">
        <f>IF(OR(O3373&gt;0,O3374&gt;0),2,"")</f>
        <v/>
      </c>
      <c r="F3373" s="62"/>
      <c r="G3373" s="63"/>
      <c r="H3373" s="113"/>
      <c r="I3373" s="64"/>
      <c r="J3373" s="121">
        <v>0</v>
      </c>
      <c r="K3373" s="65"/>
      <c r="L3373" s="66"/>
      <c r="M3373" s="64"/>
      <c r="N3373" s="66">
        <f>IF(J3373=0,0,#REF!*$E$3)</f>
        <v>0</v>
      </c>
      <c r="O3373" s="67">
        <f t="shared" si="235"/>
        <v>0</v>
      </c>
      <c r="P3373" s="66"/>
      <c r="Q3373" s="67"/>
      <c r="R3373" s="66"/>
      <c r="S3373" s="67"/>
      <c r="T3373" s="114">
        <f>IF($E$3=0,0,IF(J3373=J3374,0,IF(J3374&gt;J3373,"추가","환입")))</f>
        <v>0</v>
      </c>
    </row>
    <row r="3374" spans="1:20" ht="20.25" hidden="1" customHeight="1">
      <c r="A3374">
        <f>E3374</f>
        <v>0</v>
      </c>
      <c r="E3374">
        <f>IF(OR(O3373&gt;0,O3374&gt;0),1,0)</f>
        <v>0</v>
      </c>
      <c r="F3374" s="59" t="e">
        <f>SUM($A$3016:A3374)</f>
        <v>#REF!</v>
      </c>
      <c r="G3374" s="70" t="s">
        <v>976</v>
      </c>
      <c r="H3374" s="115" t="s">
        <v>994</v>
      </c>
      <c r="I3374" s="71"/>
      <c r="J3374" s="122">
        <v>0</v>
      </c>
      <c r="K3374" s="72" t="s">
        <v>346</v>
      </c>
      <c r="L3374" s="73"/>
      <c r="M3374" s="71"/>
      <c r="N3374" s="73">
        <f>IF(J3374=0,0,#REF!)</f>
        <v>0</v>
      </c>
      <c r="O3374" s="74">
        <f t="shared" si="235"/>
        <v>0</v>
      </c>
      <c r="P3374" s="73"/>
      <c r="Q3374" s="74"/>
      <c r="R3374" s="73"/>
      <c r="S3374" s="74"/>
      <c r="T3374" s="104">
        <f>IF(T3373&gt;0,ABS(J3374-J3373),0)</f>
        <v>0</v>
      </c>
    </row>
    <row r="3375" spans="1:20" ht="20.25" hidden="1" customHeight="1">
      <c r="E3375" t="str">
        <f>IF(OR(O3375&gt;0,O3376&gt;0),2,"")</f>
        <v/>
      </c>
      <c r="F3375" s="62"/>
      <c r="G3375" s="63"/>
      <c r="H3375" s="113"/>
      <c r="I3375" s="64"/>
      <c r="J3375" s="121">
        <v>0</v>
      </c>
      <c r="K3375" s="65"/>
      <c r="L3375" s="66"/>
      <c r="M3375" s="64"/>
      <c r="N3375" s="66">
        <f>IF(J3375=0,0,#REF!*$E$3)</f>
        <v>0</v>
      </c>
      <c r="O3375" s="67">
        <f t="shared" si="235"/>
        <v>0</v>
      </c>
      <c r="P3375" s="66"/>
      <c r="Q3375" s="67"/>
      <c r="R3375" s="66"/>
      <c r="S3375" s="67"/>
      <c r="T3375" s="114">
        <f>IF($E$3=0,0,IF(J3375=J3376,0,IF(J3376&gt;J3375,"추가","환입")))</f>
        <v>0</v>
      </c>
    </row>
    <row r="3376" spans="1:20" ht="20.25" hidden="1" customHeight="1">
      <c r="A3376">
        <f>E3376</f>
        <v>0</v>
      </c>
      <c r="E3376">
        <f>IF(OR(O3375&gt;0,O3376&gt;0),1,0)</f>
        <v>0</v>
      </c>
      <c r="F3376" s="59" t="e">
        <f>SUM($A$3016:A3376)</f>
        <v>#REF!</v>
      </c>
      <c r="G3376" s="70" t="s">
        <v>976</v>
      </c>
      <c r="H3376" s="115" t="s">
        <v>995</v>
      </c>
      <c r="I3376" s="71"/>
      <c r="J3376" s="122">
        <v>0</v>
      </c>
      <c r="K3376" s="72" t="s">
        <v>346</v>
      </c>
      <c r="L3376" s="73"/>
      <c r="M3376" s="71"/>
      <c r="N3376" s="73">
        <f>IF(J3376=0,0,#REF!)</f>
        <v>0</v>
      </c>
      <c r="O3376" s="74">
        <f t="shared" si="235"/>
        <v>0</v>
      </c>
      <c r="P3376" s="73"/>
      <c r="Q3376" s="74"/>
      <c r="R3376" s="73"/>
      <c r="S3376" s="74"/>
      <c r="T3376" s="104">
        <f>IF(T3375&gt;0,ABS(J3376-J3375),0)</f>
        <v>0</v>
      </c>
    </row>
    <row r="3377" spans="1:20" ht="20.25" hidden="1" customHeight="1">
      <c r="E3377" t="str">
        <f>IF(OR(O3377&gt;0,O3378&gt;0),2,"")</f>
        <v/>
      </c>
      <c r="F3377" s="62"/>
      <c r="G3377" s="63"/>
      <c r="H3377" s="113"/>
      <c r="I3377" s="64"/>
      <c r="J3377" s="121">
        <v>0</v>
      </c>
      <c r="K3377" s="65"/>
      <c r="L3377" s="66"/>
      <c r="M3377" s="64"/>
      <c r="N3377" s="66">
        <f>IF(J3377=0,0,#REF!*$E$3)</f>
        <v>0</v>
      </c>
      <c r="O3377" s="67">
        <f t="shared" si="235"/>
        <v>0</v>
      </c>
      <c r="P3377" s="66"/>
      <c r="Q3377" s="67"/>
      <c r="R3377" s="66"/>
      <c r="S3377" s="67"/>
      <c r="T3377" s="114">
        <f>IF($E$3=0,0,IF(J3377=J3378,0,IF(J3378&gt;J3377,"추가","환입")))</f>
        <v>0</v>
      </c>
    </row>
    <row r="3378" spans="1:20" ht="20.25" hidden="1" customHeight="1">
      <c r="A3378">
        <f>E3378</f>
        <v>0</v>
      </c>
      <c r="E3378">
        <f>IF(OR(O3377&gt;0,O3378&gt;0),1,0)</f>
        <v>0</v>
      </c>
      <c r="F3378" s="59" t="e">
        <f>SUM($A$3016:A3378)</f>
        <v>#REF!</v>
      </c>
      <c r="G3378" s="70" t="s">
        <v>976</v>
      </c>
      <c r="H3378" s="115" t="s">
        <v>996</v>
      </c>
      <c r="I3378" s="71"/>
      <c r="J3378" s="122">
        <v>0</v>
      </c>
      <c r="K3378" s="72" t="s">
        <v>346</v>
      </c>
      <c r="L3378" s="73"/>
      <c r="M3378" s="71"/>
      <c r="N3378" s="73">
        <f>IF(J3378=0,0,#REF!)</f>
        <v>0</v>
      </c>
      <c r="O3378" s="74">
        <f t="shared" si="235"/>
        <v>0</v>
      </c>
      <c r="P3378" s="73"/>
      <c r="Q3378" s="74"/>
      <c r="R3378" s="73"/>
      <c r="S3378" s="74"/>
      <c r="T3378" s="104">
        <f>IF(T3377&gt;0,ABS(J3378-J3377),0)</f>
        <v>0</v>
      </c>
    </row>
    <row r="3379" spans="1:20" ht="20.25" hidden="1" customHeight="1">
      <c r="E3379" t="str">
        <f>IF(OR(O3379&gt;0,O3380&gt;0),2,"")</f>
        <v/>
      </c>
      <c r="F3379" s="62"/>
      <c r="G3379" s="63"/>
      <c r="H3379" s="113"/>
      <c r="I3379" s="64"/>
      <c r="J3379" s="121">
        <v>0</v>
      </c>
      <c r="K3379" s="65"/>
      <c r="L3379" s="66"/>
      <c r="M3379" s="64"/>
      <c r="N3379" s="66">
        <f>IF(J3379=0,0,#REF!*$E$3)</f>
        <v>0</v>
      </c>
      <c r="O3379" s="67">
        <f t="shared" si="235"/>
        <v>0</v>
      </c>
      <c r="P3379" s="66"/>
      <c r="Q3379" s="67"/>
      <c r="R3379" s="66"/>
      <c r="S3379" s="67"/>
      <c r="T3379" s="114">
        <f>IF($E$3=0,0,IF(J3379=J3380,0,IF(J3380&gt;J3379,"추가","환입")))</f>
        <v>0</v>
      </c>
    </row>
    <row r="3380" spans="1:20" ht="20.25" hidden="1" customHeight="1">
      <c r="A3380">
        <f>E3380</f>
        <v>0</v>
      </c>
      <c r="E3380">
        <f>IF(OR(O3379&gt;0,O3380&gt;0),1,0)</f>
        <v>0</v>
      </c>
      <c r="F3380" s="59" t="e">
        <f>SUM($A$3016:A3380)</f>
        <v>#REF!</v>
      </c>
      <c r="G3380" s="70" t="s">
        <v>976</v>
      </c>
      <c r="H3380" s="115" t="s">
        <v>959</v>
      </c>
      <c r="I3380" s="71"/>
      <c r="J3380" s="122">
        <v>0</v>
      </c>
      <c r="K3380" s="72" t="s">
        <v>926</v>
      </c>
      <c r="L3380" s="73"/>
      <c r="M3380" s="71"/>
      <c r="N3380" s="73">
        <f>IF(J3380=0,0,#REF!)</f>
        <v>0</v>
      </c>
      <c r="O3380" s="74">
        <f t="shared" si="235"/>
        <v>0</v>
      </c>
      <c r="P3380" s="73"/>
      <c r="Q3380" s="74"/>
      <c r="R3380" s="73"/>
      <c r="S3380" s="74"/>
      <c r="T3380" s="104">
        <f>IF(T3379&gt;0,ABS(J3380-J3379),0)</f>
        <v>0</v>
      </c>
    </row>
    <row r="3381" spans="1:20" ht="20.25" hidden="1" customHeight="1">
      <c r="E3381" t="str">
        <f>IF(OR(O3381&gt;0,O3382&gt;0),2,"")</f>
        <v/>
      </c>
      <c r="F3381" s="62"/>
      <c r="G3381" s="63"/>
      <c r="H3381" s="113"/>
      <c r="I3381" s="64"/>
      <c r="J3381" s="121">
        <v>0</v>
      </c>
      <c r="K3381" s="65"/>
      <c r="L3381" s="66"/>
      <c r="M3381" s="64"/>
      <c r="N3381" s="66">
        <f>IF(J3381=0,0,#REF!*$E$3)</f>
        <v>0</v>
      </c>
      <c r="O3381" s="67">
        <f t="shared" si="235"/>
        <v>0</v>
      </c>
      <c r="P3381" s="66"/>
      <c r="Q3381" s="67"/>
      <c r="R3381" s="66"/>
      <c r="S3381" s="67"/>
      <c r="T3381" s="114">
        <f>IF($E$3=0,0,IF(J3381=J3382,0,IF(J3382&gt;J3381,"추가","환입")))</f>
        <v>0</v>
      </c>
    </row>
    <row r="3382" spans="1:20" ht="20.25" hidden="1" customHeight="1">
      <c r="A3382">
        <f>E3382</f>
        <v>0</v>
      </c>
      <c r="E3382">
        <f>IF(OR(O3381&gt;0,O3382&gt;0),1,0)</f>
        <v>0</v>
      </c>
      <c r="F3382" s="59" t="e">
        <f>SUM($A$3016:A3382)</f>
        <v>#REF!</v>
      </c>
      <c r="G3382" s="70" t="s">
        <v>976</v>
      </c>
      <c r="H3382" s="115" t="s">
        <v>997</v>
      </c>
      <c r="I3382" s="71"/>
      <c r="J3382" s="122">
        <v>0</v>
      </c>
      <c r="K3382" s="72" t="s">
        <v>926</v>
      </c>
      <c r="L3382" s="73"/>
      <c r="M3382" s="71"/>
      <c r="N3382" s="73">
        <f>IF(J3382=0,0,#REF!)</f>
        <v>0</v>
      </c>
      <c r="O3382" s="74">
        <f t="shared" si="235"/>
        <v>0</v>
      </c>
      <c r="P3382" s="73"/>
      <c r="Q3382" s="74"/>
      <c r="R3382" s="73"/>
      <c r="S3382" s="74"/>
      <c r="T3382" s="104">
        <f>IF(T3381&gt;0,ABS(J3382-J3381),0)</f>
        <v>0</v>
      </c>
    </row>
    <row r="3383" spans="1:20" ht="20.25" hidden="1" customHeight="1">
      <c r="E3383" t="str">
        <f>IF(OR(O3383&gt;0,O3384&gt;0),2,"")</f>
        <v/>
      </c>
      <c r="F3383" s="62"/>
      <c r="G3383" s="63"/>
      <c r="H3383" s="113"/>
      <c r="I3383" s="64"/>
      <c r="J3383" s="63">
        <v>0</v>
      </c>
      <c r="K3383" s="65"/>
      <c r="L3383" s="66"/>
      <c r="M3383" s="64"/>
      <c r="N3383" s="66">
        <f>IF(J3383=0,0,#REF!*$E$3)</f>
        <v>0</v>
      </c>
      <c r="O3383" s="67">
        <f t="shared" si="235"/>
        <v>0</v>
      </c>
      <c r="P3383" s="66"/>
      <c r="Q3383" s="67"/>
      <c r="R3383" s="66"/>
      <c r="S3383" s="67"/>
      <c r="T3383" s="114">
        <f>IF($E$3=0,0,IF(J3383=J3384,0,IF(J3384&gt;J3383,"추가","환입")))</f>
        <v>0</v>
      </c>
    </row>
    <row r="3384" spans="1:20" ht="20.25" hidden="1" customHeight="1">
      <c r="A3384">
        <f>E3384</f>
        <v>0</v>
      </c>
      <c r="E3384">
        <f>IF(OR(O3383&gt;0,O3384&gt;0),1,0)</f>
        <v>0</v>
      </c>
      <c r="F3384" s="59" t="e">
        <f>SUM($A$3016:A3384)</f>
        <v>#REF!</v>
      </c>
      <c r="G3384" s="70" t="s">
        <v>998</v>
      </c>
      <c r="H3384" s="115">
        <v>13</v>
      </c>
      <c r="I3384" s="71"/>
      <c r="J3384" s="70">
        <v>0</v>
      </c>
      <c r="K3384" s="72" t="s">
        <v>926</v>
      </c>
      <c r="L3384" s="73"/>
      <c r="M3384" s="71"/>
      <c r="N3384" s="73">
        <f>IF(J3384=0,0,#REF!)</f>
        <v>0</v>
      </c>
      <c r="O3384" s="74">
        <f t="shared" si="235"/>
        <v>0</v>
      </c>
      <c r="P3384" s="73"/>
      <c r="Q3384" s="74"/>
      <c r="R3384" s="73"/>
      <c r="S3384" s="74"/>
      <c r="T3384" s="104">
        <f>IF(T3383&gt;0,ABS(J3384-J3383),0)</f>
        <v>0</v>
      </c>
    </row>
    <row r="3385" spans="1:20" ht="20.25" hidden="1" customHeight="1">
      <c r="E3385" t="str">
        <f>IF(OR(O3385&gt;0,O3386&gt;0),2,"")</f>
        <v/>
      </c>
      <c r="F3385" s="62"/>
      <c r="G3385" s="63"/>
      <c r="H3385" s="113"/>
      <c r="I3385" s="64"/>
      <c r="J3385" s="63">
        <v>0</v>
      </c>
      <c r="K3385" s="65"/>
      <c r="L3385" s="66"/>
      <c r="M3385" s="64"/>
      <c r="N3385" s="66">
        <f>IF(J3385=0,0,#REF!*$E$3)</f>
        <v>0</v>
      </c>
      <c r="O3385" s="67">
        <f t="shared" si="235"/>
        <v>0</v>
      </c>
      <c r="P3385" s="66"/>
      <c r="Q3385" s="67"/>
      <c r="R3385" s="66"/>
      <c r="S3385" s="67"/>
      <c r="T3385" s="114">
        <f>IF($E$3=0,0,IF(J3385=J3386,0,IF(J3386&gt;J3385,"추가","환입")))</f>
        <v>0</v>
      </c>
    </row>
    <row r="3386" spans="1:20" ht="20.25" hidden="1" customHeight="1">
      <c r="A3386">
        <f>E3386</f>
        <v>0</v>
      </c>
      <c r="E3386">
        <f>IF(OR(O3385&gt;0,O3386&gt;0),1,0)</f>
        <v>0</v>
      </c>
      <c r="F3386" s="59" t="e">
        <f>SUM($A$3016:A3386)</f>
        <v>#REF!</v>
      </c>
      <c r="G3386" s="70" t="s">
        <v>998</v>
      </c>
      <c r="H3386" s="115">
        <v>20</v>
      </c>
      <c r="I3386" s="71"/>
      <c r="J3386" s="70">
        <v>0</v>
      </c>
      <c r="K3386" s="72" t="s">
        <v>346</v>
      </c>
      <c r="L3386" s="73"/>
      <c r="M3386" s="71"/>
      <c r="N3386" s="73">
        <f>IF(J3386=0,0,#REF!)</f>
        <v>0</v>
      </c>
      <c r="O3386" s="74">
        <f t="shared" si="235"/>
        <v>0</v>
      </c>
      <c r="P3386" s="73"/>
      <c r="Q3386" s="74"/>
      <c r="R3386" s="73"/>
      <c r="S3386" s="74"/>
      <c r="T3386" s="104">
        <f>IF(T3385&gt;0,ABS(J3386-J3385),0)</f>
        <v>0</v>
      </c>
    </row>
    <row r="3387" spans="1:20" ht="20.25" hidden="1" customHeight="1">
      <c r="E3387" t="str">
        <f>IF(OR(O3387&gt;0,O3388&gt;0),2,"")</f>
        <v/>
      </c>
      <c r="F3387" s="62"/>
      <c r="G3387" s="63"/>
      <c r="H3387" s="113"/>
      <c r="I3387" s="64"/>
      <c r="J3387" s="63">
        <v>0</v>
      </c>
      <c r="K3387" s="65"/>
      <c r="L3387" s="66"/>
      <c r="M3387" s="64"/>
      <c r="N3387" s="66">
        <f>IF(J3387=0,0,#REF!*$E$3)</f>
        <v>0</v>
      </c>
      <c r="O3387" s="67">
        <f t="shared" si="235"/>
        <v>0</v>
      </c>
      <c r="P3387" s="66"/>
      <c r="Q3387" s="67"/>
      <c r="R3387" s="66"/>
      <c r="S3387" s="67"/>
      <c r="T3387" s="114">
        <f>IF($E$3=0,0,IF(J3387=J3388,0,IF(J3388&gt;J3387,"추가","환입")))</f>
        <v>0</v>
      </c>
    </row>
    <row r="3388" spans="1:20" ht="20.25" customHeight="1">
      <c r="A3388">
        <f>E3388</f>
        <v>0</v>
      </c>
      <c r="E3388">
        <f>IF(OR(O3387&gt;0,O3388&gt;0),1,0)</f>
        <v>0</v>
      </c>
      <c r="F3388" s="59" t="e">
        <f>SUM($A$3016:A3388)</f>
        <v>#REF!</v>
      </c>
      <c r="G3388" s="70" t="s">
        <v>998</v>
      </c>
      <c r="H3388" s="115">
        <v>25</v>
      </c>
      <c r="I3388" s="71"/>
      <c r="J3388" s="87">
        <v>1</v>
      </c>
      <c r="K3388" s="72" t="s">
        <v>346</v>
      </c>
      <c r="L3388" s="73"/>
      <c r="M3388" s="71"/>
      <c r="N3388" s="73"/>
      <c r="O3388" s="74"/>
      <c r="P3388" s="73"/>
      <c r="Q3388" s="74"/>
      <c r="R3388" s="73"/>
      <c r="S3388" s="74"/>
      <c r="T3388" s="104">
        <f>IF(T3387&gt;0,ABS(J3388-J3387),0)</f>
        <v>0</v>
      </c>
    </row>
    <row r="3389" spans="1:20" ht="20.25" hidden="1" customHeight="1">
      <c r="E3389" t="str">
        <f>IF(OR(O3389&gt;0,O3390&gt;0),2,"")</f>
        <v/>
      </c>
      <c r="F3389" s="62"/>
      <c r="G3389" s="63"/>
      <c r="H3389" s="113"/>
      <c r="I3389" s="64"/>
      <c r="J3389" s="121">
        <v>0</v>
      </c>
      <c r="K3389" s="65"/>
      <c r="L3389" s="66"/>
      <c r="M3389" s="64"/>
      <c r="N3389" s="66">
        <f>IF(J3389=0,0,#REF!*$E$3)</f>
        <v>0</v>
      </c>
      <c r="O3389" s="67">
        <f t="shared" si="235"/>
        <v>0</v>
      </c>
      <c r="P3389" s="66"/>
      <c r="Q3389" s="67"/>
      <c r="R3389" s="66"/>
      <c r="S3389" s="67"/>
      <c r="T3389" s="114">
        <f>IF($E$3=0,0,IF(J3389=J3390,0,IF(J3390&gt;J3389,"추가","환입")))</f>
        <v>0</v>
      </c>
    </row>
    <row r="3390" spans="1:20" ht="20.25" hidden="1" customHeight="1">
      <c r="A3390">
        <f>E3390</f>
        <v>0</v>
      </c>
      <c r="E3390">
        <f>IF(OR(O3389&gt;0,O3390&gt;0),1,0)</f>
        <v>0</v>
      </c>
      <c r="F3390" s="59" t="e">
        <f>SUM($A$3016:A3390)</f>
        <v>#REF!</v>
      </c>
      <c r="G3390" s="70" t="s">
        <v>998</v>
      </c>
      <c r="H3390" s="115">
        <v>32</v>
      </c>
      <c r="I3390" s="71"/>
      <c r="J3390" s="122">
        <v>0</v>
      </c>
      <c r="K3390" s="72" t="s">
        <v>346</v>
      </c>
      <c r="L3390" s="73"/>
      <c r="M3390" s="71"/>
      <c r="N3390" s="73">
        <f>IF(J3390=0,0,#REF!)</f>
        <v>0</v>
      </c>
      <c r="O3390" s="74">
        <f t="shared" si="235"/>
        <v>0</v>
      </c>
      <c r="P3390" s="73"/>
      <c r="Q3390" s="74"/>
      <c r="R3390" s="73"/>
      <c r="S3390" s="74"/>
      <c r="T3390" s="104">
        <f>IF(T3389&gt;0,ABS(J3390-J3389),0)</f>
        <v>0</v>
      </c>
    </row>
    <row r="3391" spans="1:20" ht="20.25" hidden="1" customHeight="1">
      <c r="E3391" t="str">
        <f>IF(OR(O3391&gt;0,O3392&gt;0),2,"")</f>
        <v/>
      </c>
      <c r="F3391" s="62"/>
      <c r="G3391" s="63"/>
      <c r="H3391" s="113"/>
      <c r="I3391" s="64"/>
      <c r="J3391" s="121">
        <v>0</v>
      </c>
      <c r="K3391" s="65"/>
      <c r="L3391" s="66"/>
      <c r="M3391" s="64"/>
      <c r="N3391" s="66">
        <f>IF(J3391=0,0,#REF!*$E$3)</f>
        <v>0</v>
      </c>
      <c r="O3391" s="67">
        <f t="shared" si="235"/>
        <v>0</v>
      </c>
      <c r="P3391" s="66"/>
      <c r="Q3391" s="67"/>
      <c r="R3391" s="66"/>
      <c r="S3391" s="67"/>
      <c r="T3391" s="114">
        <f>IF($E$3=0,0,IF(J3391=J3392,0,IF(J3392&gt;J3391,"추가","환입")))</f>
        <v>0</v>
      </c>
    </row>
    <row r="3392" spans="1:20" ht="20.25" hidden="1" customHeight="1">
      <c r="A3392">
        <f>E3392</f>
        <v>0</v>
      </c>
      <c r="E3392">
        <f>IF(OR(O3391&gt;0,O3392&gt;0),1,0)</f>
        <v>0</v>
      </c>
      <c r="F3392" s="59" t="e">
        <f>SUM($A$3016:A3392)</f>
        <v>#REF!</v>
      </c>
      <c r="G3392" s="70" t="s">
        <v>998</v>
      </c>
      <c r="H3392" s="115">
        <v>40</v>
      </c>
      <c r="I3392" s="71"/>
      <c r="J3392" s="122">
        <v>0</v>
      </c>
      <c r="K3392" s="72" t="s">
        <v>926</v>
      </c>
      <c r="L3392" s="73"/>
      <c r="M3392" s="71"/>
      <c r="N3392" s="73">
        <f>IF(J3392=0,0,#REF!)</f>
        <v>0</v>
      </c>
      <c r="O3392" s="74">
        <f t="shared" si="235"/>
        <v>0</v>
      </c>
      <c r="P3392" s="73"/>
      <c r="Q3392" s="74"/>
      <c r="R3392" s="73"/>
      <c r="S3392" s="74"/>
      <c r="T3392" s="104">
        <f>IF(T3391&gt;0,ABS(J3392-J3391),0)</f>
        <v>0</v>
      </c>
    </row>
    <row r="3393" spans="1:20" ht="20.25" hidden="1" customHeight="1">
      <c r="E3393" t="str">
        <f>IF(OR(O3393&gt;0,O3394&gt;0),2,"")</f>
        <v/>
      </c>
      <c r="F3393" s="62"/>
      <c r="G3393" s="63"/>
      <c r="H3393" s="113"/>
      <c r="I3393" s="64"/>
      <c r="J3393" s="121">
        <v>0</v>
      </c>
      <c r="K3393" s="65"/>
      <c r="L3393" s="66"/>
      <c r="M3393" s="64"/>
      <c r="N3393" s="66">
        <f>IF(J3393=0,0,#REF!*$E$3)</f>
        <v>0</v>
      </c>
      <c r="O3393" s="67">
        <f t="shared" si="235"/>
        <v>0</v>
      </c>
      <c r="P3393" s="66"/>
      <c r="Q3393" s="67"/>
      <c r="R3393" s="66"/>
      <c r="S3393" s="67"/>
      <c r="T3393" s="114">
        <f>IF($E$3=0,0,IF(J3393=J3394,0,IF(J3394&gt;J3393,"추가","환입")))</f>
        <v>0</v>
      </c>
    </row>
    <row r="3394" spans="1:20" ht="20.25" hidden="1" customHeight="1">
      <c r="A3394">
        <f>E3394</f>
        <v>0</v>
      </c>
      <c r="E3394">
        <f>IF(OR(O3393&gt;0,O3394&gt;0),1,0)</f>
        <v>0</v>
      </c>
      <c r="F3394" s="59" t="e">
        <f>SUM($A$3016:A3394)</f>
        <v>#REF!</v>
      </c>
      <c r="G3394" s="70" t="s">
        <v>998</v>
      </c>
      <c r="H3394" s="115">
        <v>50</v>
      </c>
      <c r="I3394" s="71"/>
      <c r="J3394" s="122">
        <v>0</v>
      </c>
      <c r="K3394" s="72" t="s">
        <v>926</v>
      </c>
      <c r="L3394" s="73"/>
      <c r="M3394" s="71"/>
      <c r="N3394" s="73">
        <f>IF(J3394=0,0,#REF!)</f>
        <v>0</v>
      </c>
      <c r="O3394" s="74">
        <f t="shared" si="235"/>
        <v>0</v>
      </c>
      <c r="P3394" s="73"/>
      <c r="Q3394" s="74"/>
      <c r="R3394" s="73"/>
      <c r="S3394" s="74"/>
      <c r="T3394" s="104">
        <f>IF(T3393&gt;0,ABS(J3394-J3393),0)</f>
        <v>0</v>
      </c>
    </row>
    <row r="3395" spans="1:20" ht="20.25" hidden="1" customHeight="1">
      <c r="E3395" t="str">
        <f>IF(OR(O3395&gt;0,O3396&gt;0),2,"")</f>
        <v/>
      </c>
      <c r="F3395" s="62"/>
      <c r="G3395" s="63"/>
      <c r="H3395" s="113"/>
      <c r="I3395" s="64"/>
      <c r="J3395" s="121">
        <v>0</v>
      </c>
      <c r="K3395" s="65"/>
      <c r="L3395" s="66"/>
      <c r="M3395" s="64"/>
      <c r="N3395" s="66">
        <f>IF(J3395=0,0,#REF!*$E$3)</f>
        <v>0</v>
      </c>
      <c r="O3395" s="67">
        <f t="shared" si="235"/>
        <v>0</v>
      </c>
      <c r="P3395" s="66"/>
      <c r="Q3395" s="67"/>
      <c r="R3395" s="66"/>
      <c r="S3395" s="67"/>
      <c r="T3395" s="114">
        <f>IF($E$3=0,0,IF(J3395=J3396,0,IF(J3396&gt;J3395,"추가","환입")))</f>
        <v>0</v>
      </c>
    </row>
    <row r="3396" spans="1:20" ht="20.25" hidden="1" customHeight="1">
      <c r="A3396">
        <f>E3396</f>
        <v>0</v>
      </c>
      <c r="E3396">
        <f>IF(OR(O3395&gt;0,O3396&gt;0),1,0)</f>
        <v>0</v>
      </c>
      <c r="F3396" s="59" t="e">
        <f>SUM($A$3016:A3396)</f>
        <v>#REF!</v>
      </c>
      <c r="G3396" s="70" t="s">
        <v>998</v>
      </c>
      <c r="H3396" s="115">
        <v>65</v>
      </c>
      <c r="I3396" s="71"/>
      <c r="J3396" s="122">
        <v>0</v>
      </c>
      <c r="K3396" s="72" t="s">
        <v>926</v>
      </c>
      <c r="L3396" s="73"/>
      <c r="M3396" s="71"/>
      <c r="N3396" s="73">
        <f>IF(J3396=0,0,#REF!)</f>
        <v>0</v>
      </c>
      <c r="O3396" s="74">
        <f t="shared" si="235"/>
        <v>0</v>
      </c>
      <c r="P3396" s="73"/>
      <c r="Q3396" s="74"/>
      <c r="R3396" s="73"/>
      <c r="S3396" s="74"/>
      <c r="T3396" s="104">
        <f>IF(T3395&gt;0,ABS(J3396-J3395),0)</f>
        <v>0</v>
      </c>
    </row>
    <row r="3397" spans="1:20" ht="20.25" hidden="1" customHeight="1">
      <c r="E3397" t="str">
        <f>IF(OR(O3397&gt;0,O3398&gt;0),2,"")</f>
        <v/>
      </c>
      <c r="F3397" s="62"/>
      <c r="G3397" s="63"/>
      <c r="H3397" s="113"/>
      <c r="I3397" s="64"/>
      <c r="J3397" s="63">
        <v>0</v>
      </c>
      <c r="K3397" s="65"/>
      <c r="L3397" s="66"/>
      <c r="M3397" s="64"/>
      <c r="N3397" s="66">
        <f>IF(J3397=0,0,#REF!*$E$3)</f>
        <v>0</v>
      </c>
      <c r="O3397" s="67">
        <f t="shared" si="235"/>
        <v>0</v>
      </c>
      <c r="P3397" s="66"/>
      <c r="Q3397" s="67"/>
      <c r="R3397" s="66"/>
      <c r="S3397" s="67"/>
      <c r="T3397" s="114">
        <f>IF($E$3=0,0,IF(J3397=J3398,0,IF(J3398&gt;J3397,"추가","환입")))</f>
        <v>0</v>
      </c>
    </row>
    <row r="3398" spans="1:20" ht="20.25" hidden="1" customHeight="1">
      <c r="A3398">
        <f>E3398</f>
        <v>0</v>
      </c>
      <c r="E3398">
        <f>IF(OR(O3397&gt;0,O3398&gt;0),1,0)</f>
        <v>0</v>
      </c>
      <c r="F3398" s="59" t="e">
        <f>SUM($A$3016:A3398)</f>
        <v>#REF!</v>
      </c>
      <c r="G3398" s="70" t="s">
        <v>999</v>
      </c>
      <c r="H3398" s="115">
        <v>15</v>
      </c>
      <c r="I3398" s="71"/>
      <c r="J3398" s="70">
        <v>0</v>
      </c>
      <c r="K3398" s="72" t="s">
        <v>346</v>
      </c>
      <c r="L3398" s="73"/>
      <c r="M3398" s="71"/>
      <c r="N3398" s="73">
        <f>IF(J3398=0,0,#REF!)</f>
        <v>0</v>
      </c>
      <c r="O3398" s="74">
        <f t="shared" si="235"/>
        <v>0</v>
      </c>
      <c r="P3398" s="73"/>
      <c r="Q3398" s="74"/>
      <c r="R3398" s="73"/>
      <c r="S3398" s="74"/>
      <c r="T3398" s="104">
        <f>IF(T3397&gt;0,ABS(J3398-J3397),0)</f>
        <v>0</v>
      </c>
    </row>
    <row r="3399" spans="1:20" ht="20.25" hidden="1" customHeight="1">
      <c r="E3399" t="str">
        <f>IF(OR(O3399&gt;0,O3400&gt;0),2,"")</f>
        <v/>
      </c>
      <c r="F3399" s="62"/>
      <c r="G3399" s="63"/>
      <c r="H3399" s="113"/>
      <c r="I3399" s="64"/>
      <c r="J3399" s="63">
        <v>0</v>
      </c>
      <c r="K3399" s="65"/>
      <c r="L3399" s="66"/>
      <c r="M3399" s="64"/>
      <c r="N3399" s="66">
        <f>IF(J3399=0,0,#REF!*$E$3)</f>
        <v>0</v>
      </c>
      <c r="O3399" s="67">
        <f t="shared" si="235"/>
        <v>0</v>
      </c>
      <c r="P3399" s="66"/>
      <c r="Q3399" s="67"/>
      <c r="R3399" s="66"/>
      <c r="S3399" s="67"/>
      <c r="T3399" s="114">
        <f>IF($E$3=0,0,IF(J3399=J3400,0,IF(J3400&gt;J3399,"추가","환입")))</f>
        <v>0</v>
      </c>
    </row>
    <row r="3400" spans="1:20" ht="20.25" hidden="1" customHeight="1">
      <c r="A3400">
        <f>E3400</f>
        <v>0</v>
      </c>
      <c r="E3400">
        <f>IF(OR(O3399&gt;0,O3400&gt;0),1,0)</f>
        <v>0</v>
      </c>
      <c r="F3400" s="59" t="e">
        <f>SUM($A$3016:A3400)</f>
        <v>#REF!</v>
      </c>
      <c r="G3400" s="70" t="s">
        <v>999</v>
      </c>
      <c r="H3400" s="115">
        <v>20</v>
      </c>
      <c r="I3400" s="71"/>
      <c r="J3400" s="70">
        <v>0</v>
      </c>
      <c r="K3400" s="72" t="s">
        <v>346</v>
      </c>
      <c r="L3400" s="73"/>
      <c r="M3400" s="71"/>
      <c r="N3400" s="73">
        <f>IF(J3400=0,0,#REF!)</f>
        <v>0</v>
      </c>
      <c r="O3400" s="74">
        <f t="shared" si="235"/>
        <v>0</v>
      </c>
      <c r="P3400" s="73"/>
      <c r="Q3400" s="74"/>
      <c r="R3400" s="73"/>
      <c r="S3400" s="74"/>
      <c r="T3400" s="104">
        <f>IF(T3399&gt;0,ABS(J3400-J3399),0)</f>
        <v>0</v>
      </c>
    </row>
    <row r="3401" spans="1:20" ht="20.25" hidden="1" customHeight="1">
      <c r="E3401" t="str">
        <f>IF(OR(O3401&gt;0,O3402&gt;0),2,"")</f>
        <v/>
      </c>
      <c r="F3401" s="62"/>
      <c r="G3401" s="63"/>
      <c r="H3401" s="113"/>
      <c r="I3401" s="64"/>
      <c r="J3401" s="63">
        <v>0</v>
      </c>
      <c r="K3401" s="65"/>
      <c r="L3401" s="66"/>
      <c r="M3401" s="64"/>
      <c r="N3401" s="66">
        <f>IF(J3401=0,0,#REF!*$E$3)</f>
        <v>0</v>
      </c>
      <c r="O3401" s="67">
        <f t="shared" si="235"/>
        <v>0</v>
      </c>
      <c r="P3401" s="66"/>
      <c r="Q3401" s="67"/>
      <c r="R3401" s="66"/>
      <c r="S3401" s="67"/>
      <c r="T3401" s="114">
        <f>IF($E$3=0,0,IF(J3401=J3402,0,IF(J3402&gt;J3401,"추가","환입")))</f>
        <v>0</v>
      </c>
    </row>
    <row r="3402" spans="1:20" ht="20.25" hidden="1" customHeight="1">
      <c r="A3402">
        <f>E3402</f>
        <v>0</v>
      </c>
      <c r="E3402">
        <f>IF(OR(O3401&gt;0,O3402&gt;0),1,0)</f>
        <v>0</v>
      </c>
      <c r="F3402" s="59" t="e">
        <f>SUM($A$3016:A3402)</f>
        <v>#REF!</v>
      </c>
      <c r="G3402" s="70" t="s">
        <v>999</v>
      </c>
      <c r="H3402" s="115">
        <v>25</v>
      </c>
      <c r="I3402" s="71"/>
      <c r="J3402" s="70">
        <v>0</v>
      </c>
      <c r="K3402" s="72" t="s">
        <v>346</v>
      </c>
      <c r="L3402" s="73"/>
      <c r="M3402" s="71"/>
      <c r="N3402" s="73">
        <f>IF(J3402=0,0,#REF!)</f>
        <v>0</v>
      </c>
      <c r="O3402" s="74">
        <f t="shared" si="235"/>
        <v>0</v>
      </c>
      <c r="P3402" s="73"/>
      <c r="Q3402" s="74"/>
      <c r="R3402" s="73"/>
      <c r="S3402" s="74"/>
      <c r="T3402" s="104">
        <f>IF(T3401&gt;0,ABS(J3402-J3401),0)</f>
        <v>0</v>
      </c>
    </row>
    <row r="3403" spans="1:20" ht="20.25" hidden="1" customHeight="1">
      <c r="E3403" t="str">
        <f>IF(OR(O3403&gt;0,O3404&gt;0),2,"")</f>
        <v/>
      </c>
      <c r="F3403" s="62"/>
      <c r="G3403" s="63"/>
      <c r="H3403" s="113"/>
      <c r="I3403" s="64"/>
      <c r="J3403" s="63">
        <v>0</v>
      </c>
      <c r="K3403" s="65"/>
      <c r="L3403" s="66"/>
      <c r="M3403" s="64"/>
      <c r="N3403" s="66">
        <f>IF(J3403=0,0,#REF!*$E$3)</f>
        <v>0</v>
      </c>
      <c r="O3403" s="67">
        <f t="shared" si="235"/>
        <v>0</v>
      </c>
      <c r="P3403" s="66"/>
      <c r="Q3403" s="67"/>
      <c r="R3403" s="66"/>
      <c r="S3403" s="67"/>
      <c r="T3403" s="114">
        <f>IF($E$3=0,0,IF(J3403=J3404,0,IF(J3404&gt;J3403,"추가","환입")))</f>
        <v>0</v>
      </c>
    </row>
    <row r="3404" spans="1:20" ht="20.25" hidden="1" customHeight="1">
      <c r="A3404">
        <f>E3404</f>
        <v>0</v>
      </c>
      <c r="E3404">
        <f>IF(OR(O3403&gt;0,O3404&gt;0),1,0)</f>
        <v>0</v>
      </c>
      <c r="F3404" s="59" t="e">
        <f>SUM($A$3016:A3404)</f>
        <v>#REF!</v>
      </c>
      <c r="G3404" s="70" t="s">
        <v>999</v>
      </c>
      <c r="H3404" s="115">
        <v>32</v>
      </c>
      <c r="I3404" s="71"/>
      <c r="J3404" s="70">
        <v>0</v>
      </c>
      <c r="K3404" s="72" t="s">
        <v>926</v>
      </c>
      <c r="L3404" s="73"/>
      <c r="M3404" s="71"/>
      <c r="N3404" s="73">
        <f>IF(J3404=0,0,#REF!)</f>
        <v>0</v>
      </c>
      <c r="O3404" s="74">
        <f t="shared" si="235"/>
        <v>0</v>
      </c>
      <c r="P3404" s="73"/>
      <c r="Q3404" s="74"/>
      <c r="R3404" s="73"/>
      <c r="S3404" s="74"/>
      <c r="T3404" s="104">
        <f>IF(T3403&gt;0,ABS(J3404-J3403),0)</f>
        <v>0</v>
      </c>
    </row>
    <row r="3405" spans="1:20" ht="20.25" hidden="1" customHeight="1">
      <c r="E3405" t="str">
        <f>IF(OR(O3405&gt;0,O3406&gt;0),2,"")</f>
        <v/>
      </c>
      <c r="F3405" s="62"/>
      <c r="G3405" s="63"/>
      <c r="H3405" s="113"/>
      <c r="I3405" s="64"/>
      <c r="J3405" s="63">
        <v>0</v>
      </c>
      <c r="K3405" s="65"/>
      <c r="L3405" s="66"/>
      <c r="M3405" s="64"/>
      <c r="N3405" s="66">
        <f>IF(J3405=0,0,#REF!*$E$3)</f>
        <v>0</v>
      </c>
      <c r="O3405" s="67">
        <f t="shared" si="235"/>
        <v>0</v>
      </c>
      <c r="P3405" s="66"/>
      <c r="Q3405" s="67"/>
      <c r="R3405" s="66"/>
      <c r="S3405" s="67"/>
      <c r="T3405" s="114">
        <f>IF($E$3=0,0,IF(J3405=J3406,0,IF(J3406&gt;J3405,"추가","환입")))</f>
        <v>0</v>
      </c>
    </row>
    <row r="3406" spans="1:20" ht="20.25" hidden="1" customHeight="1">
      <c r="A3406">
        <f>E3406</f>
        <v>0</v>
      </c>
      <c r="E3406">
        <f>IF(OR(O3405&gt;0,O3406&gt;0),1,0)</f>
        <v>0</v>
      </c>
      <c r="F3406" s="59" t="e">
        <f>SUM($A$3016:A3406)</f>
        <v>#REF!</v>
      </c>
      <c r="G3406" s="70" t="s">
        <v>999</v>
      </c>
      <c r="H3406" s="115">
        <v>40</v>
      </c>
      <c r="I3406" s="71"/>
      <c r="J3406" s="70">
        <v>0</v>
      </c>
      <c r="K3406" s="72" t="s">
        <v>926</v>
      </c>
      <c r="L3406" s="73"/>
      <c r="M3406" s="71"/>
      <c r="N3406" s="73">
        <f>IF(J3406=0,0,#REF!)</f>
        <v>0</v>
      </c>
      <c r="O3406" s="74">
        <f t="shared" si="235"/>
        <v>0</v>
      </c>
      <c r="P3406" s="73"/>
      <c r="Q3406" s="74"/>
      <c r="R3406" s="73"/>
      <c r="S3406" s="74"/>
      <c r="T3406" s="104">
        <f>IF(T3405&gt;0,ABS(J3406-J3405),0)</f>
        <v>0</v>
      </c>
    </row>
    <row r="3407" spans="1:20" ht="20.25" hidden="1" customHeight="1">
      <c r="E3407" t="str">
        <f>IF(OR(O3407&gt;0,O3408&gt;0),2,"")</f>
        <v/>
      </c>
      <c r="F3407" s="62"/>
      <c r="G3407" s="63"/>
      <c r="H3407" s="113"/>
      <c r="I3407" s="64"/>
      <c r="J3407" s="63">
        <v>0</v>
      </c>
      <c r="K3407" s="65"/>
      <c r="L3407" s="66"/>
      <c r="M3407" s="64"/>
      <c r="N3407" s="66">
        <f>IF(J3407=0,0,#REF!*$E$3)</f>
        <v>0</v>
      </c>
      <c r="O3407" s="67">
        <f t="shared" si="235"/>
        <v>0</v>
      </c>
      <c r="P3407" s="66"/>
      <c r="Q3407" s="67"/>
      <c r="R3407" s="66"/>
      <c r="S3407" s="67"/>
      <c r="T3407" s="114">
        <f>IF($E$3=0,0,IF(J3407=J3408,0,IF(J3408&gt;J3407,"추가","환입")))</f>
        <v>0</v>
      </c>
    </row>
    <row r="3408" spans="1:20" ht="20.25" hidden="1" customHeight="1">
      <c r="A3408">
        <f>E3408</f>
        <v>0</v>
      </c>
      <c r="E3408">
        <f>IF(OR(O3407&gt;0,O3408&gt;0),1,0)</f>
        <v>0</v>
      </c>
      <c r="F3408" s="59" t="e">
        <f>SUM($A$3016:A3408)</f>
        <v>#REF!</v>
      </c>
      <c r="G3408" s="70" t="s">
        <v>999</v>
      </c>
      <c r="H3408" s="115">
        <v>50</v>
      </c>
      <c r="I3408" s="71"/>
      <c r="J3408" s="70">
        <v>0</v>
      </c>
      <c r="K3408" s="72" t="s">
        <v>926</v>
      </c>
      <c r="L3408" s="73"/>
      <c r="M3408" s="71"/>
      <c r="N3408" s="73">
        <f>IF(J3408=0,0,#REF!)</f>
        <v>0</v>
      </c>
      <c r="O3408" s="74">
        <f t="shared" si="235"/>
        <v>0</v>
      </c>
      <c r="P3408" s="73"/>
      <c r="Q3408" s="74"/>
      <c r="R3408" s="73"/>
      <c r="S3408" s="74"/>
      <c r="T3408" s="104">
        <f>IF(T3407&gt;0,ABS(J3408-J3407),0)</f>
        <v>0</v>
      </c>
    </row>
    <row r="3409" spans="1:20" ht="20.25" hidden="1" customHeight="1">
      <c r="E3409" t="str">
        <f>IF(OR(O3409&gt;0,O3410&gt;0),2,"")</f>
        <v/>
      </c>
      <c r="F3409" s="62"/>
      <c r="G3409" s="63"/>
      <c r="H3409" s="113"/>
      <c r="I3409" s="64"/>
      <c r="J3409" s="63">
        <v>0</v>
      </c>
      <c r="K3409" s="65"/>
      <c r="L3409" s="66"/>
      <c r="M3409" s="64"/>
      <c r="N3409" s="66">
        <f>IF(J3409=0,0,#REF!*$E$3)</f>
        <v>0</v>
      </c>
      <c r="O3409" s="67">
        <f t="shared" si="235"/>
        <v>0</v>
      </c>
      <c r="P3409" s="66"/>
      <c r="Q3409" s="67"/>
      <c r="R3409" s="66"/>
      <c r="S3409" s="67"/>
      <c r="T3409" s="114">
        <f>IF($E$3=0,0,IF(J3409=J3410,0,IF(J3410&gt;J3409,"추가","환입")))</f>
        <v>0</v>
      </c>
    </row>
    <row r="3410" spans="1:20" ht="20.25" hidden="1" customHeight="1">
      <c r="A3410">
        <f>E3410</f>
        <v>0</v>
      </c>
      <c r="E3410">
        <f>IF(OR(O3409&gt;0,O3410&gt;0),1,0)</f>
        <v>0</v>
      </c>
      <c r="F3410" s="59" t="e">
        <f>SUM($A$3016:A3410)</f>
        <v>#REF!</v>
      </c>
      <c r="G3410" s="70" t="s">
        <v>999</v>
      </c>
      <c r="H3410" s="115">
        <v>65</v>
      </c>
      <c r="I3410" s="71"/>
      <c r="J3410" s="70">
        <v>0</v>
      </c>
      <c r="K3410" s="72" t="s">
        <v>926</v>
      </c>
      <c r="L3410" s="73"/>
      <c r="M3410" s="71"/>
      <c r="N3410" s="73">
        <f>IF(J3410=0,0,#REF!)</f>
        <v>0</v>
      </c>
      <c r="O3410" s="74">
        <f t="shared" si="235"/>
        <v>0</v>
      </c>
      <c r="P3410" s="73"/>
      <c r="Q3410" s="74"/>
      <c r="R3410" s="73"/>
      <c r="S3410" s="74"/>
      <c r="T3410" s="104">
        <f>IF(T3409&gt;0,ABS(J3410-J3409),0)</f>
        <v>0</v>
      </c>
    </row>
    <row r="3411" spans="1:20" ht="20.25" hidden="1" customHeight="1">
      <c r="E3411" t="str">
        <f>IF(OR(O3411&gt;0,O3412&gt;0),2,"")</f>
        <v/>
      </c>
      <c r="F3411" s="62"/>
      <c r="G3411" s="63"/>
      <c r="H3411" s="113"/>
      <c r="I3411" s="64"/>
      <c r="J3411" s="63">
        <v>0</v>
      </c>
      <c r="K3411" s="65"/>
      <c r="L3411" s="66"/>
      <c r="M3411" s="64"/>
      <c r="N3411" s="66">
        <f>IF(J3411=0,0,#REF!*$E$3)</f>
        <v>0</v>
      </c>
      <c r="O3411" s="67">
        <f t="shared" si="235"/>
        <v>0</v>
      </c>
      <c r="P3411" s="66"/>
      <c r="Q3411" s="67"/>
      <c r="R3411" s="66"/>
      <c r="S3411" s="67"/>
      <c r="T3411" s="114">
        <f>IF($E$3=0,0,IF(J3411=J3412,0,IF(J3412&gt;J3411,"추가","환입")))</f>
        <v>0</v>
      </c>
    </row>
    <row r="3412" spans="1:20" ht="20.25" hidden="1" customHeight="1">
      <c r="A3412">
        <f>E3412</f>
        <v>0</v>
      </c>
      <c r="B3412" t="s">
        <v>1000</v>
      </c>
      <c r="E3412">
        <f>IF(OR(O3411&gt;0,O3412&gt;0),1,0)</f>
        <v>0</v>
      </c>
      <c r="F3412" s="59" t="e">
        <f>SUM($A$3016:A3412)</f>
        <v>#REF!</v>
      </c>
      <c r="G3412" s="70" t="s">
        <v>1001</v>
      </c>
      <c r="H3412" s="115" t="s">
        <v>1002</v>
      </c>
      <c r="I3412" s="71"/>
      <c r="J3412" s="70">
        <v>0</v>
      </c>
      <c r="K3412" s="72" t="s">
        <v>926</v>
      </c>
      <c r="L3412" s="73"/>
      <c r="M3412" s="71"/>
      <c r="N3412" s="73">
        <f>IF(J3412=0,0,#REF!)</f>
        <v>0</v>
      </c>
      <c r="O3412" s="74">
        <f t="shared" si="235"/>
        <v>0</v>
      </c>
      <c r="P3412" s="73"/>
      <c r="Q3412" s="74"/>
      <c r="R3412" s="73"/>
      <c r="S3412" s="74"/>
      <c r="T3412" s="104">
        <f>IF(T3411&gt;0,ABS(J3412-J3411),0)</f>
        <v>0</v>
      </c>
    </row>
    <row r="3413" spans="1:20" ht="20.25" hidden="1" customHeight="1">
      <c r="E3413" t="str">
        <f>IF(OR(O3413&gt;0,O3414&gt;0),2,"")</f>
        <v/>
      </c>
      <c r="F3413" s="62"/>
      <c r="G3413" s="63"/>
      <c r="H3413" s="113"/>
      <c r="I3413" s="64"/>
      <c r="J3413" s="63">
        <v>0</v>
      </c>
      <c r="K3413" s="65"/>
      <c r="L3413" s="66"/>
      <c r="M3413" s="64"/>
      <c r="N3413" s="66">
        <f>IF(J3413=0,0,#REF!*$E$3)</f>
        <v>0</v>
      </c>
      <c r="O3413" s="67">
        <f t="shared" si="235"/>
        <v>0</v>
      </c>
      <c r="P3413" s="66"/>
      <c r="Q3413" s="67"/>
      <c r="R3413" s="66"/>
      <c r="S3413" s="67"/>
      <c r="T3413" s="114">
        <f>IF($E$3=0,0,IF(J3413=J3414,0,IF(J3414&gt;J3413,"추가","환입")))</f>
        <v>0</v>
      </c>
    </row>
    <row r="3414" spans="1:20" ht="20.25" hidden="1" customHeight="1">
      <c r="A3414">
        <f>E3414</f>
        <v>0</v>
      </c>
      <c r="B3414" t="s">
        <v>1000</v>
      </c>
      <c r="E3414">
        <f>IF(OR(O3413&gt;0,O3414&gt;0),1,0)</f>
        <v>0</v>
      </c>
      <c r="F3414" s="59" t="e">
        <f>SUM($A$3016:A3414)</f>
        <v>#REF!</v>
      </c>
      <c r="G3414" s="70" t="s">
        <v>1001</v>
      </c>
      <c r="H3414" s="115" t="s">
        <v>1003</v>
      </c>
      <c r="I3414" s="71"/>
      <c r="J3414" s="70">
        <v>0</v>
      </c>
      <c r="K3414" s="72" t="s">
        <v>347</v>
      </c>
      <c r="L3414" s="73"/>
      <c r="M3414" s="71"/>
      <c r="N3414" s="73">
        <f>IF(J3414=0,0,#REF!)</f>
        <v>0</v>
      </c>
      <c r="O3414" s="74">
        <f t="shared" si="235"/>
        <v>0</v>
      </c>
      <c r="P3414" s="73"/>
      <c r="Q3414" s="74"/>
      <c r="R3414" s="73"/>
      <c r="S3414" s="74"/>
      <c r="T3414" s="104">
        <f>IF(T3413&gt;0,ABS(J3414-J3413),0)</f>
        <v>0</v>
      </c>
    </row>
    <row r="3415" spans="1:20" ht="20.25" hidden="1" customHeight="1">
      <c r="E3415" t="str">
        <f t="shared" ref="E3415:E3477" si="236">IF(OR(O3415&gt;0,O3416&gt;0),2,"")</f>
        <v/>
      </c>
      <c r="F3415" s="62"/>
      <c r="G3415" s="63"/>
      <c r="H3415" s="113"/>
      <c r="I3415" s="64"/>
      <c r="J3415" s="63">
        <v>0</v>
      </c>
      <c r="K3415" s="65"/>
      <c r="L3415" s="66"/>
      <c r="M3415" s="64"/>
      <c r="N3415" s="66">
        <f>IF(J3415=0,0,#REF!*$E$3)</f>
        <v>0</v>
      </c>
      <c r="O3415" s="67">
        <f t="shared" si="235"/>
        <v>0</v>
      </c>
      <c r="P3415" s="66"/>
      <c r="Q3415" s="67"/>
      <c r="R3415" s="66"/>
      <c r="S3415" s="67"/>
      <c r="T3415" s="114">
        <f>IF($E$3=0,0,IF(J3415=J3416,0,IF(J3416&gt;J3415,"추가","환입")))</f>
        <v>0</v>
      </c>
    </row>
    <row r="3416" spans="1:20" ht="20.25" hidden="1" customHeight="1">
      <c r="A3416">
        <f>E3416</f>
        <v>0</v>
      </c>
      <c r="E3416">
        <f t="shared" ref="E3416:E3478" si="237">IF(OR(O3415&gt;0,O3416&gt;0),1,0)</f>
        <v>0</v>
      </c>
      <c r="F3416" s="59" t="e">
        <f>SUM($A$3016:A3416)</f>
        <v>#REF!</v>
      </c>
      <c r="G3416" s="70" t="s">
        <v>1001</v>
      </c>
      <c r="H3416" s="115" t="s">
        <v>1004</v>
      </c>
      <c r="I3416" s="71"/>
      <c r="J3416" s="70">
        <v>0</v>
      </c>
      <c r="K3416" s="72" t="s">
        <v>926</v>
      </c>
      <c r="L3416" s="73"/>
      <c r="M3416" s="71"/>
      <c r="N3416" s="73">
        <f>IF(J3416=0,0,#REF!)</f>
        <v>0</v>
      </c>
      <c r="O3416" s="74">
        <f t="shared" si="235"/>
        <v>0</v>
      </c>
      <c r="P3416" s="73"/>
      <c r="Q3416" s="74"/>
      <c r="R3416" s="73"/>
      <c r="S3416" s="74"/>
      <c r="T3416" s="104">
        <f>IF(T3415&gt;0,ABS(J3416-J3415),0)</f>
        <v>0</v>
      </c>
    </row>
    <row r="3417" spans="1:20" ht="20.25" hidden="1" customHeight="1">
      <c r="E3417" t="str">
        <f t="shared" si="236"/>
        <v/>
      </c>
      <c r="F3417" s="62"/>
      <c r="G3417" s="63"/>
      <c r="H3417" s="113"/>
      <c r="I3417" s="64"/>
      <c r="J3417" s="63">
        <v>0</v>
      </c>
      <c r="K3417" s="65"/>
      <c r="L3417" s="66"/>
      <c r="M3417" s="64"/>
      <c r="N3417" s="66">
        <f>IF(J3417=0,0,#REF!*$E$3)</f>
        <v>0</v>
      </c>
      <c r="O3417" s="67">
        <f t="shared" si="235"/>
        <v>0</v>
      </c>
      <c r="P3417" s="66"/>
      <c r="Q3417" s="67"/>
      <c r="R3417" s="66"/>
      <c r="S3417" s="67"/>
      <c r="T3417" s="114">
        <f>IF($E$3=0,0,IF(J3417=J3418,0,IF(J3418&gt;J3417,"추가","환입")))</f>
        <v>0</v>
      </c>
    </row>
    <row r="3418" spans="1:20" ht="20.25" hidden="1" customHeight="1">
      <c r="A3418">
        <f>E3418</f>
        <v>0</v>
      </c>
      <c r="E3418">
        <f t="shared" si="237"/>
        <v>0</v>
      </c>
      <c r="F3418" s="59" t="e">
        <f>SUM($A$3016:A3418)</f>
        <v>#REF!</v>
      </c>
      <c r="G3418" s="70" t="s">
        <v>1001</v>
      </c>
      <c r="H3418" s="115" t="s">
        <v>1005</v>
      </c>
      <c r="I3418" s="71"/>
      <c r="J3418" s="70">
        <v>0</v>
      </c>
      <c r="K3418" s="72" t="s">
        <v>346</v>
      </c>
      <c r="L3418" s="73"/>
      <c r="M3418" s="71"/>
      <c r="N3418" s="73">
        <f>IF(J3418=0,0,#REF!)</f>
        <v>0</v>
      </c>
      <c r="O3418" s="74">
        <f t="shared" si="235"/>
        <v>0</v>
      </c>
      <c r="P3418" s="73"/>
      <c r="Q3418" s="74"/>
      <c r="R3418" s="73"/>
      <c r="S3418" s="74"/>
      <c r="T3418" s="104">
        <f>IF(T3417&gt;0,ABS(J3418-J3417),0)</f>
        <v>0</v>
      </c>
    </row>
    <row r="3419" spans="1:20" ht="20.25" hidden="1" customHeight="1">
      <c r="E3419" t="str">
        <f t="shared" si="236"/>
        <v/>
      </c>
      <c r="F3419" s="62"/>
      <c r="G3419" s="63"/>
      <c r="H3419" s="113"/>
      <c r="I3419" s="64"/>
      <c r="J3419" s="63">
        <v>0</v>
      </c>
      <c r="K3419" s="65"/>
      <c r="L3419" s="66"/>
      <c r="M3419" s="64"/>
      <c r="N3419" s="66">
        <f>IF(J3419=0,0,#REF!*$E$3)</f>
        <v>0</v>
      </c>
      <c r="O3419" s="67">
        <f t="shared" si="235"/>
        <v>0</v>
      </c>
      <c r="P3419" s="66"/>
      <c r="Q3419" s="67"/>
      <c r="R3419" s="66"/>
      <c r="S3419" s="67"/>
      <c r="T3419" s="114">
        <f>IF($E$3=0,0,IF(J3419=J3420,0,IF(J3420&gt;J3419,"추가","환입")))</f>
        <v>0</v>
      </c>
    </row>
    <row r="3420" spans="1:20" ht="20.25" hidden="1" customHeight="1">
      <c r="A3420">
        <f>E3420</f>
        <v>0</v>
      </c>
      <c r="E3420">
        <f t="shared" si="237"/>
        <v>0</v>
      </c>
      <c r="F3420" s="59" t="e">
        <f>SUM($A$3016:A3420)</f>
        <v>#REF!</v>
      </c>
      <c r="G3420" s="70" t="s">
        <v>1001</v>
      </c>
      <c r="H3420" s="115" t="s">
        <v>1006</v>
      </c>
      <c r="I3420" s="71"/>
      <c r="J3420" s="70">
        <v>0</v>
      </c>
      <c r="K3420" s="72" t="s">
        <v>346</v>
      </c>
      <c r="L3420" s="73"/>
      <c r="M3420" s="71"/>
      <c r="N3420" s="73">
        <f>IF(J3420=0,0,#REF!)</f>
        <v>0</v>
      </c>
      <c r="O3420" s="74">
        <f t="shared" si="235"/>
        <v>0</v>
      </c>
      <c r="P3420" s="73"/>
      <c r="Q3420" s="74"/>
      <c r="R3420" s="73"/>
      <c r="S3420" s="74"/>
      <c r="T3420" s="104">
        <f>IF(T3419&gt;0,ABS(J3420-J3419),0)</f>
        <v>0</v>
      </c>
    </row>
    <row r="3421" spans="1:20" ht="20.25" hidden="1" customHeight="1">
      <c r="E3421" t="str">
        <f t="shared" si="236"/>
        <v/>
      </c>
      <c r="F3421" s="62"/>
      <c r="G3421" s="63"/>
      <c r="H3421" s="113"/>
      <c r="I3421" s="64"/>
      <c r="J3421" s="63">
        <v>0</v>
      </c>
      <c r="K3421" s="65"/>
      <c r="L3421" s="66"/>
      <c r="M3421" s="64"/>
      <c r="N3421" s="66">
        <f>IF(J3421=0,0,#REF!*$E$3)</f>
        <v>0</v>
      </c>
      <c r="O3421" s="67">
        <f t="shared" si="235"/>
        <v>0</v>
      </c>
      <c r="P3421" s="66"/>
      <c r="Q3421" s="67"/>
      <c r="R3421" s="66"/>
      <c r="S3421" s="67"/>
      <c r="T3421" s="114">
        <f>IF($E$3=0,0,IF(J3421=J3422,0,IF(J3422&gt;J3421,"추가","환입")))</f>
        <v>0</v>
      </c>
    </row>
    <row r="3422" spans="1:20" ht="20.25" hidden="1" customHeight="1">
      <c r="A3422">
        <f>E3422</f>
        <v>0</v>
      </c>
      <c r="E3422">
        <f t="shared" si="237"/>
        <v>0</v>
      </c>
      <c r="F3422" s="59" t="e">
        <f>SUM($A$3016:A3422)</f>
        <v>#REF!</v>
      </c>
      <c r="G3422" s="70" t="s">
        <v>1001</v>
      </c>
      <c r="H3422" s="115" t="s">
        <v>1007</v>
      </c>
      <c r="I3422" s="71"/>
      <c r="J3422" s="70">
        <v>0</v>
      </c>
      <c r="K3422" s="72" t="s">
        <v>926</v>
      </c>
      <c r="L3422" s="73"/>
      <c r="M3422" s="71"/>
      <c r="N3422" s="73">
        <f>IF(J3422=0,0,#REF!)</f>
        <v>0</v>
      </c>
      <c r="O3422" s="74">
        <f t="shared" si="235"/>
        <v>0</v>
      </c>
      <c r="P3422" s="73"/>
      <c r="Q3422" s="74"/>
      <c r="R3422" s="73"/>
      <c r="S3422" s="74"/>
      <c r="T3422" s="104">
        <f>IF(T3421&gt;0,ABS(J3422-J3421),0)</f>
        <v>0</v>
      </c>
    </row>
    <row r="3423" spans="1:20" ht="20.25" hidden="1" customHeight="1">
      <c r="E3423" t="str">
        <f t="shared" si="236"/>
        <v/>
      </c>
      <c r="F3423" s="62"/>
      <c r="G3423" s="63"/>
      <c r="H3423" s="113"/>
      <c r="I3423" s="64"/>
      <c r="J3423" s="63">
        <v>0</v>
      </c>
      <c r="K3423" s="65"/>
      <c r="L3423" s="66"/>
      <c r="M3423" s="64"/>
      <c r="N3423" s="66">
        <f>IF(J3423=0,0,#REF!*$E$3)</f>
        <v>0</v>
      </c>
      <c r="O3423" s="67">
        <f t="shared" si="235"/>
        <v>0</v>
      </c>
      <c r="P3423" s="66"/>
      <c r="Q3423" s="67"/>
      <c r="R3423" s="66"/>
      <c r="S3423" s="67"/>
      <c r="T3423" s="114">
        <f>IF($E$3=0,0,IF(J3423=J3424,0,IF(J3424&gt;J3423,"추가","환입")))</f>
        <v>0</v>
      </c>
    </row>
    <row r="3424" spans="1:20" ht="20.25" hidden="1" customHeight="1">
      <c r="A3424">
        <f>E3424</f>
        <v>0</v>
      </c>
      <c r="E3424">
        <f t="shared" si="237"/>
        <v>0</v>
      </c>
      <c r="F3424" s="59" t="e">
        <f>SUM($A$3016:A3424)</f>
        <v>#REF!</v>
      </c>
      <c r="G3424" s="70" t="s">
        <v>1001</v>
      </c>
      <c r="H3424" s="115" t="s">
        <v>1008</v>
      </c>
      <c r="I3424" s="71"/>
      <c r="J3424" s="70">
        <v>0</v>
      </c>
      <c r="K3424" s="72" t="s">
        <v>926</v>
      </c>
      <c r="L3424" s="73"/>
      <c r="M3424" s="71"/>
      <c r="N3424" s="73">
        <f>IF(J3424=0,0,#REF!)</f>
        <v>0</v>
      </c>
      <c r="O3424" s="74">
        <f t="shared" si="235"/>
        <v>0</v>
      </c>
      <c r="P3424" s="73"/>
      <c r="Q3424" s="74"/>
      <c r="R3424" s="73"/>
      <c r="S3424" s="74"/>
      <c r="T3424" s="104">
        <f>IF(T3423&gt;0,ABS(J3424-J3423),0)</f>
        <v>0</v>
      </c>
    </row>
    <row r="3425" spans="1:20" ht="20.25" hidden="1" customHeight="1">
      <c r="E3425" t="str">
        <f t="shared" si="236"/>
        <v/>
      </c>
      <c r="F3425" s="62"/>
      <c r="G3425" s="63"/>
      <c r="H3425" s="113"/>
      <c r="I3425" s="64"/>
      <c r="J3425" s="63">
        <v>0</v>
      </c>
      <c r="K3425" s="65"/>
      <c r="L3425" s="66"/>
      <c r="M3425" s="64"/>
      <c r="N3425" s="66">
        <f>IF(J3425=0,0,#REF!*$E$3)</f>
        <v>0</v>
      </c>
      <c r="O3425" s="67">
        <f t="shared" ref="O3425:O3488" si="238">INT($J3425*N3425)</f>
        <v>0</v>
      </c>
      <c r="P3425" s="66"/>
      <c r="Q3425" s="67"/>
      <c r="R3425" s="66"/>
      <c r="S3425" s="67"/>
      <c r="T3425" s="114">
        <f>IF($E$3=0,0,IF(J3425=J3426,0,IF(J3426&gt;J3425,"추가","환입")))</f>
        <v>0</v>
      </c>
    </row>
    <row r="3426" spans="1:20" ht="20.25" hidden="1" customHeight="1">
      <c r="A3426">
        <f>E3426</f>
        <v>0</v>
      </c>
      <c r="E3426">
        <f t="shared" si="237"/>
        <v>0</v>
      </c>
      <c r="F3426" s="59" t="e">
        <f>SUM($A$3016:A3426)</f>
        <v>#REF!</v>
      </c>
      <c r="G3426" s="70" t="s">
        <v>1001</v>
      </c>
      <c r="H3426" s="115" t="s">
        <v>1009</v>
      </c>
      <c r="I3426" s="71"/>
      <c r="J3426" s="70">
        <v>0</v>
      </c>
      <c r="K3426" s="72" t="s">
        <v>346</v>
      </c>
      <c r="L3426" s="73"/>
      <c r="M3426" s="71"/>
      <c r="N3426" s="73">
        <f>IF(J3426=0,0,#REF!)</f>
        <v>0</v>
      </c>
      <c r="O3426" s="74">
        <f t="shared" si="238"/>
        <v>0</v>
      </c>
      <c r="P3426" s="73"/>
      <c r="Q3426" s="74"/>
      <c r="R3426" s="73"/>
      <c r="S3426" s="74"/>
      <c r="T3426" s="104">
        <f>IF(T3425&gt;0,ABS(J3426-J3425),0)</f>
        <v>0</v>
      </c>
    </row>
    <row r="3427" spans="1:20" ht="20.25" hidden="1" customHeight="1">
      <c r="E3427" t="str">
        <f t="shared" si="236"/>
        <v/>
      </c>
      <c r="F3427" s="62"/>
      <c r="G3427" s="63"/>
      <c r="H3427" s="113"/>
      <c r="I3427" s="64"/>
      <c r="J3427" s="63">
        <v>0</v>
      </c>
      <c r="K3427" s="65"/>
      <c r="L3427" s="66"/>
      <c r="M3427" s="64"/>
      <c r="N3427" s="66">
        <f>IF(J3427=0,0,#REF!*$E$3)</f>
        <v>0</v>
      </c>
      <c r="O3427" s="67">
        <f t="shared" si="238"/>
        <v>0</v>
      </c>
      <c r="P3427" s="66"/>
      <c r="Q3427" s="67"/>
      <c r="R3427" s="66"/>
      <c r="S3427" s="67"/>
      <c r="T3427" s="114">
        <f>IF($E$3=0,0,IF(J3427=J3428,0,IF(J3428&gt;J3427,"추가","환입")))</f>
        <v>0</v>
      </c>
    </row>
    <row r="3428" spans="1:20" ht="20.25" hidden="1" customHeight="1">
      <c r="A3428">
        <f>E3428</f>
        <v>0</v>
      </c>
      <c r="E3428">
        <f t="shared" si="237"/>
        <v>0</v>
      </c>
      <c r="F3428" s="59" t="e">
        <f>SUM($A$3016:A3428)</f>
        <v>#REF!</v>
      </c>
      <c r="G3428" s="70" t="s">
        <v>1001</v>
      </c>
      <c r="H3428" s="115" t="s">
        <v>1010</v>
      </c>
      <c r="I3428" s="71"/>
      <c r="J3428" s="70">
        <v>0</v>
      </c>
      <c r="K3428" s="72" t="s">
        <v>390</v>
      </c>
      <c r="L3428" s="73"/>
      <c r="M3428" s="71"/>
      <c r="N3428" s="73">
        <f>IF(J3428=0,0,#REF!)</f>
        <v>0</v>
      </c>
      <c r="O3428" s="74">
        <f t="shared" si="238"/>
        <v>0</v>
      </c>
      <c r="P3428" s="73"/>
      <c r="Q3428" s="74"/>
      <c r="R3428" s="73"/>
      <c r="S3428" s="74"/>
      <c r="T3428" s="104">
        <f>IF(T3427&gt;0,ABS(J3428-J3427),0)</f>
        <v>0</v>
      </c>
    </row>
    <row r="3429" spans="1:20" ht="20.25" hidden="1" customHeight="1">
      <c r="E3429" t="str">
        <f t="shared" si="236"/>
        <v/>
      </c>
      <c r="F3429" s="62"/>
      <c r="G3429" s="63"/>
      <c r="H3429" s="113"/>
      <c r="I3429" s="64"/>
      <c r="J3429" s="63">
        <v>0</v>
      </c>
      <c r="K3429" s="65"/>
      <c r="L3429" s="66"/>
      <c r="M3429" s="64"/>
      <c r="N3429" s="66">
        <f>IF(J3429=0,0,#REF!*$E$3)</f>
        <v>0</v>
      </c>
      <c r="O3429" s="67">
        <f t="shared" si="238"/>
        <v>0</v>
      </c>
      <c r="P3429" s="66"/>
      <c r="Q3429" s="67"/>
      <c r="R3429" s="66"/>
      <c r="S3429" s="67"/>
      <c r="T3429" s="114">
        <f>IF($E$3=0,0,IF(J3429=J3430,0,IF(J3430&gt;J3429,"추가","환입")))</f>
        <v>0</v>
      </c>
    </row>
    <row r="3430" spans="1:20" ht="20.25" hidden="1" customHeight="1">
      <c r="A3430">
        <f>E3430</f>
        <v>0</v>
      </c>
      <c r="E3430">
        <f t="shared" si="237"/>
        <v>0</v>
      </c>
      <c r="F3430" s="59" t="e">
        <f>SUM($A$3016:A3430)</f>
        <v>#REF!</v>
      </c>
      <c r="G3430" s="70" t="s">
        <v>1001</v>
      </c>
      <c r="H3430" s="115" t="s">
        <v>1011</v>
      </c>
      <c r="I3430" s="71"/>
      <c r="J3430" s="70">
        <v>0</v>
      </c>
      <c r="K3430" s="72" t="s">
        <v>346</v>
      </c>
      <c r="L3430" s="73"/>
      <c r="M3430" s="71"/>
      <c r="N3430" s="73">
        <f>IF(J3430=0,0,#REF!)</f>
        <v>0</v>
      </c>
      <c r="O3430" s="74">
        <f t="shared" si="238"/>
        <v>0</v>
      </c>
      <c r="P3430" s="73"/>
      <c r="Q3430" s="74"/>
      <c r="R3430" s="73"/>
      <c r="S3430" s="74"/>
      <c r="T3430" s="104">
        <f>IF(T3429&gt;0,ABS(J3430-J3429),0)</f>
        <v>0</v>
      </c>
    </row>
    <row r="3431" spans="1:20" ht="20.25" hidden="1" customHeight="1">
      <c r="E3431" t="str">
        <f t="shared" si="236"/>
        <v/>
      </c>
      <c r="F3431" s="62"/>
      <c r="G3431" s="63"/>
      <c r="H3431" s="113"/>
      <c r="I3431" s="64"/>
      <c r="J3431" s="63">
        <v>0</v>
      </c>
      <c r="K3431" s="65"/>
      <c r="L3431" s="66"/>
      <c r="M3431" s="64"/>
      <c r="N3431" s="66">
        <f>IF(J3431=0,0,#REF!*$E$3)</f>
        <v>0</v>
      </c>
      <c r="O3431" s="67">
        <f t="shared" si="238"/>
        <v>0</v>
      </c>
      <c r="P3431" s="66"/>
      <c r="Q3431" s="67"/>
      <c r="R3431" s="66"/>
      <c r="S3431" s="67"/>
      <c r="T3431" s="114">
        <f>IF($E$3=0,0,IF(J3431=J3432,0,IF(J3432&gt;J3431,"추가","환입")))</f>
        <v>0</v>
      </c>
    </row>
    <row r="3432" spans="1:20" ht="20.25" hidden="1" customHeight="1">
      <c r="A3432">
        <f>E3432</f>
        <v>0</v>
      </c>
      <c r="E3432">
        <f t="shared" si="237"/>
        <v>0</v>
      </c>
      <c r="F3432" s="59" t="e">
        <f>SUM($A$3016:A3432)</f>
        <v>#REF!</v>
      </c>
      <c r="G3432" s="70" t="s">
        <v>1001</v>
      </c>
      <c r="H3432" s="115" t="s">
        <v>1012</v>
      </c>
      <c r="I3432" s="71"/>
      <c r="J3432" s="70">
        <v>0</v>
      </c>
      <c r="K3432" s="72" t="s">
        <v>346</v>
      </c>
      <c r="L3432" s="73"/>
      <c r="M3432" s="71"/>
      <c r="N3432" s="73">
        <f>IF(J3432=0,0,#REF!)</f>
        <v>0</v>
      </c>
      <c r="O3432" s="74">
        <f t="shared" si="238"/>
        <v>0</v>
      </c>
      <c r="P3432" s="73"/>
      <c r="Q3432" s="74"/>
      <c r="R3432" s="73"/>
      <c r="S3432" s="74"/>
      <c r="T3432" s="104">
        <f>IF(T3431&gt;0,ABS(J3432-J3431),0)</f>
        <v>0</v>
      </c>
    </row>
    <row r="3433" spans="1:20" ht="20.25" hidden="1" customHeight="1">
      <c r="E3433" t="str">
        <f t="shared" si="236"/>
        <v/>
      </c>
      <c r="F3433" s="62"/>
      <c r="G3433" s="63"/>
      <c r="H3433" s="113"/>
      <c r="I3433" s="64"/>
      <c r="J3433" s="63">
        <v>0</v>
      </c>
      <c r="K3433" s="65"/>
      <c r="L3433" s="66"/>
      <c r="M3433" s="64"/>
      <c r="N3433" s="66">
        <f>IF(J3433=0,0,#REF!*$E$3)</f>
        <v>0</v>
      </c>
      <c r="O3433" s="67">
        <f t="shared" si="238"/>
        <v>0</v>
      </c>
      <c r="P3433" s="66"/>
      <c r="Q3433" s="67"/>
      <c r="R3433" s="66"/>
      <c r="S3433" s="67"/>
      <c r="T3433" s="114">
        <f>IF($E$3=0,0,IF(J3433=J3434,0,IF(J3434&gt;J3433,"추가","환입")))</f>
        <v>0</v>
      </c>
    </row>
    <row r="3434" spans="1:20" ht="20.25" hidden="1" customHeight="1">
      <c r="A3434">
        <f>E3434</f>
        <v>0</v>
      </c>
      <c r="E3434">
        <f t="shared" si="237"/>
        <v>0</v>
      </c>
      <c r="F3434" s="59" t="e">
        <f>SUM($A$3016:A3434)</f>
        <v>#REF!</v>
      </c>
      <c r="G3434" s="70" t="s">
        <v>1001</v>
      </c>
      <c r="H3434" s="115" t="s">
        <v>1013</v>
      </c>
      <c r="I3434" s="71"/>
      <c r="J3434" s="70">
        <v>0</v>
      </c>
      <c r="K3434" s="72" t="s">
        <v>346</v>
      </c>
      <c r="L3434" s="73"/>
      <c r="M3434" s="71"/>
      <c r="N3434" s="73">
        <f>IF(J3434=0,0,#REF!)</f>
        <v>0</v>
      </c>
      <c r="O3434" s="74">
        <f t="shared" si="238"/>
        <v>0</v>
      </c>
      <c r="P3434" s="73"/>
      <c r="Q3434" s="74"/>
      <c r="R3434" s="73"/>
      <c r="S3434" s="74"/>
      <c r="T3434" s="104">
        <f>IF(T3433&gt;0,ABS(J3434-J3433),0)</f>
        <v>0</v>
      </c>
    </row>
    <row r="3435" spans="1:20" ht="20.25" hidden="1" customHeight="1">
      <c r="E3435" t="str">
        <f t="shared" si="236"/>
        <v/>
      </c>
      <c r="F3435" s="62"/>
      <c r="G3435" s="63"/>
      <c r="H3435" s="113"/>
      <c r="I3435" s="64"/>
      <c r="J3435" s="63">
        <v>0</v>
      </c>
      <c r="K3435" s="65"/>
      <c r="L3435" s="66"/>
      <c r="M3435" s="64"/>
      <c r="N3435" s="66">
        <f>IF(J3435=0,0,#REF!*$E$3)</f>
        <v>0</v>
      </c>
      <c r="O3435" s="67">
        <f t="shared" si="238"/>
        <v>0</v>
      </c>
      <c r="P3435" s="66"/>
      <c r="Q3435" s="67"/>
      <c r="R3435" s="66"/>
      <c r="S3435" s="67"/>
      <c r="T3435" s="114">
        <f>IF($E$3=0,0,IF(J3435=J3436,0,IF(J3436&gt;J3435,"추가","환입")))</f>
        <v>0</v>
      </c>
    </row>
    <row r="3436" spans="1:20" ht="20.25" hidden="1" customHeight="1">
      <c r="A3436">
        <f>E3436</f>
        <v>0</v>
      </c>
      <c r="E3436">
        <f t="shared" si="237"/>
        <v>0</v>
      </c>
      <c r="F3436" s="59" t="e">
        <f>SUM($A$3016:A3436)</f>
        <v>#REF!</v>
      </c>
      <c r="G3436" s="70" t="s">
        <v>1001</v>
      </c>
      <c r="H3436" s="115" t="s">
        <v>1014</v>
      </c>
      <c r="I3436" s="71"/>
      <c r="J3436" s="70">
        <v>0</v>
      </c>
      <c r="K3436" s="72" t="s">
        <v>346</v>
      </c>
      <c r="L3436" s="73"/>
      <c r="M3436" s="71"/>
      <c r="N3436" s="73">
        <f>IF(J3436=0,0,#REF!)</f>
        <v>0</v>
      </c>
      <c r="O3436" s="74">
        <f t="shared" si="238"/>
        <v>0</v>
      </c>
      <c r="P3436" s="73"/>
      <c r="Q3436" s="74"/>
      <c r="R3436" s="73"/>
      <c r="S3436" s="74"/>
      <c r="T3436" s="104">
        <f>IF(T3435&gt;0,ABS(J3436-J3435),0)</f>
        <v>0</v>
      </c>
    </row>
    <row r="3437" spans="1:20" ht="20.25" hidden="1" customHeight="1">
      <c r="E3437" t="str">
        <f t="shared" si="236"/>
        <v/>
      </c>
      <c r="F3437" s="62"/>
      <c r="G3437" s="63"/>
      <c r="H3437" s="113"/>
      <c r="I3437" s="64"/>
      <c r="J3437" s="63">
        <v>0</v>
      </c>
      <c r="K3437" s="65"/>
      <c r="L3437" s="66"/>
      <c r="M3437" s="64"/>
      <c r="N3437" s="66">
        <f>IF(J3437=0,0,#REF!*$E$3)</f>
        <v>0</v>
      </c>
      <c r="O3437" s="67">
        <f t="shared" si="238"/>
        <v>0</v>
      </c>
      <c r="P3437" s="66"/>
      <c r="Q3437" s="67"/>
      <c r="R3437" s="66"/>
      <c r="S3437" s="67"/>
      <c r="T3437" s="114">
        <f>IF($E$3=0,0,IF(J3437=J3438,0,IF(J3438&gt;J3437,"추가","환입")))</f>
        <v>0</v>
      </c>
    </row>
    <row r="3438" spans="1:20" ht="20.25" hidden="1" customHeight="1">
      <c r="A3438">
        <f>E3438</f>
        <v>0</v>
      </c>
      <c r="E3438">
        <f t="shared" si="237"/>
        <v>0</v>
      </c>
      <c r="F3438" s="59" t="e">
        <f>SUM($A$3016:A3438)</f>
        <v>#REF!</v>
      </c>
      <c r="G3438" s="70" t="s">
        <v>1001</v>
      </c>
      <c r="H3438" s="115" t="s">
        <v>1015</v>
      </c>
      <c r="I3438" s="71"/>
      <c r="J3438" s="70">
        <v>0</v>
      </c>
      <c r="K3438" s="72" t="s">
        <v>346</v>
      </c>
      <c r="L3438" s="73"/>
      <c r="M3438" s="71"/>
      <c r="N3438" s="73">
        <f>IF(J3438=0,0,#REF!)</f>
        <v>0</v>
      </c>
      <c r="O3438" s="74">
        <f t="shared" si="238"/>
        <v>0</v>
      </c>
      <c r="P3438" s="73"/>
      <c r="Q3438" s="74"/>
      <c r="R3438" s="73"/>
      <c r="S3438" s="74"/>
      <c r="T3438" s="104">
        <f>IF(T3437&gt;0,ABS(J3438-J3437),0)</f>
        <v>0</v>
      </c>
    </row>
    <row r="3439" spans="1:20" ht="20.25" hidden="1" customHeight="1">
      <c r="E3439" t="str">
        <f t="shared" si="236"/>
        <v/>
      </c>
      <c r="F3439" s="62"/>
      <c r="G3439" s="63"/>
      <c r="H3439" s="113"/>
      <c r="I3439" s="64"/>
      <c r="J3439" s="63">
        <v>0</v>
      </c>
      <c r="K3439" s="65"/>
      <c r="L3439" s="66"/>
      <c r="M3439" s="64"/>
      <c r="N3439" s="66">
        <f>IF(J3439=0,0,#REF!*$E$3)</f>
        <v>0</v>
      </c>
      <c r="O3439" s="67">
        <f t="shared" si="238"/>
        <v>0</v>
      </c>
      <c r="P3439" s="66"/>
      <c r="Q3439" s="67"/>
      <c r="R3439" s="66"/>
      <c r="S3439" s="67"/>
      <c r="T3439" s="114">
        <f>IF($E$3=0,0,IF(J3439=J3440,0,IF(J3440&gt;J3439,"추가","환입")))</f>
        <v>0</v>
      </c>
    </row>
    <row r="3440" spans="1:20" ht="20.25" hidden="1" customHeight="1">
      <c r="A3440">
        <f>E3440</f>
        <v>0</v>
      </c>
      <c r="E3440">
        <f t="shared" si="237"/>
        <v>0</v>
      </c>
      <c r="F3440" s="59" t="e">
        <f>SUM($A$3016:A3440)</f>
        <v>#REF!</v>
      </c>
      <c r="G3440" s="70" t="s">
        <v>1001</v>
      </c>
      <c r="H3440" s="115" t="s">
        <v>1016</v>
      </c>
      <c r="I3440" s="71"/>
      <c r="J3440" s="70">
        <v>0</v>
      </c>
      <c r="K3440" s="72" t="s">
        <v>346</v>
      </c>
      <c r="L3440" s="73"/>
      <c r="M3440" s="71"/>
      <c r="N3440" s="73">
        <f>IF(J3440=0,0,#REF!)</f>
        <v>0</v>
      </c>
      <c r="O3440" s="74">
        <f t="shared" si="238"/>
        <v>0</v>
      </c>
      <c r="P3440" s="73"/>
      <c r="Q3440" s="74"/>
      <c r="R3440" s="73"/>
      <c r="S3440" s="74"/>
      <c r="T3440" s="104">
        <f>IF(T3439&gt;0,ABS(J3440-J3439),0)</f>
        <v>0</v>
      </c>
    </row>
    <row r="3441" spans="1:20" ht="20.25" hidden="1" customHeight="1">
      <c r="E3441" t="str">
        <f t="shared" si="236"/>
        <v/>
      </c>
      <c r="F3441" s="62"/>
      <c r="G3441" s="63"/>
      <c r="H3441" s="113"/>
      <c r="I3441" s="64"/>
      <c r="J3441" s="63">
        <v>0</v>
      </c>
      <c r="K3441" s="65"/>
      <c r="L3441" s="66"/>
      <c r="M3441" s="64"/>
      <c r="N3441" s="66">
        <f>IF(J3441=0,0,#REF!*$E$3)</f>
        <v>0</v>
      </c>
      <c r="O3441" s="67">
        <f t="shared" si="238"/>
        <v>0</v>
      </c>
      <c r="P3441" s="66"/>
      <c r="Q3441" s="67"/>
      <c r="R3441" s="66"/>
      <c r="S3441" s="67"/>
      <c r="T3441" s="114">
        <f>IF($E$3=0,0,IF(J3441=J3442,0,IF(J3442&gt;J3441,"추가","환입")))</f>
        <v>0</v>
      </c>
    </row>
    <row r="3442" spans="1:20" ht="20.25" hidden="1" customHeight="1">
      <c r="A3442">
        <f>E3442</f>
        <v>0</v>
      </c>
      <c r="E3442">
        <f t="shared" si="237"/>
        <v>0</v>
      </c>
      <c r="F3442" s="59" t="e">
        <f>SUM($A$3016:A3442)</f>
        <v>#REF!</v>
      </c>
      <c r="G3442" s="70" t="s">
        <v>1001</v>
      </c>
      <c r="H3442" s="115" t="s">
        <v>1017</v>
      </c>
      <c r="I3442" s="71"/>
      <c r="J3442" s="70">
        <v>0</v>
      </c>
      <c r="K3442" s="72" t="s">
        <v>346</v>
      </c>
      <c r="L3442" s="73"/>
      <c r="M3442" s="71"/>
      <c r="N3442" s="73">
        <f>IF(J3442=0,0,#REF!)</f>
        <v>0</v>
      </c>
      <c r="O3442" s="74">
        <f t="shared" si="238"/>
        <v>0</v>
      </c>
      <c r="P3442" s="73"/>
      <c r="Q3442" s="74"/>
      <c r="R3442" s="73"/>
      <c r="S3442" s="74"/>
      <c r="T3442" s="104">
        <f>IF(T3441&gt;0,ABS(J3442-J3441),0)</f>
        <v>0</v>
      </c>
    </row>
    <row r="3443" spans="1:20" ht="20.25" hidden="1" customHeight="1">
      <c r="E3443" t="str">
        <f t="shared" si="236"/>
        <v/>
      </c>
      <c r="F3443" s="62"/>
      <c r="G3443" s="63"/>
      <c r="H3443" s="113"/>
      <c r="I3443" s="64"/>
      <c r="J3443" s="63">
        <v>0</v>
      </c>
      <c r="K3443" s="65"/>
      <c r="L3443" s="66"/>
      <c r="M3443" s="64"/>
      <c r="N3443" s="66">
        <f>IF(J3443=0,0,#REF!*$E$3)</f>
        <v>0</v>
      </c>
      <c r="O3443" s="67">
        <f t="shared" si="238"/>
        <v>0</v>
      </c>
      <c r="P3443" s="66"/>
      <c r="Q3443" s="67"/>
      <c r="R3443" s="66"/>
      <c r="S3443" s="67"/>
      <c r="T3443" s="114">
        <f>IF($E$3=0,0,IF(J3443=J3444,0,IF(J3444&gt;J3443,"추가","환입")))</f>
        <v>0</v>
      </c>
    </row>
    <row r="3444" spans="1:20" ht="20.25" hidden="1" customHeight="1">
      <c r="A3444">
        <f>E3444</f>
        <v>0</v>
      </c>
      <c r="E3444">
        <f t="shared" si="237"/>
        <v>0</v>
      </c>
      <c r="F3444" s="59" t="e">
        <f>SUM($A$3016:A3444)</f>
        <v>#REF!</v>
      </c>
      <c r="G3444" s="70" t="s">
        <v>1001</v>
      </c>
      <c r="H3444" s="115" t="s">
        <v>1018</v>
      </c>
      <c r="I3444" s="71"/>
      <c r="J3444" s="70">
        <v>0</v>
      </c>
      <c r="K3444" s="72" t="s">
        <v>346</v>
      </c>
      <c r="L3444" s="73"/>
      <c r="M3444" s="71"/>
      <c r="N3444" s="73">
        <f>IF(J3444=0,0,#REF!)</f>
        <v>0</v>
      </c>
      <c r="O3444" s="74">
        <f t="shared" si="238"/>
        <v>0</v>
      </c>
      <c r="P3444" s="73"/>
      <c r="Q3444" s="74"/>
      <c r="R3444" s="73"/>
      <c r="S3444" s="74"/>
      <c r="T3444" s="104">
        <f>IF(T3443&gt;0,ABS(J3444-J3443),0)</f>
        <v>0</v>
      </c>
    </row>
    <row r="3445" spans="1:20" ht="20.25" hidden="1" customHeight="1">
      <c r="E3445" t="str">
        <f t="shared" si="236"/>
        <v/>
      </c>
      <c r="F3445" s="62"/>
      <c r="G3445" s="63"/>
      <c r="H3445" s="113"/>
      <c r="I3445" s="64"/>
      <c r="J3445" s="63">
        <v>0</v>
      </c>
      <c r="K3445" s="65"/>
      <c r="L3445" s="66"/>
      <c r="M3445" s="64"/>
      <c r="N3445" s="66">
        <f>IF(J3445=0,0,#REF!*$E$3)</f>
        <v>0</v>
      </c>
      <c r="O3445" s="67">
        <f t="shared" si="238"/>
        <v>0</v>
      </c>
      <c r="P3445" s="66"/>
      <c r="Q3445" s="67"/>
      <c r="R3445" s="66"/>
      <c r="S3445" s="67"/>
      <c r="T3445" s="114">
        <f>IF($E$3=0,0,IF(J3445=J3446,0,IF(J3446&gt;J3445,"추가","환입")))</f>
        <v>0</v>
      </c>
    </row>
    <row r="3446" spans="1:20" ht="20.25" hidden="1" customHeight="1">
      <c r="A3446">
        <f>E3446</f>
        <v>0</v>
      </c>
      <c r="E3446">
        <f t="shared" si="237"/>
        <v>0</v>
      </c>
      <c r="F3446" s="59" t="e">
        <f>SUM($A$3016:A3446)</f>
        <v>#REF!</v>
      </c>
      <c r="G3446" s="70" t="s">
        <v>1001</v>
      </c>
      <c r="H3446" s="115" t="s">
        <v>1019</v>
      </c>
      <c r="I3446" s="71"/>
      <c r="J3446" s="70">
        <v>0</v>
      </c>
      <c r="K3446" s="72" t="s">
        <v>346</v>
      </c>
      <c r="L3446" s="73"/>
      <c r="M3446" s="71"/>
      <c r="N3446" s="73">
        <f>IF(J3446=0,0,#REF!)</f>
        <v>0</v>
      </c>
      <c r="O3446" s="74">
        <f t="shared" si="238"/>
        <v>0</v>
      </c>
      <c r="P3446" s="73"/>
      <c r="Q3446" s="74"/>
      <c r="R3446" s="73"/>
      <c r="S3446" s="74"/>
      <c r="T3446" s="104">
        <f>IF(T3445&gt;0,ABS(J3446-J3445),0)</f>
        <v>0</v>
      </c>
    </row>
    <row r="3447" spans="1:20" ht="20.25" hidden="1" customHeight="1">
      <c r="E3447" t="str">
        <f t="shared" si="236"/>
        <v/>
      </c>
      <c r="F3447" s="62"/>
      <c r="G3447" s="63"/>
      <c r="H3447" s="113"/>
      <c r="I3447" s="64"/>
      <c r="J3447" s="63">
        <v>0</v>
      </c>
      <c r="K3447" s="65"/>
      <c r="L3447" s="66"/>
      <c r="M3447" s="64"/>
      <c r="N3447" s="66">
        <f>IF(J3447=0,0,#REF!*$E$3)</f>
        <v>0</v>
      </c>
      <c r="O3447" s="67">
        <f t="shared" si="238"/>
        <v>0</v>
      </c>
      <c r="P3447" s="66"/>
      <c r="Q3447" s="67"/>
      <c r="R3447" s="66"/>
      <c r="S3447" s="67"/>
      <c r="T3447" s="114">
        <f>IF($E$3=0,0,IF(J3447=J3448,0,IF(J3448&gt;J3447,"추가","환입")))</f>
        <v>0</v>
      </c>
    </row>
    <row r="3448" spans="1:20" ht="20.25" hidden="1" customHeight="1">
      <c r="A3448">
        <f>E3448</f>
        <v>0</v>
      </c>
      <c r="E3448">
        <f t="shared" si="237"/>
        <v>0</v>
      </c>
      <c r="F3448" s="59" t="e">
        <f>SUM($A$3016:A3448)</f>
        <v>#REF!</v>
      </c>
      <c r="G3448" s="70" t="s">
        <v>1001</v>
      </c>
      <c r="H3448" s="115" t="s">
        <v>1020</v>
      </c>
      <c r="I3448" s="71"/>
      <c r="J3448" s="70">
        <v>0</v>
      </c>
      <c r="K3448" s="72" t="s">
        <v>346</v>
      </c>
      <c r="L3448" s="73"/>
      <c r="M3448" s="71"/>
      <c r="N3448" s="73">
        <f>IF(J3448=0,0,#REF!)</f>
        <v>0</v>
      </c>
      <c r="O3448" s="74">
        <f t="shared" si="238"/>
        <v>0</v>
      </c>
      <c r="P3448" s="73"/>
      <c r="Q3448" s="74"/>
      <c r="R3448" s="73"/>
      <c r="S3448" s="74"/>
      <c r="T3448" s="104">
        <f>IF(T3447&gt;0,ABS(J3448-J3447),0)</f>
        <v>0</v>
      </c>
    </row>
    <row r="3449" spans="1:20" ht="20.25" hidden="1" customHeight="1">
      <c r="E3449" t="str">
        <f t="shared" si="236"/>
        <v/>
      </c>
      <c r="F3449" s="62"/>
      <c r="G3449" s="63"/>
      <c r="H3449" s="113"/>
      <c r="I3449" s="64"/>
      <c r="J3449" s="63">
        <v>0</v>
      </c>
      <c r="K3449" s="65"/>
      <c r="L3449" s="66"/>
      <c r="M3449" s="64"/>
      <c r="N3449" s="66">
        <f>IF(J3449=0,0,#REF!*$E$3)</f>
        <v>0</v>
      </c>
      <c r="O3449" s="67">
        <f t="shared" si="238"/>
        <v>0</v>
      </c>
      <c r="P3449" s="66"/>
      <c r="Q3449" s="67"/>
      <c r="R3449" s="66"/>
      <c r="S3449" s="67"/>
      <c r="T3449" s="114">
        <f>IF($E$3=0,0,IF(J3449=J3450,0,IF(J3450&gt;J3449,"추가","환입")))</f>
        <v>0</v>
      </c>
    </row>
    <row r="3450" spans="1:20" ht="20.25" hidden="1" customHeight="1">
      <c r="A3450">
        <f>E3450</f>
        <v>0</v>
      </c>
      <c r="E3450">
        <f t="shared" si="237"/>
        <v>0</v>
      </c>
      <c r="F3450" s="59" t="e">
        <f>SUM($A$3016:A3450)</f>
        <v>#REF!</v>
      </c>
      <c r="G3450" s="70" t="s">
        <v>1001</v>
      </c>
      <c r="H3450" s="115" t="s">
        <v>1021</v>
      </c>
      <c r="I3450" s="71"/>
      <c r="J3450" s="70">
        <v>0</v>
      </c>
      <c r="K3450" s="72" t="s">
        <v>346</v>
      </c>
      <c r="L3450" s="73"/>
      <c r="M3450" s="71"/>
      <c r="N3450" s="73">
        <f>IF(J3450=0,0,#REF!)</f>
        <v>0</v>
      </c>
      <c r="O3450" s="74">
        <f t="shared" si="238"/>
        <v>0</v>
      </c>
      <c r="P3450" s="73"/>
      <c r="Q3450" s="74"/>
      <c r="R3450" s="73"/>
      <c r="S3450" s="74"/>
      <c r="T3450" s="104">
        <f>IF(T3449&gt;0,ABS(J3450-J3449),0)</f>
        <v>0</v>
      </c>
    </row>
    <row r="3451" spans="1:20" ht="20.25" hidden="1" customHeight="1">
      <c r="E3451" t="str">
        <f t="shared" si="236"/>
        <v/>
      </c>
      <c r="F3451" s="62"/>
      <c r="G3451" s="63"/>
      <c r="H3451" s="113"/>
      <c r="I3451" s="64"/>
      <c r="J3451" s="63">
        <v>0</v>
      </c>
      <c r="K3451" s="65"/>
      <c r="L3451" s="66"/>
      <c r="M3451" s="64"/>
      <c r="N3451" s="66">
        <f>IF(J3451=0,0,#REF!*$E$3)</f>
        <v>0</v>
      </c>
      <c r="O3451" s="67">
        <f t="shared" si="238"/>
        <v>0</v>
      </c>
      <c r="P3451" s="66"/>
      <c r="Q3451" s="67"/>
      <c r="R3451" s="66"/>
      <c r="S3451" s="67"/>
      <c r="T3451" s="114">
        <f>IF($E$3=0,0,IF(J3451=J3452,0,IF(J3452&gt;J3451,"추가","환입")))</f>
        <v>0</v>
      </c>
    </row>
    <row r="3452" spans="1:20" ht="20.25" hidden="1" customHeight="1">
      <c r="A3452">
        <f>E3452</f>
        <v>0</v>
      </c>
      <c r="E3452">
        <f t="shared" si="237"/>
        <v>0</v>
      </c>
      <c r="F3452" s="59" t="e">
        <f>SUM($A$3016:A3452)</f>
        <v>#REF!</v>
      </c>
      <c r="G3452" s="70" t="s">
        <v>1001</v>
      </c>
      <c r="H3452" s="115" t="s">
        <v>1022</v>
      </c>
      <c r="I3452" s="71"/>
      <c r="J3452" s="70">
        <v>0</v>
      </c>
      <c r="K3452" s="72" t="s">
        <v>926</v>
      </c>
      <c r="L3452" s="73"/>
      <c r="M3452" s="71"/>
      <c r="N3452" s="73">
        <f>IF(J3452=0,0,#REF!)</f>
        <v>0</v>
      </c>
      <c r="O3452" s="74">
        <f t="shared" si="238"/>
        <v>0</v>
      </c>
      <c r="P3452" s="73"/>
      <c r="Q3452" s="74"/>
      <c r="R3452" s="73"/>
      <c r="S3452" s="74"/>
      <c r="T3452" s="104">
        <f>IF(T3451&gt;0,ABS(J3452-J3451),0)</f>
        <v>0</v>
      </c>
    </row>
    <row r="3453" spans="1:20" ht="20.25" hidden="1" customHeight="1">
      <c r="E3453" t="str">
        <f t="shared" si="236"/>
        <v/>
      </c>
      <c r="F3453" s="62"/>
      <c r="G3453" s="63"/>
      <c r="H3453" s="113"/>
      <c r="I3453" s="64"/>
      <c r="J3453" s="63">
        <v>0</v>
      </c>
      <c r="K3453" s="65"/>
      <c r="L3453" s="66"/>
      <c r="M3453" s="64"/>
      <c r="N3453" s="66">
        <f>IF(J3453=0,0,#REF!*$E$3)</f>
        <v>0</v>
      </c>
      <c r="O3453" s="67">
        <f t="shared" si="238"/>
        <v>0</v>
      </c>
      <c r="P3453" s="66"/>
      <c r="Q3453" s="67"/>
      <c r="R3453" s="66"/>
      <c r="S3453" s="67"/>
      <c r="T3453" s="114">
        <f>IF($E$3=0,0,IF(J3453=J3454,0,IF(J3454&gt;J3453,"추가","환입")))</f>
        <v>0</v>
      </c>
    </row>
    <row r="3454" spans="1:20" ht="20.25" customHeight="1">
      <c r="A3454">
        <f>E3454</f>
        <v>0</v>
      </c>
      <c r="E3454">
        <f t="shared" si="237"/>
        <v>0</v>
      </c>
      <c r="F3454" s="59" t="e">
        <f>SUM($A$3016:A3454)</f>
        <v>#REF!</v>
      </c>
      <c r="G3454" s="70" t="s">
        <v>1001</v>
      </c>
      <c r="H3454" s="115" t="s">
        <v>1023</v>
      </c>
      <c r="I3454" s="71"/>
      <c r="J3454" s="87">
        <v>2</v>
      </c>
      <c r="K3454" s="72" t="s">
        <v>926</v>
      </c>
      <c r="L3454" s="73"/>
      <c r="M3454" s="71"/>
      <c r="N3454" s="73"/>
      <c r="O3454" s="74"/>
      <c r="P3454" s="73"/>
      <c r="Q3454" s="74"/>
      <c r="R3454" s="73"/>
      <c r="S3454" s="74"/>
      <c r="T3454" s="104">
        <f>IF(T3453&gt;0,ABS(J3454-J3453),0)</f>
        <v>0</v>
      </c>
    </row>
    <row r="3455" spans="1:20" ht="20.25" hidden="1" customHeight="1">
      <c r="E3455" t="str">
        <f t="shared" si="236"/>
        <v/>
      </c>
      <c r="F3455" s="62"/>
      <c r="G3455" s="63"/>
      <c r="H3455" s="113"/>
      <c r="I3455" s="64"/>
      <c r="J3455" s="63">
        <v>0</v>
      </c>
      <c r="K3455" s="65"/>
      <c r="L3455" s="66"/>
      <c r="M3455" s="64"/>
      <c r="N3455" s="66">
        <f>IF(J3455=0,0,#REF!*$E$3)</f>
        <v>0</v>
      </c>
      <c r="O3455" s="67">
        <f t="shared" si="238"/>
        <v>0</v>
      </c>
      <c r="P3455" s="66"/>
      <c r="Q3455" s="67"/>
      <c r="R3455" s="66"/>
      <c r="S3455" s="67"/>
      <c r="T3455" s="114">
        <f>IF($E$3=0,0,IF(J3455=J3456,0,IF(J3456&gt;J3455,"추가","환입")))</f>
        <v>0</v>
      </c>
    </row>
    <row r="3456" spans="1:20" ht="20.25" hidden="1" customHeight="1">
      <c r="A3456">
        <f>E3456</f>
        <v>0</v>
      </c>
      <c r="E3456">
        <f t="shared" si="237"/>
        <v>0</v>
      </c>
      <c r="F3456" s="59" t="e">
        <f>SUM($A$3016:A3456)</f>
        <v>#REF!</v>
      </c>
      <c r="G3456" s="70" t="s">
        <v>1001</v>
      </c>
      <c r="H3456" s="115" t="s">
        <v>1024</v>
      </c>
      <c r="I3456" s="71"/>
      <c r="J3456" s="70">
        <v>0</v>
      </c>
      <c r="K3456" s="72" t="s">
        <v>346</v>
      </c>
      <c r="L3456" s="73"/>
      <c r="M3456" s="71"/>
      <c r="N3456" s="73">
        <f>IF(J3456=0,0,#REF!)</f>
        <v>0</v>
      </c>
      <c r="O3456" s="74">
        <f t="shared" si="238"/>
        <v>0</v>
      </c>
      <c r="P3456" s="73"/>
      <c r="Q3456" s="74"/>
      <c r="R3456" s="73"/>
      <c r="S3456" s="74"/>
      <c r="T3456" s="104">
        <f>IF(T3455&gt;0,ABS(J3456-J3455),0)</f>
        <v>0</v>
      </c>
    </row>
    <row r="3457" spans="1:20" ht="20.25" hidden="1" customHeight="1">
      <c r="E3457" t="str">
        <f t="shared" si="236"/>
        <v/>
      </c>
      <c r="F3457" s="62"/>
      <c r="G3457" s="63"/>
      <c r="H3457" s="113"/>
      <c r="I3457" s="64"/>
      <c r="J3457" s="63">
        <v>0</v>
      </c>
      <c r="K3457" s="65"/>
      <c r="L3457" s="66"/>
      <c r="M3457" s="64"/>
      <c r="N3457" s="66">
        <f>IF(J3457=0,0,#REF!*$E$3)</f>
        <v>0</v>
      </c>
      <c r="O3457" s="67">
        <f t="shared" si="238"/>
        <v>0</v>
      </c>
      <c r="P3457" s="66"/>
      <c r="Q3457" s="67"/>
      <c r="R3457" s="66"/>
      <c r="S3457" s="67"/>
      <c r="T3457" s="114">
        <f>IF($E$3=0,0,IF(J3457=J3458,0,IF(J3458&gt;J3457,"추가","환입")))</f>
        <v>0</v>
      </c>
    </row>
    <row r="3458" spans="1:20" ht="20.25" customHeight="1">
      <c r="A3458">
        <f>E3458</f>
        <v>0</v>
      </c>
      <c r="E3458">
        <f t="shared" si="237"/>
        <v>0</v>
      </c>
      <c r="F3458" s="59" t="e">
        <f>SUM($A$3016:A3458)</f>
        <v>#REF!</v>
      </c>
      <c r="G3458" s="70" t="s">
        <v>1001</v>
      </c>
      <c r="H3458" s="115" t="s">
        <v>1025</v>
      </c>
      <c r="I3458" s="71"/>
      <c r="J3458" s="87">
        <v>2</v>
      </c>
      <c r="K3458" s="72" t="s">
        <v>390</v>
      </c>
      <c r="L3458" s="73"/>
      <c r="M3458" s="71"/>
      <c r="N3458" s="73"/>
      <c r="O3458" s="74"/>
      <c r="P3458" s="73"/>
      <c r="Q3458" s="74"/>
      <c r="R3458" s="73"/>
      <c r="S3458" s="74"/>
      <c r="T3458" s="104">
        <f>IF(T3457&gt;0,ABS(J3458-J3457),0)</f>
        <v>0</v>
      </c>
    </row>
    <row r="3459" spans="1:20" ht="20.25" hidden="1" customHeight="1">
      <c r="E3459" t="str">
        <f t="shared" si="236"/>
        <v/>
      </c>
      <c r="F3459" s="62"/>
      <c r="G3459" s="63"/>
      <c r="H3459" s="113"/>
      <c r="I3459" s="64"/>
      <c r="J3459" s="63">
        <v>0</v>
      </c>
      <c r="K3459" s="65"/>
      <c r="L3459" s="66"/>
      <c r="M3459" s="64"/>
      <c r="N3459" s="66">
        <f>IF(J3459=0,0,#REF!*$E$3)</f>
        <v>0</v>
      </c>
      <c r="O3459" s="67">
        <f t="shared" si="238"/>
        <v>0</v>
      </c>
      <c r="P3459" s="66"/>
      <c r="Q3459" s="67"/>
      <c r="R3459" s="66"/>
      <c r="S3459" s="67"/>
      <c r="T3459" s="114">
        <f>IF($E$3=0,0,IF(J3459=J3460,0,IF(J3460&gt;J3459,"추가","환입")))</f>
        <v>0</v>
      </c>
    </row>
    <row r="3460" spans="1:20" ht="20.25" hidden="1" customHeight="1">
      <c r="A3460">
        <f>E3460</f>
        <v>0</v>
      </c>
      <c r="E3460">
        <f t="shared" si="237"/>
        <v>0</v>
      </c>
      <c r="F3460" s="59" t="e">
        <f>SUM($A$3016:A3460)</f>
        <v>#REF!</v>
      </c>
      <c r="G3460" s="70" t="s">
        <v>1001</v>
      </c>
      <c r="H3460" s="115" t="s">
        <v>1026</v>
      </c>
      <c r="I3460" s="71"/>
      <c r="J3460" s="70">
        <v>0</v>
      </c>
      <c r="K3460" s="72" t="s">
        <v>346</v>
      </c>
      <c r="L3460" s="73"/>
      <c r="M3460" s="71"/>
      <c r="N3460" s="73">
        <f>IF(J3460=0,0,#REF!)</f>
        <v>0</v>
      </c>
      <c r="O3460" s="74">
        <f t="shared" si="238"/>
        <v>0</v>
      </c>
      <c r="P3460" s="73"/>
      <c r="Q3460" s="74"/>
      <c r="R3460" s="73"/>
      <c r="S3460" s="74"/>
      <c r="T3460" s="104">
        <f>IF(T3459&gt;0,ABS(J3460-J3459),0)</f>
        <v>0</v>
      </c>
    </row>
    <row r="3461" spans="1:20" ht="20.25" hidden="1" customHeight="1">
      <c r="E3461" t="str">
        <f t="shared" si="236"/>
        <v/>
      </c>
      <c r="F3461" s="62"/>
      <c r="G3461" s="63"/>
      <c r="H3461" s="113"/>
      <c r="I3461" s="64"/>
      <c r="J3461" s="63">
        <v>0</v>
      </c>
      <c r="K3461" s="65"/>
      <c r="L3461" s="66"/>
      <c r="M3461" s="64"/>
      <c r="N3461" s="66">
        <f>IF(J3461=0,0,#REF!*$E$3)</f>
        <v>0</v>
      </c>
      <c r="O3461" s="67">
        <f t="shared" si="238"/>
        <v>0</v>
      </c>
      <c r="P3461" s="66"/>
      <c r="Q3461" s="67"/>
      <c r="R3461" s="66"/>
      <c r="S3461" s="67"/>
      <c r="T3461" s="114">
        <f>IF($E$3=0,0,IF(J3461=J3462,0,IF(J3462&gt;J3461,"추가","환입")))</f>
        <v>0</v>
      </c>
    </row>
    <row r="3462" spans="1:20" ht="20.25" hidden="1" customHeight="1">
      <c r="A3462">
        <f>E3462</f>
        <v>0</v>
      </c>
      <c r="E3462">
        <f t="shared" si="237"/>
        <v>0</v>
      </c>
      <c r="F3462" s="59" t="e">
        <f>SUM($A$3016:A3462)</f>
        <v>#REF!</v>
      </c>
      <c r="G3462" s="70" t="s">
        <v>1001</v>
      </c>
      <c r="H3462" s="115" t="s">
        <v>1027</v>
      </c>
      <c r="I3462" s="71"/>
      <c r="J3462" s="70">
        <v>0</v>
      </c>
      <c r="K3462" s="72" t="s">
        <v>346</v>
      </c>
      <c r="L3462" s="73"/>
      <c r="M3462" s="71"/>
      <c r="N3462" s="73">
        <f>IF(J3462=0,0,#REF!)</f>
        <v>0</v>
      </c>
      <c r="O3462" s="74">
        <f t="shared" si="238"/>
        <v>0</v>
      </c>
      <c r="P3462" s="73"/>
      <c r="Q3462" s="74"/>
      <c r="R3462" s="73"/>
      <c r="S3462" s="74"/>
      <c r="T3462" s="104">
        <f>IF(T3461&gt;0,ABS(J3462-J3461),0)</f>
        <v>0</v>
      </c>
    </row>
    <row r="3463" spans="1:20" ht="20.25" hidden="1" customHeight="1">
      <c r="E3463" t="str">
        <f t="shared" si="236"/>
        <v/>
      </c>
      <c r="F3463" s="62"/>
      <c r="G3463" s="63"/>
      <c r="H3463" s="113"/>
      <c r="I3463" s="64"/>
      <c r="J3463" s="63">
        <v>0</v>
      </c>
      <c r="K3463" s="65"/>
      <c r="L3463" s="66"/>
      <c r="M3463" s="64"/>
      <c r="N3463" s="66">
        <f>IF(J3463=0,0,#REF!*$E$3)</f>
        <v>0</v>
      </c>
      <c r="O3463" s="67">
        <f t="shared" si="238"/>
        <v>0</v>
      </c>
      <c r="P3463" s="66"/>
      <c r="Q3463" s="67"/>
      <c r="R3463" s="66"/>
      <c r="S3463" s="67"/>
      <c r="T3463" s="114">
        <f>IF($E$3=0,0,IF(J3463=J3464,0,IF(J3464&gt;J3463,"추가","환입")))</f>
        <v>0</v>
      </c>
    </row>
    <row r="3464" spans="1:20" ht="20.25" hidden="1" customHeight="1">
      <c r="A3464">
        <f>E3464</f>
        <v>0</v>
      </c>
      <c r="E3464">
        <f t="shared" si="237"/>
        <v>0</v>
      </c>
      <c r="F3464" s="59" t="e">
        <f>SUM($A$3016:A3464)</f>
        <v>#REF!</v>
      </c>
      <c r="G3464" s="70" t="s">
        <v>1001</v>
      </c>
      <c r="H3464" s="115" t="s">
        <v>1028</v>
      </c>
      <c r="I3464" s="71"/>
      <c r="J3464" s="70">
        <v>0</v>
      </c>
      <c r="K3464" s="72" t="s">
        <v>346</v>
      </c>
      <c r="L3464" s="73"/>
      <c r="M3464" s="71"/>
      <c r="N3464" s="73">
        <f>IF(J3464=0,0,#REF!)</f>
        <v>0</v>
      </c>
      <c r="O3464" s="74">
        <f t="shared" si="238"/>
        <v>0</v>
      </c>
      <c r="P3464" s="73"/>
      <c r="Q3464" s="74"/>
      <c r="R3464" s="73"/>
      <c r="S3464" s="74"/>
      <c r="T3464" s="104">
        <f>IF(T3463&gt;0,ABS(J3464-J3463),0)</f>
        <v>0</v>
      </c>
    </row>
    <row r="3465" spans="1:20" ht="20.25" hidden="1" customHeight="1">
      <c r="E3465" t="str">
        <f t="shared" si="236"/>
        <v/>
      </c>
      <c r="F3465" s="62"/>
      <c r="G3465" s="63"/>
      <c r="H3465" s="113"/>
      <c r="I3465" s="64"/>
      <c r="J3465" s="63">
        <v>0</v>
      </c>
      <c r="K3465" s="65"/>
      <c r="L3465" s="66"/>
      <c r="M3465" s="64"/>
      <c r="N3465" s="66">
        <f>IF(J3465=0,0,#REF!*$E$3)</f>
        <v>0</v>
      </c>
      <c r="O3465" s="67">
        <f t="shared" si="238"/>
        <v>0</v>
      </c>
      <c r="P3465" s="66"/>
      <c r="Q3465" s="67"/>
      <c r="R3465" s="66"/>
      <c r="S3465" s="67"/>
      <c r="T3465" s="114">
        <f>IF($E$3=0,0,IF(J3465=J3466,0,IF(J3466&gt;J3465,"추가","환입")))</f>
        <v>0</v>
      </c>
    </row>
    <row r="3466" spans="1:20" ht="20.25" hidden="1" customHeight="1">
      <c r="A3466">
        <f>E3466</f>
        <v>0</v>
      </c>
      <c r="E3466">
        <f t="shared" si="237"/>
        <v>0</v>
      </c>
      <c r="F3466" s="59" t="e">
        <f>SUM($A$3016:A3466)</f>
        <v>#REF!</v>
      </c>
      <c r="G3466" s="70" t="s">
        <v>1001</v>
      </c>
      <c r="H3466" s="115" t="s">
        <v>1029</v>
      </c>
      <c r="I3466" s="71"/>
      <c r="J3466" s="70">
        <v>0</v>
      </c>
      <c r="K3466" s="72" t="s">
        <v>926</v>
      </c>
      <c r="L3466" s="73"/>
      <c r="M3466" s="71"/>
      <c r="N3466" s="73">
        <f>IF(J3466=0,0,#REF!)</f>
        <v>0</v>
      </c>
      <c r="O3466" s="74">
        <f t="shared" si="238"/>
        <v>0</v>
      </c>
      <c r="P3466" s="73"/>
      <c r="Q3466" s="74"/>
      <c r="R3466" s="73"/>
      <c r="S3466" s="74"/>
      <c r="T3466" s="104">
        <f>IF(T3465&gt;0,ABS(J3466-J3465),0)</f>
        <v>0</v>
      </c>
    </row>
    <row r="3467" spans="1:20" ht="20.25" hidden="1" customHeight="1">
      <c r="E3467" t="str">
        <f t="shared" si="236"/>
        <v/>
      </c>
      <c r="F3467" s="62"/>
      <c r="G3467" s="63"/>
      <c r="H3467" s="113"/>
      <c r="I3467" s="64"/>
      <c r="J3467" s="63">
        <v>0</v>
      </c>
      <c r="K3467" s="65"/>
      <c r="L3467" s="66"/>
      <c r="M3467" s="64"/>
      <c r="N3467" s="66">
        <f>IF(J3467=0,0,#REF!*$E$3)</f>
        <v>0</v>
      </c>
      <c r="O3467" s="67">
        <f t="shared" si="238"/>
        <v>0</v>
      </c>
      <c r="P3467" s="66"/>
      <c r="Q3467" s="67"/>
      <c r="R3467" s="66"/>
      <c r="S3467" s="67"/>
      <c r="T3467" s="114">
        <f>IF($E$3=0,0,IF(J3467=J3468,0,IF(J3468&gt;J3467,"추가","환입")))</f>
        <v>0</v>
      </c>
    </row>
    <row r="3468" spans="1:20" ht="20.25" hidden="1" customHeight="1">
      <c r="A3468">
        <f>E3468</f>
        <v>0</v>
      </c>
      <c r="E3468">
        <f t="shared" si="237"/>
        <v>0</v>
      </c>
      <c r="F3468" s="59" t="e">
        <f>SUM($A$3016:A3468)</f>
        <v>#REF!</v>
      </c>
      <c r="G3468" s="70" t="s">
        <v>1030</v>
      </c>
      <c r="H3468" s="115">
        <v>15</v>
      </c>
      <c r="I3468" s="71"/>
      <c r="J3468" s="70">
        <v>0</v>
      </c>
      <c r="K3468" s="72" t="s">
        <v>74</v>
      </c>
      <c r="L3468" s="73"/>
      <c r="M3468" s="71"/>
      <c r="N3468" s="73">
        <f>IF(J3468=0,0,#REF!)</f>
        <v>0</v>
      </c>
      <c r="O3468" s="74">
        <f t="shared" si="238"/>
        <v>0</v>
      </c>
      <c r="P3468" s="73"/>
      <c r="Q3468" s="74"/>
      <c r="R3468" s="73"/>
      <c r="S3468" s="74"/>
      <c r="T3468" s="104">
        <f>IF(T3467&gt;0,ABS(J3468-J3467),0)</f>
        <v>0</v>
      </c>
    </row>
    <row r="3469" spans="1:20" ht="20.25" hidden="1" customHeight="1">
      <c r="E3469" t="str">
        <f t="shared" si="236"/>
        <v/>
      </c>
      <c r="F3469" s="62"/>
      <c r="G3469" s="63"/>
      <c r="H3469" s="113"/>
      <c r="I3469" s="64"/>
      <c r="J3469" s="63">
        <v>0</v>
      </c>
      <c r="K3469" s="65"/>
      <c r="L3469" s="66"/>
      <c r="M3469" s="64"/>
      <c r="N3469" s="66">
        <f>IF(J3469=0,0,#REF!*$E$3)</f>
        <v>0</v>
      </c>
      <c r="O3469" s="67">
        <f t="shared" si="238"/>
        <v>0</v>
      </c>
      <c r="P3469" s="66"/>
      <c r="Q3469" s="67"/>
      <c r="R3469" s="66"/>
      <c r="S3469" s="67"/>
      <c r="T3469" s="114">
        <f>IF($E$3=0,0,IF(J3469=J3470,0,IF(J3470&gt;J3469,"추가","환입")))</f>
        <v>0</v>
      </c>
    </row>
    <row r="3470" spans="1:20" ht="20.25" hidden="1" customHeight="1">
      <c r="A3470">
        <f>E3470</f>
        <v>0</v>
      </c>
      <c r="E3470">
        <f t="shared" si="237"/>
        <v>0</v>
      </c>
      <c r="F3470" s="59" t="e">
        <f>SUM($A$3016:A3470)</f>
        <v>#REF!</v>
      </c>
      <c r="G3470" s="70" t="s">
        <v>1030</v>
      </c>
      <c r="H3470" s="115">
        <v>20</v>
      </c>
      <c r="I3470" s="71"/>
      <c r="J3470" s="70">
        <v>0</v>
      </c>
      <c r="K3470" s="72" t="s">
        <v>74</v>
      </c>
      <c r="L3470" s="73"/>
      <c r="M3470" s="71"/>
      <c r="N3470" s="73">
        <f>IF(J3470=0,0,#REF!)</f>
        <v>0</v>
      </c>
      <c r="O3470" s="74">
        <f t="shared" si="238"/>
        <v>0</v>
      </c>
      <c r="P3470" s="73"/>
      <c r="Q3470" s="74"/>
      <c r="R3470" s="73"/>
      <c r="S3470" s="74"/>
      <c r="T3470" s="104">
        <f>IF(T3469&gt;0,ABS(J3470-J3469),0)</f>
        <v>0</v>
      </c>
    </row>
    <row r="3471" spans="1:20" ht="20.25" hidden="1" customHeight="1">
      <c r="E3471" t="str">
        <f t="shared" si="236"/>
        <v/>
      </c>
      <c r="F3471" s="62"/>
      <c r="G3471" s="63"/>
      <c r="H3471" s="113"/>
      <c r="I3471" s="64"/>
      <c r="J3471" s="63">
        <v>0</v>
      </c>
      <c r="K3471" s="65"/>
      <c r="L3471" s="66"/>
      <c r="M3471" s="64"/>
      <c r="N3471" s="66">
        <f>IF(J3471=0,0,#REF!*$E$3)</f>
        <v>0</v>
      </c>
      <c r="O3471" s="67">
        <f t="shared" si="238"/>
        <v>0</v>
      </c>
      <c r="P3471" s="66"/>
      <c r="Q3471" s="67"/>
      <c r="R3471" s="66"/>
      <c r="S3471" s="67"/>
      <c r="T3471" s="114">
        <f>IF($E$3=0,0,IF(J3471=J3472,0,IF(J3472&gt;J3471,"추가","환입")))</f>
        <v>0</v>
      </c>
    </row>
    <row r="3472" spans="1:20" ht="20.25" hidden="1" customHeight="1">
      <c r="A3472">
        <f>E3472</f>
        <v>0</v>
      </c>
      <c r="E3472">
        <f t="shared" si="237"/>
        <v>0</v>
      </c>
      <c r="F3472" s="59" t="e">
        <f>SUM($A$3016:A3472)</f>
        <v>#REF!</v>
      </c>
      <c r="G3472" s="70" t="s">
        <v>1030</v>
      </c>
      <c r="H3472" s="115">
        <v>25</v>
      </c>
      <c r="I3472" s="71"/>
      <c r="J3472" s="70">
        <v>0</v>
      </c>
      <c r="K3472" s="72" t="s">
        <v>74</v>
      </c>
      <c r="L3472" s="73"/>
      <c r="M3472" s="71"/>
      <c r="N3472" s="73">
        <f>IF(J3472=0,0,#REF!)</f>
        <v>0</v>
      </c>
      <c r="O3472" s="74">
        <f t="shared" si="238"/>
        <v>0</v>
      </c>
      <c r="P3472" s="73"/>
      <c r="Q3472" s="74"/>
      <c r="R3472" s="73"/>
      <c r="S3472" s="74"/>
      <c r="T3472" s="104">
        <f>IF(T3471&gt;0,ABS(J3472-J3471),0)</f>
        <v>0</v>
      </c>
    </row>
    <row r="3473" spans="1:20" ht="20.25" hidden="1" customHeight="1">
      <c r="E3473" t="str">
        <f t="shared" si="236"/>
        <v/>
      </c>
      <c r="F3473" s="62"/>
      <c r="G3473" s="63"/>
      <c r="H3473" s="113"/>
      <c r="I3473" s="64"/>
      <c r="J3473" s="63">
        <v>0</v>
      </c>
      <c r="K3473" s="65"/>
      <c r="L3473" s="66"/>
      <c r="M3473" s="64"/>
      <c r="N3473" s="66">
        <f>IF(J3473=0,0,#REF!*$E$3)</f>
        <v>0</v>
      </c>
      <c r="O3473" s="67">
        <f t="shared" si="238"/>
        <v>0</v>
      </c>
      <c r="P3473" s="66"/>
      <c r="Q3473" s="67"/>
      <c r="R3473" s="66"/>
      <c r="S3473" s="67"/>
      <c r="T3473" s="114">
        <f>IF($E$3=0,0,IF(J3473=J3474,0,IF(J3474&gt;J3473,"추가","환입")))</f>
        <v>0</v>
      </c>
    </row>
    <row r="3474" spans="1:20" ht="20.25" hidden="1" customHeight="1">
      <c r="A3474">
        <f>E3474</f>
        <v>0</v>
      </c>
      <c r="E3474">
        <f t="shared" si="237"/>
        <v>0</v>
      </c>
      <c r="F3474" s="59" t="e">
        <f>SUM($A$3016:A3474)</f>
        <v>#REF!</v>
      </c>
      <c r="G3474" s="70" t="s">
        <v>1030</v>
      </c>
      <c r="H3474" s="115">
        <v>32</v>
      </c>
      <c r="I3474" s="71"/>
      <c r="J3474" s="70">
        <v>0</v>
      </c>
      <c r="K3474" s="72" t="s">
        <v>74</v>
      </c>
      <c r="L3474" s="73"/>
      <c r="M3474" s="71"/>
      <c r="N3474" s="73">
        <f>IF(J3474=0,0,#REF!)</f>
        <v>0</v>
      </c>
      <c r="O3474" s="74">
        <f t="shared" si="238"/>
        <v>0</v>
      </c>
      <c r="P3474" s="73"/>
      <c r="Q3474" s="74"/>
      <c r="R3474" s="73"/>
      <c r="S3474" s="74"/>
      <c r="T3474" s="104">
        <f>IF(T3473&gt;0,ABS(J3474-J3473),0)</f>
        <v>0</v>
      </c>
    </row>
    <row r="3475" spans="1:20" ht="20.25" hidden="1" customHeight="1">
      <c r="E3475" t="str">
        <f t="shared" si="236"/>
        <v/>
      </c>
      <c r="F3475" s="62"/>
      <c r="G3475" s="63"/>
      <c r="H3475" s="113"/>
      <c r="I3475" s="64"/>
      <c r="J3475" s="63">
        <v>0</v>
      </c>
      <c r="K3475" s="65"/>
      <c r="L3475" s="66"/>
      <c r="M3475" s="64"/>
      <c r="N3475" s="66">
        <f>IF(J3475=0,0,#REF!*$E$3)</f>
        <v>0</v>
      </c>
      <c r="O3475" s="67">
        <f t="shared" si="238"/>
        <v>0</v>
      </c>
      <c r="P3475" s="66"/>
      <c r="Q3475" s="67"/>
      <c r="R3475" s="66"/>
      <c r="S3475" s="67"/>
      <c r="T3475" s="114">
        <f>IF($E$3=0,0,IF(J3475=J3476,0,IF(J3476&gt;J3475,"추가","환입")))</f>
        <v>0</v>
      </c>
    </row>
    <row r="3476" spans="1:20" ht="20.25" customHeight="1">
      <c r="A3476">
        <f>E3476</f>
        <v>0</v>
      </c>
      <c r="E3476">
        <f t="shared" si="237"/>
        <v>0</v>
      </c>
      <c r="F3476" s="59" t="e">
        <f>SUM($A$3016:A3476)</f>
        <v>#REF!</v>
      </c>
      <c r="G3476" s="70" t="s">
        <v>1030</v>
      </c>
      <c r="H3476" s="115">
        <v>40</v>
      </c>
      <c r="I3476" s="71"/>
      <c r="J3476" s="87">
        <v>4</v>
      </c>
      <c r="K3476" s="72" t="s">
        <v>964</v>
      </c>
      <c r="L3476" s="73"/>
      <c r="M3476" s="71"/>
      <c r="N3476" s="73"/>
      <c r="O3476" s="74"/>
      <c r="P3476" s="73"/>
      <c r="Q3476" s="74"/>
      <c r="R3476" s="73"/>
      <c r="S3476" s="74"/>
      <c r="T3476" s="104">
        <f>IF(T3475&gt;0,ABS(J3476-J3475),0)</f>
        <v>0</v>
      </c>
    </row>
    <row r="3477" spans="1:20" ht="20.25" hidden="1" customHeight="1">
      <c r="E3477" t="str">
        <f t="shared" si="236"/>
        <v/>
      </c>
      <c r="F3477" s="62"/>
      <c r="G3477" s="63"/>
      <c r="H3477" s="113"/>
      <c r="I3477" s="64"/>
      <c r="J3477" s="63">
        <v>0</v>
      </c>
      <c r="K3477" s="65"/>
      <c r="L3477" s="66"/>
      <c r="M3477" s="64"/>
      <c r="N3477" s="66">
        <f>IF(J3477=0,0,#REF!*$E$3)</f>
        <v>0</v>
      </c>
      <c r="O3477" s="67">
        <f t="shared" si="238"/>
        <v>0</v>
      </c>
      <c r="P3477" s="66"/>
      <c r="Q3477" s="67"/>
      <c r="R3477" s="66"/>
      <c r="S3477" s="67"/>
      <c r="T3477" s="114">
        <f>IF($E$3=0,0,IF(J3477=J3478,0,IF(J3478&gt;J3477,"추가","환입")))</f>
        <v>0</v>
      </c>
    </row>
    <row r="3478" spans="1:20" ht="20.25" hidden="1" customHeight="1">
      <c r="A3478">
        <f>E3478</f>
        <v>0</v>
      </c>
      <c r="E3478">
        <f t="shared" si="237"/>
        <v>0</v>
      </c>
      <c r="F3478" s="59" t="e">
        <f>SUM($A$3016:A3478)</f>
        <v>#REF!</v>
      </c>
      <c r="G3478" s="70" t="s">
        <v>1030</v>
      </c>
      <c r="H3478" s="115">
        <v>50</v>
      </c>
      <c r="I3478" s="71"/>
      <c r="J3478" s="70">
        <v>0</v>
      </c>
      <c r="K3478" s="72" t="s">
        <v>964</v>
      </c>
      <c r="L3478" s="73"/>
      <c r="M3478" s="71"/>
      <c r="N3478" s="73">
        <f>IF(J3478=0,0,#REF!)</f>
        <v>0</v>
      </c>
      <c r="O3478" s="74">
        <f t="shared" si="238"/>
        <v>0</v>
      </c>
      <c r="P3478" s="73"/>
      <c r="Q3478" s="74"/>
      <c r="R3478" s="73"/>
      <c r="S3478" s="74"/>
      <c r="T3478" s="104">
        <f>IF(T3477&gt;0,ABS(J3478-J3477),0)</f>
        <v>0</v>
      </c>
    </row>
    <row r="3479" spans="1:20" ht="20.25" hidden="1" customHeight="1">
      <c r="E3479" t="str">
        <f t="shared" ref="E3479:E3541" si="239">IF(OR(O3479&gt;0,O3480&gt;0),2,"")</f>
        <v/>
      </c>
      <c r="F3479" s="62"/>
      <c r="G3479" s="63"/>
      <c r="H3479" s="113"/>
      <c r="I3479" s="64"/>
      <c r="J3479" s="63">
        <v>0</v>
      </c>
      <c r="K3479" s="65"/>
      <c r="L3479" s="66"/>
      <c r="M3479" s="64"/>
      <c r="N3479" s="66">
        <f>IF(J3479=0,0,#REF!*$E$3)</f>
        <v>0</v>
      </c>
      <c r="O3479" s="67">
        <f t="shared" si="238"/>
        <v>0</v>
      </c>
      <c r="P3479" s="66"/>
      <c r="Q3479" s="67"/>
      <c r="R3479" s="66"/>
      <c r="S3479" s="67"/>
      <c r="T3479" s="114">
        <f>IF($E$3=0,0,IF(J3479=J3480,0,IF(J3480&gt;J3479,"추가","환입")))</f>
        <v>0</v>
      </c>
    </row>
    <row r="3480" spans="1:20" ht="20.25" customHeight="1">
      <c r="A3480">
        <f>E3480</f>
        <v>0</v>
      </c>
      <c r="E3480">
        <f t="shared" ref="E3480:E3542" si="240">IF(OR(O3479&gt;0,O3480&gt;0),1,0)</f>
        <v>0</v>
      </c>
      <c r="F3480" s="59" t="e">
        <f>SUM($A$3016:A3480)</f>
        <v>#REF!</v>
      </c>
      <c r="G3480" s="70" t="s">
        <v>1030</v>
      </c>
      <c r="H3480" s="115">
        <v>65</v>
      </c>
      <c r="I3480" s="71"/>
      <c r="J3480" s="87">
        <v>17</v>
      </c>
      <c r="K3480" s="72" t="s">
        <v>406</v>
      </c>
      <c r="L3480" s="73"/>
      <c r="M3480" s="71"/>
      <c r="N3480" s="73"/>
      <c r="O3480" s="74"/>
      <c r="P3480" s="73"/>
      <c r="Q3480" s="74"/>
      <c r="R3480" s="73"/>
      <c r="S3480" s="74"/>
      <c r="T3480" s="104">
        <f>IF(T3479&gt;0,ABS(J3480-J3479),0)</f>
        <v>0</v>
      </c>
    </row>
    <row r="3481" spans="1:20" ht="20.25" hidden="1" customHeight="1">
      <c r="E3481" t="str">
        <f t="shared" si="239"/>
        <v/>
      </c>
      <c r="F3481" s="62"/>
      <c r="G3481" s="63"/>
      <c r="H3481" s="113"/>
      <c r="I3481" s="64"/>
      <c r="J3481" s="63">
        <v>0</v>
      </c>
      <c r="K3481" s="65"/>
      <c r="L3481" s="66"/>
      <c r="M3481" s="64"/>
      <c r="N3481" s="66">
        <f>IF(J3481=0,0,#REF!*$E$3)</f>
        <v>0</v>
      </c>
      <c r="O3481" s="67">
        <f t="shared" si="238"/>
        <v>0</v>
      </c>
      <c r="P3481" s="66"/>
      <c r="Q3481" s="67"/>
      <c r="R3481" s="66"/>
      <c r="S3481" s="67"/>
      <c r="T3481" s="114">
        <f>IF($E$3=0,0,IF(J3481=J3482,0,IF(J3482&gt;J3481,"추가","환입")))</f>
        <v>0</v>
      </c>
    </row>
    <row r="3482" spans="1:20" ht="20.25" hidden="1" customHeight="1">
      <c r="A3482">
        <f>E3482</f>
        <v>0</v>
      </c>
      <c r="E3482">
        <f t="shared" si="240"/>
        <v>0</v>
      </c>
      <c r="F3482" s="59" t="e">
        <f>SUM($A$3016:A3482)</f>
        <v>#REF!</v>
      </c>
      <c r="G3482" s="70" t="s">
        <v>1031</v>
      </c>
      <c r="H3482" s="115">
        <v>15</v>
      </c>
      <c r="I3482" s="71"/>
      <c r="J3482" s="70">
        <v>0</v>
      </c>
      <c r="K3482" s="72" t="s">
        <v>346</v>
      </c>
      <c r="L3482" s="73"/>
      <c r="M3482" s="71"/>
      <c r="N3482" s="73">
        <f>IF(J3482=0,0,#REF!)</f>
        <v>0</v>
      </c>
      <c r="O3482" s="74">
        <f t="shared" si="238"/>
        <v>0</v>
      </c>
      <c r="P3482" s="73"/>
      <c r="Q3482" s="74"/>
      <c r="R3482" s="73"/>
      <c r="S3482" s="74"/>
      <c r="T3482" s="104">
        <f>IF(T3481&gt;0,ABS(J3482-J3481),0)</f>
        <v>0</v>
      </c>
    </row>
    <row r="3483" spans="1:20" ht="20.25" hidden="1" customHeight="1">
      <c r="E3483" t="str">
        <f t="shared" si="239"/>
        <v/>
      </c>
      <c r="F3483" s="62"/>
      <c r="G3483" s="63"/>
      <c r="H3483" s="113"/>
      <c r="I3483" s="64"/>
      <c r="J3483" s="63">
        <v>0</v>
      </c>
      <c r="K3483" s="65"/>
      <c r="L3483" s="66"/>
      <c r="M3483" s="64"/>
      <c r="N3483" s="66">
        <f>IF(J3483=0,0,#REF!*$E$3)</f>
        <v>0</v>
      </c>
      <c r="O3483" s="67">
        <f t="shared" si="238"/>
        <v>0</v>
      </c>
      <c r="P3483" s="66"/>
      <c r="Q3483" s="67"/>
      <c r="R3483" s="66"/>
      <c r="S3483" s="67"/>
      <c r="T3483" s="114">
        <f>IF($E$3=0,0,IF(J3483=J3484,0,IF(J3484&gt;J3483,"추가","환입")))</f>
        <v>0</v>
      </c>
    </row>
    <row r="3484" spans="1:20" ht="20.25" hidden="1" customHeight="1">
      <c r="A3484">
        <f>E3484</f>
        <v>0</v>
      </c>
      <c r="E3484">
        <f t="shared" si="240"/>
        <v>0</v>
      </c>
      <c r="F3484" s="59" t="e">
        <f>SUM($A$3016:A3484)</f>
        <v>#REF!</v>
      </c>
      <c r="G3484" s="70" t="s">
        <v>1031</v>
      </c>
      <c r="H3484" s="115">
        <v>20</v>
      </c>
      <c r="I3484" s="71"/>
      <c r="J3484" s="70">
        <v>0</v>
      </c>
      <c r="K3484" s="72" t="s">
        <v>346</v>
      </c>
      <c r="L3484" s="73"/>
      <c r="M3484" s="71"/>
      <c r="N3484" s="73">
        <f>IF(J3484=0,0,#REF!)</f>
        <v>0</v>
      </c>
      <c r="O3484" s="74">
        <f t="shared" si="238"/>
        <v>0</v>
      </c>
      <c r="P3484" s="73"/>
      <c r="Q3484" s="74"/>
      <c r="R3484" s="73"/>
      <c r="S3484" s="74"/>
      <c r="T3484" s="104">
        <f>IF(T3483&gt;0,ABS(J3484-J3483),0)</f>
        <v>0</v>
      </c>
    </row>
    <row r="3485" spans="1:20" ht="20.25" hidden="1" customHeight="1">
      <c r="E3485" t="str">
        <f t="shared" si="239"/>
        <v/>
      </c>
      <c r="F3485" s="62"/>
      <c r="G3485" s="63"/>
      <c r="H3485" s="113"/>
      <c r="I3485" s="64"/>
      <c r="J3485" s="63">
        <v>0</v>
      </c>
      <c r="K3485" s="65"/>
      <c r="L3485" s="66"/>
      <c r="M3485" s="64"/>
      <c r="N3485" s="66">
        <f>IF(J3485=0,0,#REF!*$E$3)</f>
        <v>0</v>
      </c>
      <c r="O3485" s="67">
        <f t="shared" si="238"/>
        <v>0</v>
      </c>
      <c r="P3485" s="66"/>
      <c r="Q3485" s="67"/>
      <c r="R3485" s="66"/>
      <c r="S3485" s="67"/>
      <c r="T3485" s="114">
        <f>IF($E$3=0,0,IF(J3485=J3486,0,IF(J3486&gt;J3485,"추가","환입")))</f>
        <v>0</v>
      </c>
    </row>
    <row r="3486" spans="1:20" ht="20.25" hidden="1" customHeight="1">
      <c r="A3486">
        <f>E3486</f>
        <v>0</v>
      </c>
      <c r="E3486">
        <f t="shared" si="240"/>
        <v>0</v>
      </c>
      <c r="F3486" s="59" t="e">
        <f>SUM($A$3016:A3486)</f>
        <v>#REF!</v>
      </c>
      <c r="G3486" s="70" t="s">
        <v>1031</v>
      </c>
      <c r="H3486" s="115">
        <v>25</v>
      </c>
      <c r="I3486" s="71"/>
      <c r="J3486" s="70">
        <v>0</v>
      </c>
      <c r="K3486" s="72" t="s">
        <v>346</v>
      </c>
      <c r="L3486" s="73"/>
      <c r="M3486" s="71"/>
      <c r="N3486" s="73">
        <f>IF(J3486=0,0,#REF!)</f>
        <v>0</v>
      </c>
      <c r="O3486" s="74">
        <f t="shared" si="238"/>
        <v>0</v>
      </c>
      <c r="P3486" s="73"/>
      <c r="Q3486" s="74"/>
      <c r="R3486" s="73"/>
      <c r="S3486" s="74"/>
      <c r="T3486" s="104">
        <f>IF(T3485&gt;0,ABS(J3486-J3485),0)</f>
        <v>0</v>
      </c>
    </row>
    <row r="3487" spans="1:20" ht="20.25" hidden="1" customHeight="1">
      <c r="E3487" t="str">
        <f t="shared" si="239"/>
        <v/>
      </c>
      <c r="F3487" s="62"/>
      <c r="G3487" s="63"/>
      <c r="H3487" s="113"/>
      <c r="I3487" s="64"/>
      <c r="J3487" s="63">
        <v>0</v>
      </c>
      <c r="K3487" s="65"/>
      <c r="L3487" s="66"/>
      <c r="M3487" s="64"/>
      <c r="N3487" s="66">
        <f>IF(J3487=0,0,#REF!*$E$3)</f>
        <v>0</v>
      </c>
      <c r="O3487" s="67">
        <f t="shared" si="238"/>
        <v>0</v>
      </c>
      <c r="P3487" s="66"/>
      <c r="Q3487" s="67"/>
      <c r="R3487" s="66"/>
      <c r="S3487" s="67"/>
      <c r="T3487" s="114">
        <f>IF($E$3=0,0,IF(J3487=J3488,0,IF(J3488&gt;J3487,"추가","환입")))</f>
        <v>0</v>
      </c>
    </row>
    <row r="3488" spans="1:20" ht="20.25" hidden="1" customHeight="1">
      <c r="A3488">
        <f>E3488</f>
        <v>0</v>
      </c>
      <c r="E3488">
        <f t="shared" si="240"/>
        <v>0</v>
      </c>
      <c r="F3488" s="59" t="e">
        <f>SUM($A$3016:A3488)</f>
        <v>#REF!</v>
      </c>
      <c r="G3488" s="70" t="s">
        <v>1031</v>
      </c>
      <c r="H3488" s="115">
        <v>32</v>
      </c>
      <c r="I3488" s="71"/>
      <c r="J3488" s="70">
        <v>0</v>
      </c>
      <c r="K3488" s="72" t="s">
        <v>346</v>
      </c>
      <c r="L3488" s="73"/>
      <c r="M3488" s="71"/>
      <c r="N3488" s="73">
        <f>IF(J3488=0,0,#REF!)</f>
        <v>0</v>
      </c>
      <c r="O3488" s="74">
        <f t="shared" si="238"/>
        <v>0</v>
      </c>
      <c r="P3488" s="73"/>
      <c r="Q3488" s="74"/>
      <c r="R3488" s="73"/>
      <c r="S3488" s="74"/>
      <c r="T3488" s="104">
        <f>IF(T3487&gt;0,ABS(J3488-J3487),0)</f>
        <v>0</v>
      </c>
    </row>
    <row r="3489" spans="1:20" ht="20.25" hidden="1" customHeight="1">
      <c r="E3489" t="str">
        <f t="shared" si="239"/>
        <v/>
      </c>
      <c r="F3489" s="62"/>
      <c r="G3489" s="63"/>
      <c r="H3489" s="113"/>
      <c r="I3489" s="64"/>
      <c r="J3489" s="63">
        <v>0</v>
      </c>
      <c r="K3489" s="65"/>
      <c r="L3489" s="66"/>
      <c r="M3489" s="64"/>
      <c r="N3489" s="66">
        <f>IF(J3489=0,0,#REF!*$E$3)</f>
        <v>0</v>
      </c>
      <c r="O3489" s="67">
        <f t="shared" ref="O3489:O3559" si="241">INT($J3489*N3489)</f>
        <v>0</v>
      </c>
      <c r="P3489" s="66"/>
      <c r="Q3489" s="67"/>
      <c r="R3489" s="66"/>
      <c r="S3489" s="67"/>
      <c r="T3489" s="114">
        <f>IF($E$3=0,0,IF(J3489=J3490,0,IF(J3490&gt;J3489,"추가","환입")))</f>
        <v>0</v>
      </c>
    </row>
    <row r="3490" spans="1:20" ht="20.25" hidden="1" customHeight="1">
      <c r="A3490">
        <f>E3490</f>
        <v>0</v>
      </c>
      <c r="E3490">
        <f t="shared" si="240"/>
        <v>0</v>
      </c>
      <c r="F3490" s="59" t="e">
        <f>SUM($A$3016:A3490)</f>
        <v>#REF!</v>
      </c>
      <c r="G3490" s="70" t="s">
        <v>1031</v>
      </c>
      <c r="H3490" s="115">
        <v>40</v>
      </c>
      <c r="I3490" s="71"/>
      <c r="J3490" s="70">
        <v>0</v>
      </c>
      <c r="K3490" s="72" t="s">
        <v>346</v>
      </c>
      <c r="L3490" s="73"/>
      <c r="M3490" s="71"/>
      <c r="N3490" s="73">
        <f>IF(J3490=0,0,#REF!)</f>
        <v>0</v>
      </c>
      <c r="O3490" s="74">
        <f t="shared" si="241"/>
        <v>0</v>
      </c>
      <c r="P3490" s="73"/>
      <c r="Q3490" s="74"/>
      <c r="R3490" s="73"/>
      <c r="S3490" s="74"/>
      <c r="T3490" s="104">
        <f>IF(T3489&gt;0,ABS(J3490-J3489),0)</f>
        <v>0</v>
      </c>
    </row>
    <row r="3491" spans="1:20" ht="20.25" hidden="1" customHeight="1">
      <c r="E3491" t="str">
        <f t="shared" si="239"/>
        <v/>
      </c>
      <c r="F3491" s="62"/>
      <c r="G3491" s="63"/>
      <c r="H3491" s="113"/>
      <c r="I3491" s="64"/>
      <c r="J3491" s="63">
        <v>0</v>
      </c>
      <c r="K3491" s="65"/>
      <c r="L3491" s="66"/>
      <c r="M3491" s="64"/>
      <c r="N3491" s="66">
        <f>IF(J3491=0,0,#REF!*$E$3)</f>
        <v>0</v>
      </c>
      <c r="O3491" s="67">
        <f t="shared" si="241"/>
        <v>0</v>
      </c>
      <c r="P3491" s="66"/>
      <c r="Q3491" s="67"/>
      <c r="R3491" s="66"/>
      <c r="S3491" s="67"/>
      <c r="T3491" s="114">
        <f>IF($E$3=0,0,IF(J3491=J3492,0,IF(J3492&gt;J3491,"추가","환입")))</f>
        <v>0</v>
      </c>
    </row>
    <row r="3492" spans="1:20" ht="20.25" hidden="1" customHeight="1">
      <c r="A3492">
        <f>E3492</f>
        <v>0</v>
      </c>
      <c r="E3492">
        <f t="shared" si="240"/>
        <v>0</v>
      </c>
      <c r="F3492" s="59" t="e">
        <f>SUM($A$3016:A3492)</f>
        <v>#REF!</v>
      </c>
      <c r="G3492" s="70" t="s">
        <v>1031</v>
      </c>
      <c r="H3492" s="115">
        <v>50</v>
      </c>
      <c r="I3492" s="71"/>
      <c r="J3492" s="70">
        <v>0</v>
      </c>
      <c r="K3492" s="72" t="s">
        <v>346</v>
      </c>
      <c r="L3492" s="73"/>
      <c r="M3492" s="71"/>
      <c r="N3492" s="73">
        <f>IF(J3492=0,0,#REF!)</f>
        <v>0</v>
      </c>
      <c r="O3492" s="74">
        <f t="shared" si="241"/>
        <v>0</v>
      </c>
      <c r="P3492" s="73"/>
      <c r="Q3492" s="74"/>
      <c r="R3492" s="73"/>
      <c r="S3492" s="74"/>
      <c r="T3492" s="104">
        <f>IF(T3491&gt;0,ABS(J3492-J3491),0)</f>
        <v>0</v>
      </c>
    </row>
    <row r="3493" spans="1:20" ht="20.25" hidden="1" customHeight="1">
      <c r="E3493" t="str">
        <f t="shared" si="239"/>
        <v/>
      </c>
      <c r="F3493" s="62"/>
      <c r="G3493" s="63"/>
      <c r="H3493" s="113"/>
      <c r="I3493" s="64"/>
      <c r="J3493" s="63">
        <v>0</v>
      </c>
      <c r="K3493" s="65"/>
      <c r="L3493" s="66"/>
      <c r="M3493" s="64"/>
      <c r="N3493" s="66">
        <f>IF(J3493=0,0,#REF!*$E$3)</f>
        <v>0</v>
      </c>
      <c r="O3493" s="67">
        <f t="shared" si="241"/>
        <v>0</v>
      </c>
      <c r="P3493" s="66"/>
      <c r="Q3493" s="67"/>
      <c r="R3493" s="66"/>
      <c r="S3493" s="67"/>
      <c r="T3493" s="114">
        <f>IF($E$3=0,0,IF(J3493=J3494,0,IF(J3494&gt;J3493,"추가","환입")))</f>
        <v>0</v>
      </c>
    </row>
    <row r="3494" spans="1:20" ht="20.25" customHeight="1">
      <c r="A3494">
        <f>E3494</f>
        <v>0</v>
      </c>
      <c r="E3494">
        <f t="shared" si="240"/>
        <v>0</v>
      </c>
      <c r="F3494" s="59" t="e">
        <f>SUM($A$3016:A3494)</f>
        <v>#REF!</v>
      </c>
      <c r="G3494" s="70" t="s">
        <v>1031</v>
      </c>
      <c r="H3494" s="115">
        <v>65</v>
      </c>
      <c r="I3494" s="71"/>
      <c r="J3494" s="87">
        <v>2</v>
      </c>
      <c r="K3494" s="72" t="s">
        <v>346</v>
      </c>
      <c r="L3494" s="73"/>
      <c r="M3494" s="71"/>
      <c r="N3494" s="73"/>
      <c r="O3494" s="74"/>
      <c r="P3494" s="73"/>
      <c r="Q3494" s="74"/>
      <c r="R3494" s="73"/>
      <c r="S3494" s="74"/>
      <c r="T3494" s="104">
        <f>IF(T3493&gt;0,ABS(J3494-J3493),0)</f>
        <v>0</v>
      </c>
    </row>
    <row r="3495" spans="1:20" ht="20.25" hidden="1" customHeight="1">
      <c r="E3495" t="str">
        <f t="shared" si="239"/>
        <v/>
      </c>
      <c r="F3495" s="62"/>
      <c r="G3495" s="63"/>
      <c r="H3495" s="113"/>
      <c r="I3495" s="64"/>
      <c r="J3495" s="63">
        <v>0</v>
      </c>
      <c r="K3495" s="65"/>
      <c r="L3495" s="66"/>
      <c r="M3495" s="64"/>
      <c r="N3495" s="66">
        <f>IF(J3495=0,0,#REF!*$E$3)</f>
        <v>0</v>
      </c>
      <c r="O3495" s="67">
        <f t="shared" si="241"/>
        <v>0</v>
      </c>
      <c r="P3495" s="66"/>
      <c r="Q3495" s="67"/>
      <c r="R3495" s="66"/>
      <c r="S3495" s="67"/>
      <c r="T3495" s="114">
        <f>IF($E$3=0,0,IF(J3495=J3496,0,IF(J3496&gt;J3495,"추가","환입")))</f>
        <v>0</v>
      </c>
    </row>
    <row r="3496" spans="1:20" ht="20.25" hidden="1" customHeight="1">
      <c r="A3496">
        <f>E3496</f>
        <v>0</v>
      </c>
      <c r="E3496">
        <f t="shared" si="240"/>
        <v>0</v>
      </c>
      <c r="F3496" s="59" t="e">
        <f>SUM($A$3016:A3496)</f>
        <v>#REF!</v>
      </c>
      <c r="G3496" s="70" t="s">
        <v>1032</v>
      </c>
      <c r="H3496" s="115">
        <v>15</v>
      </c>
      <c r="I3496" s="71"/>
      <c r="J3496" s="70">
        <v>0</v>
      </c>
      <c r="K3496" s="72" t="s">
        <v>346</v>
      </c>
      <c r="L3496" s="73"/>
      <c r="M3496" s="71"/>
      <c r="N3496" s="73">
        <f>IF(J3496=0,0,#REF!)</f>
        <v>0</v>
      </c>
      <c r="O3496" s="74">
        <f t="shared" si="241"/>
        <v>0</v>
      </c>
      <c r="P3496" s="73"/>
      <c r="Q3496" s="74"/>
      <c r="R3496" s="73"/>
      <c r="S3496" s="74"/>
      <c r="T3496" s="104">
        <f>IF(T3495&gt;0,ABS(J3496-J3495),0)</f>
        <v>0</v>
      </c>
    </row>
    <row r="3497" spans="1:20" ht="20.25" hidden="1" customHeight="1">
      <c r="E3497" t="str">
        <f t="shared" si="239"/>
        <v/>
      </c>
      <c r="F3497" s="62"/>
      <c r="G3497" s="63"/>
      <c r="H3497" s="113"/>
      <c r="I3497" s="64"/>
      <c r="J3497" s="63">
        <v>0</v>
      </c>
      <c r="K3497" s="65"/>
      <c r="L3497" s="66"/>
      <c r="M3497" s="64"/>
      <c r="N3497" s="66">
        <f>IF(J3497=0,0,#REF!*$E$3)</f>
        <v>0</v>
      </c>
      <c r="O3497" s="67">
        <f t="shared" si="241"/>
        <v>0</v>
      </c>
      <c r="P3497" s="66"/>
      <c r="Q3497" s="67"/>
      <c r="R3497" s="66"/>
      <c r="S3497" s="67"/>
      <c r="T3497" s="114">
        <f>IF($E$3=0,0,IF(J3497=J3498,0,IF(J3498&gt;J3497,"추가","환입")))</f>
        <v>0</v>
      </c>
    </row>
    <row r="3498" spans="1:20" ht="20.25" hidden="1" customHeight="1">
      <c r="A3498">
        <f>E3498</f>
        <v>0</v>
      </c>
      <c r="E3498">
        <f t="shared" si="240"/>
        <v>0</v>
      </c>
      <c r="F3498" s="59" t="e">
        <f>SUM($A$3016:A3498)</f>
        <v>#REF!</v>
      </c>
      <c r="G3498" s="70" t="s">
        <v>1032</v>
      </c>
      <c r="H3498" s="115">
        <v>20</v>
      </c>
      <c r="I3498" s="71"/>
      <c r="J3498" s="70">
        <v>0</v>
      </c>
      <c r="K3498" s="72" t="s">
        <v>346</v>
      </c>
      <c r="L3498" s="73"/>
      <c r="M3498" s="71"/>
      <c r="N3498" s="73">
        <f>IF(J3498=0,0,#REF!)</f>
        <v>0</v>
      </c>
      <c r="O3498" s="74">
        <f t="shared" si="241"/>
        <v>0</v>
      </c>
      <c r="P3498" s="73"/>
      <c r="Q3498" s="74"/>
      <c r="R3498" s="73"/>
      <c r="S3498" s="74"/>
      <c r="T3498" s="104">
        <f>IF(T3497&gt;0,ABS(J3498-J3497),0)</f>
        <v>0</v>
      </c>
    </row>
    <row r="3499" spans="1:20" ht="20.25" hidden="1" customHeight="1">
      <c r="E3499" t="str">
        <f t="shared" si="239"/>
        <v/>
      </c>
      <c r="F3499" s="62"/>
      <c r="G3499" s="63"/>
      <c r="H3499" s="113"/>
      <c r="I3499" s="64"/>
      <c r="J3499" s="63">
        <v>0</v>
      </c>
      <c r="K3499" s="65"/>
      <c r="L3499" s="66"/>
      <c r="M3499" s="64"/>
      <c r="N3499" s="66">
        <f>IF(J3499=0,0,#REF!*$E$3)</f>
        <v>0</v>
      </c>
      <c r="O3499" s="67">
        <f t="shared" si="241"/>
        <v>0</v>
      </c>
      <c r="P3499" s="66"/>
      <c r="Q3499" s="67"/>
      <c r="R3499" s="66"/>
      <c r="S3499" s="67"/>
      <c r="T3499" s="114">
        <f>IF($E$3=0,0,IF(J3499=J3500,0,IF(J3500&gt;J3499,"추가","환입")))</f>
        <v>0</v>
      </c>
    </row>
    <row r="3500" spans="1:20" ht="20.25" hidden="1" customHeight="1">
      <c r="A3500">
        <f>E3500</f>
        <v>0</v>
      </c>
      <c r="E3500">
        <f t="shared" si="240"/>
        <v>0</v>
      </c>
      <c r="F3500" s="59" t="e">
        <f>SUM($A$3016:A3500)</f>
        <v>#REF!</v>
      </c>
      <c r="G3500" s="70" t="s">
        <v>1032</v>
      </c>
      <c r="H3500" s="115">
        <v>25</v>
      </c>
      <c r="I3500" s="71"/>
      <c r="J3500" s="70">
        <v>0</v>
      </c>
      <c r="K3500" s="72" t="s">
        <v>926</v>
      </c>
      <c r="L3500" s="73"/>
      <c r="M3500" s="71"/>
      <c r="N3500" s="73">
        <f>IF(J3500=0,0,#REF!)</f>
        <v>0</v>
      </c>
      <c r="O3500" s="74">
        <f t="shared" si="241"/>
        <v>0</v>
      </c>
      <c r="P3500" s="73"/>
      <c r="Q3500" s="74"/>
      <c r="R3500" s="73"/>
      <c r="S3500" s="74"/>
      <c r="T3500" s="104">
        <f>IF(T3499&gt;0,ABS(J3500-J3499),0)</f>
        <v>0</v>
      </c>
    </row>
    <row r="3501" spans="1:20" ht="20.25" hidden="1" customHeight="1">
      <c r="E3501" t="str">
        <f t="shared" si="239"/>
        <v/>
      </c>
      <c r="F3501" s="62"/>
      <c r="G3501" s="63"/>
      <c r="H3501" s="113"/>
      <c r="I3501" s="64"/>
      <c r="J3501" s="63">
        <v>0</v>
      </c>
      <c r="K3501" s="65"/>
      <c r="L3501" s="66"/>
      <c r="M3501" s="64"/>
      <c r="N3501" s="66">
        <f>IF(J3501=0,0,#REF!*$E$3)</f>
        <v>0</v>
      </c>
      <c r="O3501" s="67">
        <f t="shared" si="241"/>
        <v>0</v>
      </c>
      <c r="P3501" s="66"/>
      <c r="Q3501" s="67"/>
      <c r="R3501" s="66"/>
      <c r="S3501" s="67"/>
      <c r="T3501" s="114">
        <f>IF($E$3=0,0,IF(J3501=J3502,0,IF(J3502&gt;J3501,"추가","환입")))</f>
        <v>0</v>
      </c>
    </row>
    <row r="3502" spans="1:20" ht="20.25" hidden="1" customHeight="1">
      <c r="A3502">
        <f>E3502</f>
        <v>0</v>
      </c>
      <c r="E3502">
        <f t="shared" si="240"/>
        <v>0</v>
      </c>
      <c r="F3502" s="59" t="e">
        <f>SUM($A$3016:A3502)</f>
        <v>#REF!</v>
      </c>
      <c r="G3502" s="70" t="s">
        <v>1032</v>
      </c>
      <c r="H3502" s="115">
        <v>32</v>
      </c>
      <c r="I3502" s="71"/>
      <c r="J3502" s="70">
        <v>0</v>
      </c>
      <c r="K3502" s="72" t="s">
        <v>926</v>
      </c>
      <c r="L3502" s="73"/>
      <c r="M3502" s="71"/>
      <c r="N3502" s="73">
        <f>IF(J3502=0,0,#REF!)</f>
        <v>0</v>
      </c>
      <c r="O3502" s="74">
        <f t="shared" si="241"/>
        <v>0</v>
      </c>
      <c r="P3502" s="73"/>
      <c r="Q3502" s="74"/>
      <c r="R3502" s="73"/>
      <c r="S3502" s="74"/>
      <c r="T3502" s="104">
        <f>IF(T3501&gt;0,ABS(J3502-J3501),0)</f>
        <v>0</v>
      </c>
    </row>
    <row r="3503" spans="1:20" ht="20.25" hidden="1" customHeight="1">
      <c r="E3503" t="str">
        <f t="shared" si="239"/>
        <v/>
      </c>
      <c r="F3503" s="62"/>
      <c r="G3503" s="63"/>
      <c r="H3503" s="113"/>
      <c r="I3503" s="64"/>
      <c r="J3503" s="63">
        <v>0</v>
      </c>
      <c r="K3503" s="65"/>
      <c r="L3503" s="66"/>
      <c r="M3503" s="64"/>
      <c r="N3503" s="66">
        <f>IF(J3503=0,0,#REF!*$E$3)</f>
        <v>0</v>
      </c>
      <c r="O3503" s="67">
        <f t="shared" si="241"/>
        <v>0</v>
      </c>
      <c r="P3503" s="66"/>
      <c r="Q3503" s="67"/>
      <c r="R3503" s="66"/>
      <c r="S3503" s="67"/>
      <c r="T3503" s="114">
        <f>IF($E$3=0,0,IF(J3503=J3504,0,IF(J3504&gt;J3503,"추가","환입")))</f>
        <v>0</v>
      </c>
    </row>
    <row r="3504" spans="1:20" ht="20.25" hidden="1" customHeight="1">
      <c r="A3504">
        <f>E3504</f>
        <v>0</v>
      </c>
      <c r="E3504">
        <f t="shared" si="240"/>
        <v>0</v>
      </c>
      <c r="F3504" s="59" t="e">
        <f>SUM($A$3016:A3504)</f>
        <v>#REF!</v>
      </c>
      <c r="G3504" s="70" t="s">
        <v>1032</v>
      </c>
      <c r="H3504" s="115">
        <v>40</v>
      </c>
      <c r="I3504" s="71"/>
      <c r="J3504" s="70">
        <v>0</v>
      </c>
      <c r="K3504" s="72" t="s">
        <v>346</v>
      </c>
      <c r="L3504" s="73"/>
      <c r="M3504" s="71"/>
      <c r="N3504" s="73">
        <f>IF(J3504=0,0,#REF!)</f>
        <v>0</v>
      </c>
      <c r="O3504" s="74">
        <f t="shared" si="241"/>
        <v>0</v>
      </c>
      <c r="P3504" s="73"/>
      <c r="Q3504" s="74"/>
      <c r="R3504" s="73"/>
      <c r="S3504" s="74"/>
      <c r="T3504" s="104">
        <f>IF(T3503&gt;0,ABS(J3504-J3503),0)</f>
        <v>0</v>
      </c>
    </row>
    <row r="3505" spans="1:20" ht="20.25" hidden="1" customHeight="1">
      <c r="E3505" t="str">
        <f t="shared" si="239"/>
        <v/>
      </c>
      <c r="F3505" s="62"/>
      <c r="G3505" s="63"/>
      <c r="H3505" s="113"/>
      <c r="I3505" s="64"/>
      <c r="J3505" s="63">
        <v>0</v>
      </c>
      <c r="K3505" s="65"/>
      <c r="L3505" s="66"/>
      <c r="M3505" s="64"/>
      <c r="N3505" s="66">
        <f>IF(J3505=0,0,#REF!*$E$3)</f>
        <v>0</v>
      </c>
      <c r="O3505" s="67">
        <f t="shared" si="241"/>
        <v>0</v>
      </c>
      <c r="P3505" s="66"/>
      <c r="Q3505" s="67"/>
      <c r="R3505" s="66"/>
      <c r="S3505" s="67"/>
      <c r="T3505" s="114">
        <f>IF($E$3=0,0,IF(J3505=J3506,0,IF(J3506&gt;J3505,"추가","환입")))</f>
        <v>0</v>
      </c>
    </row>
    <row r="3506" spans="1:20" ht="20.25" hidden="1" customHeight="1">
      <c r="A3506">
        <f>E3506</f>
        <v>0</v>
      </c>
      <c r="E3506">
        <f t="shared" si="240"/>
        <v>0</v>
      </c>
      <c r="F3506" s="59" t="e">
        <f>SUM($A$3016:A3506)</f>
        <v>#REF!</v>
      </c>
      <c r="G3506" s="70" t="s">
        <v>1032</v>
      </c>
      <c r="H3506" s="115">
        <v>50</v>
      </c>
      <c r="I3506" s="71"/>
      <c r="J3506" s="70">
        <v>0</v>
      </c>
      <c r="K3506" s="72" t="s">
        <v>346</v>
      </c>
      <c r="L3506" s="73"/>
      <c r="M3506" s="71"/>
      <c r="N3506" s="73">
        <f>IF(J3506=0,0,#REF!)</f>
        <v>0</v>
      </c>
      <c r="O3506" s="74">
        <f t="shared" si="241"/>
        <v>0</v>
      </c>
      <c r="P3506" s="73"/>
      <c r="Q3506" s="74"/>
      <c r="R3506" s="73"/>
      <c r="S3506" s="74"/>
      <c r="T3506" s="104">
        <f>IF(T3505&gt;0,ABS(J3506-J3505),0)</f>
        <v>0</v>
      </c>
    </row>
    <row r="3507" spans="1:20" ht="20.25" hidden="1" customHeight="1">
      <c r="E3507" t="str">
        <f t="shared" si="239"/>
        <v/>
      </c>
      <c r="F3507" s="62"/>
      <c r="G3507" s="63"/>
      <c r="H3507" s="113"/>
      <c r="I3507" s="64"/>
      <c r="J3507" s="63">
        <v>0</v>
      </c>
      <c r="K3507" s="65"/>
      <c r="L3507" s="66"/>
      <c r="M3507" s="64"/>
      <c r="N3507" s="66">
        <f>IF(J3507=0,0,#REF!*$E$3)</f>
        <v>0</v>
      </c>
      <c r="O3507" s="67">
        <f t="shared" si="241"/>
        <v>0</v>
      </c>
      <c r="P3507" s="66"/>
      <c r="Q3507" s="67"/>
      <c r="R3507" s="66"/>
      <c r="S3507" s="67"/>
      <c r="T3507" s="114">
        <f>IF($E$3=0,0,IF(J3507=J3508,0,IF(J3508&gt;J3507,"추가","환입")))</f>
        <v>0</v>
      </c>
    </row>
    <row r="3508" spans="1:20" ht="20.25" hidden="1" customHeight="1">
      <c r="A3508">
        <f>E3508</f>
        <v>0</v>
      </c>
      <c r="E3508">
        <f t="shared" si="240"/>
        <v>0</v>
      </c>
      <c r="F3508" s="59" t="e">
        <f>SUM($A$3016:A3508)</f>
        <v>#REF!</v>
      </c>
      <c r="G3508" s="70" t="s">
        <v>1032</v>
      </c>
      <c r="H3508" s="115">
        <v>65</v>
      </c>
      <c r="I3508" s="71"/>
      <c r="J3508" s="70">
        <v>0</v>
      </c>
      <c r="K3508" s="72" t="s">
        <v>346</v>
      </c>
      <c r="L3508" s="73"/>
      <c r="M3508" s="71"/>
      <c r="N3508" s="73">
        <f>IF(J3508=0,0,#REF!)</f>
        <v>0</v>
      </c>
      <c r="O3508" s="74">
        <f t="shared" si="241"/>
        <v>0</v>
      </c>
      <c r="P3508" s="73"/>
      <c r="Q3508" s="74"/>
      <c r="R3508" s="73"/>
      <c r="S3508" s="74"/>
      <c r="T3508" s="104">
        <f>IF(T3507&gt;0,ABS(J3508-J3507),0)</f>
        <v>0</v>
      </c>
    </row>
    <row r="3509" spans="1:20" ht="20.25" hidden="1" customHeight="1">
      <c r="E3509" t="str">
        <f t="shared" si="239"/>
        <v/>
      </c>
      <c r="F3509" s="62"/>
      <c r="G3509" s="63"/>
      <c r="H3509" s="113"/>
      <c r="I3509" s="64"/>
      <c r="J3509" s="63">
        <v>0</v>
      </c>
      <c r="K3509" s="65"/>
      <c r="L3509" s="66"/>
      <c r="M3509" s="64"/>
      <c r="N3509" s="66">
        <f>IF(J3509=0,0,#REF!*$E$3)</f>
        <v>0</v>
      </c>
      <c r="O3509" s="67">
        <f t="shared" si="241"/>
        <v>0</v>
      </c>
      <c r="P3509" s="66"/>
      <c r="Q3509" s="67"/>
      <c r="R3509" s="66"/>
      <c r="S3509" s="67"/>
      <c r="T3509" s="114">
        <f>IF($E$3=0,0,IF(J3509=J3510,0,IF(J3510&gt;J3509,"추가","환입")))</f>
        <v>0</v>
      </c>
    </row>
    <row r="3510" spans="1:20" ht="20.25" hidden="1" customHeight="1">
      <c r="A3510">
        <f>E3510</f>
        <v>0</v>
      </c>
      <c r="E3510">
        <f t="shared" si="240"/>
        <v>0</v>
      </c>
      <c r="F3510" s="59" t="e">
        <f>SUM($A$3016:A3510)</f>
        <v>#REF!</v>
      </c>
      <c r="G3510" s="70" t="s">
        <v>1033</v>
      </c>
      <c r="H3510" s="115">
        <v>15</v>
      </c>
      <c r="I3510" s="71"/>
      <c r="J3510" s="70">
        <v>0</v>
      </c>
      <c r="K3510" s="72" t="s">
        <v>926</v>
      </c>
      <c r="L3510" s="73"/>
      <c r="M3510" s="71"/>
      <c r="N3510" s="73">
        <f>IF(J3510=0,0,#REF!)</f>
        <v>0</v>
      </c>
      <c r="O3510" s="74">
        <f t="shared" si="241"/>
        <v>0</v>
      </c>
      <c r="P3510" s="73"/>
      <c r="Q3510" s="74"/>
      <c r="R3510" s="73"/>
      <c r="S3510" s="74"/>
      <c r="T3510" s="104">
        <f>IF(T3509&gt;0,ABS(J3510-J3509),0)</f>
        <v>0</v>
      </c>
    </row>
    <row r="3511" spans="1:20" ht="20.25" hidden="1" customHeight="1">
      <c r="E3511" t="str">
        <f t="shared" si="239"/>
        <v/>
      </c>
      <c r="F3511" s="62"/>
      <c r="G3511" s="63"/>
      <c r="H3511" s="113"/>
      <c r="I3511" s="64"/>
      <c r="J3511" s="63">
        <v>0</v>
      </c>
      <c r="K3511" s="65"/>
      <c r="L3511" s="66"/>
      <c r="M3511" s="64"/>
      <c r="N3511" s="66">
        <f>IF(J3511=0,0,#REF!*$E$3)</f>
        <v>0</v>
      </c>
      <c r="O3511" s="67">
        <f t="shared" si="241"/>
        <v>0</v>
      </c>
      <c r="P3511" s="66"/>
      <c r="Q3511" s="67"/>
      <c r="R3511" s="66"/>
      <c r="S3511" s="67"/>
      <c r="T3511" s="114">
        <f>IF($E$3=0,0,IF(J3511=J3512,0,IF(J3512&gt;J3511,"추가","환입")))</f>
        <v>0</v>
      </c>
    </row>
    <row r="3512" spans="1:20" ht="20.25" hidden="1" customHeight="1">
      <c r="A3512">
        <f>E3512</f>
        <v>0</v>
      </c>
      <c r="E3512">
        <f t="shared" si="240"/>
        <v>0</v>
      </c>
      <c r="F3512" s="59" t="e">
        <f>SUM($A$3016:A3512)</f>
        <v>#REF!</v>
      </c>
      <c r="G3512" s="70" t="s">
        <v>1033</v>
      </c>
      <c r="H3512" s="115">
        <v>20</v>
      </c>
      <c r="I3512" s="71"/>
      <c r="J3512" s="70">
        <v>0</v>
      </c>
      <c r="K3512" s="72" t="s">
        <v>926</v>
      </c>
      <c r="L3512" s="73"/>
      <c r="M3512" s="71"/>
      <c r="N3512" s="73">
        <f>IF(J3512=0,0,#REF!)</f>
        <v>0</v>
      </c>
      <c r="O3512" s="74">
        <f t="shared" si="241"/>
        <v>0</v>
      </c>
      <c r="P3512" s="73"/>
      <c r="Q3512" s="74"/>
      <c r="R3512" s="73"/>
      <c r="S3512" s="74"/>
      <c r="T3512" s="104">
        <f>IF(T3511&gt;0,ABS(J3512-J3511),0)</f>
        <v>0</v>
      </c>
    </row>
    <row r="3513" spans="1:20" ht="20.25" hidden="1" customHeight="1">
      <c r="E3513" t="str">
        <f t="shared" si="239"/>
        <v/>
      </c>
      <c r="F3513" s="62"/>
      <c r="G3513" s="63"/>
      <c r="H3513" s="113"/>
      <c r="I3513" s="64"/>
      <c r="J3513" s="63">
        <v>0</v>
      </c>
      <c r="K3513" s="65"/>
      <c r="L3513" s="66"/>
      <c r="M3513" s="64"/>
      <c r="N3513" s="66">
        <f>IF(J3513=0,0,#REF!*$E$3)</f>
        <v>0</v>
      </c>
      <c r="O3513" s="67">
        <f t="shared" si="241"/>
        <v>0</v>
      </c>
      <c r="P3513" s="66"/>
      <c r="Q3513" s="67"/>
      <c r="R3513" s="66"/>
      <c r="S3513" s="67"/>
      <c r="T3513" s="114">
        <f>IF($E$3=0,0,IF(J3513=J3514,0,IF(J3514&gt;J3513,"추가","환입")))</f>
        <v>0</v>
      </c>
    </row>
    <row r="3514" spans="1:20" ht="20.25" hidden="1" customHeight="1">
      <c r="A3514">
        <f>E3514</f>
        <v>0</v>
      </c>
      <c r="E3514">
        <f t="shared" si="240"/>
        <v>0</v>
      </c>
      <c r="F3514" s="59" t="e">
        <f>SUM($A$3016:A3514)</f>
        <v>#REF!</v>
      </c>
      <c r="G3514" s="70" t="s">
        <v>1033</v>
      </c>
      <c r="H3514" s="115">
        <v>25</v>
      </c>
      <c r="I3514" s="71"/>
      <c r="J3514" s="70">
        <v>0</v>
      </c>
      <c r="K3514" s="72" t="s">
        <v>346</v>
      </c>
      <c r="L3514" s="73"/>
      <c r="M3514" s="71"/>
      <c r="N3514" s="73">
        <f>IF(J3514=0,0,#REF!)</f>
        <v>0</v>
      </c>
      <c r="O3514" s="74">
        <f t="shared" si="241"/>
        <v>0</v>
      </c>
      <c r="P3514" s="73"/>
      <c r="Q3514" s="74"/>
      <c r="R3514" s="73"/>
      <c r="S3514" s="74"/>
      <c r="T3514" s="104">
        <f>IF(T3513&gt;0,ABS(J3514-J3513),0)</f>
        <v>0</v>
      </c>
    </row>
    <row r="3515" spans="1:20" ht="20.25" hidden="1" customHeight="1">
      <c r="E3515" t="str">
        <f t="shared" si="239"/>
        <v/>
      </c>
      <c r="F3515" s="62"/>
      <c r="G3515" s="63"/>
      <c r="H3515" s="113"/>
      <c r="I3515" s="64"/>
      <c r="J3515" s="63">
        <v>0</v>
      </c>
      <c r="K3515" s="65"/>
      <c r="L3515" s="66"/>
      <c r="M3515" s="64"/>
      <c r="N3515" s="66">
        <f>IF(J3515=0,0,#REF!*$E$3)</f>
        <v>0</v>
      </c>
      <c r="O3515" s="67">
        <f t="shared" si="241"/>
        <v>0</v>
      </c>
      <c r="P3515" s="66"/>
      <c r="Q3515" s="67"/>
      <c r="R3515" s="66"/>
      <c r="S3515" s="67"/>
      <c r="T3515" s="114">
        <f>IF($E$3=0,0,IF(J3515=J3516,0,IF(J3516&gt;J3515,"추가","환입")))</f>
        <v>0</v>
      </c>
    </row>
    <row r="3516" spans="1:20" ht="20.25" hidden="1" customHeight="1">
      <c r="A3516">
        <f>E3516</f>
        <v>0</v>
      </c>
      <c r="E3516">
        <f t="shared" si="240"/>
        <v>0</v>
      </c>
      <c r="F3516" s="59" t="e">
        <f>SUM($A$3016:A3516)</f>
        <v>#REF!</v>
      </c>
      <c r="G3516" s="70" t="s">
        <v>1033</v>
      </c>
      <c r="H3516" s="115">
        <v>32</v>
      </c>
      <c r="I3516" s="71"/>
      <c r="J3516" s="70">
        <v>0</v>
      </c>
      <c r="K3516" s="72" t="s">
        <v>346</v>
      </c>
      <c r="L3516" s="73"/>
      <c r="M3516" s="71"/>
      <c r="N3516" s="73">
        <f>IF(J3516=0,0,#REF!)</f>
        <v>0</v>
      </c>
      <c r="O3516" s="74">
        <f t="shared" si="241"/>
        <v>0</v>
      </c>
      <c r="P3516" s="73"/>
      <c r="Q3516" s="74"/>
      <c r="R3516" s="73"/>
      <c r="S3516" s="74"/>
      <c r="T3516" s="104">
        <f>IF(T3515&gt;0,ABS(J3516-J3515),0)</f>
        <v>0</v>
      </c>
    </row>
    <row r="3517" spans="1:20" ht="20.25" hidden="1" customHeight="1">
      <c r="E3517" t="str">
        <f t="shared" si="239"/>
        <v/>
      </c>
      <c r="F3517" s="62"/>
      <c r="G3517" s="63"/>
      <c r="H3517" s="113"/>
      <c r="I3517" s="64"/>
      <c r="J3517" s="63">
        <v>0</v>
      </c>
      <c r="K3517" s="65"/>
      <c r="L3517" s="66"/>
      <c r="M3517" s="64"/>
      <c r="N3517" s="66">
        <f>IF(J3517=0,0,#REF!*$E$3)</f>
        <v>0</v>
      </c>
      <c r="O3517" s="67">
        <f t="shared" si="241"/>
        <v>0</v>
      </c>
      <c r="P3517" s="66"/>
      <c r="Q3517" s="67"/>
      <c r="R3517" s="66"/>
      <c r="S3517" s="67"/>
      <c r="T3517" s="114">
        <f>IF($E$3=0,0,IF(J3517=J3518,0,IF(J3518&gt;J3517,"추가","환입")))</f>
        <v>0</v>
      </c>
    </row>
    <row r="3518" spans="1:20" ht="20.25" customHeight="1">
      <c r="A3518">
        <f>E3518</f>
        <v>0</v>
      </c>
      <c r="E3518">
        <f t="shared" si="240"/>
        <v>0</v>
      </c>
      <c r="F3518" s="59" t="e">
        <f>SUM($A$3016:A3518)</f>
        <v>#REF!</v>
      </c>
      <c r="G3518" s="70" t="s">
        <v>1033</v>
      </c>
      <c r="H3518" s="115">
        <v>40</v>
      </c>
      <c r="I3518" s="71"/>
      <c r="J3518" s="87">
        <v>6</v>
      </c>
      <c r="K3518" s="72" t="s">
        <v>347</v>
      </c>
      <c r="L3518" s="73"/>
      <c r="M3518" s="71"/>
      <c r="N3518" s="73"/>
      <c r="O3518" s="74"/>
      <c r="P3518" s="73"/>
      <c r="Q3518" s="74"/>
      <c r="R3518" s="73"/>
      <c r="S3518" s="74"/>
      <c r="T3518" s="104">
        <f>IF(T3517&gt;0,ABS(J3518-J3517),0)</f>
        <v>0</v>
      </c>
    </row>
    <row r="3519" spans="1:20" ht="20.25" hidden="1" customHeight="1">
      <c r="E3519" t="str">
        <f t="shared" si="239"/>
        <v/>
      </c>
      <c r="F3519" s="62"/>
      <c r="G3519" s="63"/>
      <c r="H3519" s="113"/>
      <c r="I3519" s="64"/>
      <c r="J3519" s="63">
        <v>0</v>
      </c>
      <c r="K3519" s="65"/>
      <c r="L3519" s="66"/>
      <c r="M3519" s="64"/>
      <c r="N3519" s="66">
        <f>IF(J3519=0,0,#REF!*$E$3)</f>
        <v>0</v>
      </c>
      <c r="O3519" s="67">
        <f t="shared" si="241"/>
        <v>0</v>
      </c>
      <c r="P3519" s="66"/>
      <c r="Q3519" s="67"/>
      <c r="R3519" s="66"/>
      <c r="S3519" s="67"/>
      <c r="T3519" s="114">
        <f>IF($E$3=0,0,IF(J3519=J3520,0,IF(J3520&gt;J3519,"추가","환입")))</f>
        <v>0</v>
      </c>
    </row>
    <row r="3520" spans="1:20" ht="20.25" hidden="1" customHeight="1">
      <c r="A3520">
        <f>E3520</f>
        <v>0</v>
      </c>
      <c r="E3520">
        <f t="shared" si="240"/>
        <v>0</v>
      </c>
      <c r="F3520" s="59" t="e">
        <f>SUM($A$3016:A3520)</f>
        <v>#REF!</v>
      </c>
      <c r="G3520" s="70" t="s">
        <v>1033</v>
      </c>
      <c r="H3520" s="115">
        <v>50</v>
      </c>
      <c r="I3520" s="71"/>
      <c r="J3520" s="70">
        <v>0</v>
      </c>
      <c r="K3520" s="72" t="s">
        <v>926</v>
      </c>
      <c r="L3520" s="73"/>
      <c r="M3520" s="71"/>
      <c r="N3520" s="73">
        <f>IF(J3520=0,0,#REF!)</f>
        <v>0</v>
      </c>
      <c r="O3520" s="74">
        <f t="shared" si="241"/>
        <v>0</v>
      </c>
      <c r="P3520" s="73"/>
      <c r="Q3520" s="74"/>
      <c r="R3520" s="73"/>
      <c r="S3520" s="74"/>
      <c r="T3520" s="104">
        <f>IF(T3519&gt;0,ABS(J3520-J3519),0)</f>
        <v>0</v>
      </c>
    </row>
    <row r="3521" spans="1:20" ht="20.25" hidden="1" customHeight="1">
      <c r="E3521" t="str">
        <f t="shared" si="239"/>
        <v/>
      </c>
      <c r="F3521" s="62"/>
      <c r="G3521" s="63"/>
      <c r="H3521" s="113"/>
      <c r="I3521" s="64"/>
      <c r="J3521" s="63">
        <v>0</v>
      </c>
      <c r="K3521" s="65"/>
      <c r="L3521" s="66"/>
      <c r="M3521" s="64"/>
      <c r="N3521" s="66">
        <f>IF(J3521=0,0,#REF!*$E$3)</f>
        <v>0</v>
      </c>
      <c r="O3521" s="67">
        <f t="shared" si="241"/>
        <v>0</v>
      </c>
      <c r="P3521" s="66"/>
      <c r="Q3521" s="67"/>
      <c r="R3521" s="66"/>
      <c r="S3521" s="67"/>
      <c r="T3521" s="114">
        <f>IF($E$3=0,0,IF(J3521=J3522,0,IF(J3522&gt;J3521,"추가","환입")))</f>
        <v>0</v>
      </c>
    </row>
    <row r="3522" spans="1:20" ht="20.25" customHeight="1">
      <c r="A3522">
        <f>E3522</f>
        <v>0</v>
      </c>
      <c r="E3522">
        <f t="shared" si="240"/>
        <v>0</v>
      </c>
      <c r="F3522" s="59" t="e">
        <f>SUM($A$3016:A3522)</f>
        <v>#REF!</v>
      </c>
      <c r="G3522" s="70" t="s">
        <v>1033</v>
      </c>
      <c r="H3522" s="115">
        <v>65</v>
      </c>
      <c r="I3522" s="71"/>
      <c r="J3522" s="87">
        <v>3</v>
      </c>
      <c r="K3522" s="72" t="s">
        <v>346</v>
      </c>
      <c r="L3522" s="73"/>
      <c r="M3522" s="71"/>
      <c r="N3522" s="73"/>
      <c r="O3522" s="74"/>
      <c r="P3522" s="73"/>
      <c r="Q3522" s="74"/>
      <c r="R3522" s="73"/>
      <c r="S3522" s="74"/>
      <c r="T3522" s="104">
        <f>IF(T3521&gt;0,ABS(J3522-J3521),0)</f>
        <v>0</v>
      </c>
    </row>
    <row r="3523" spans="1:20" ht="20.25" hidden="1" customHeight="1">
      <c r="E3523" t="str">
        <f t="shared" si="239"/>
        <v/>
      </c>
      <c r="F3523" s="62"/>
      <c r="G3523" s="63"/>
      <c r="H3523" s="113"/>
      <c r="I3523" s="64"/>
      <c r="J3523" s="63">
        <v>0</v>
      </c>
      <c r="K3523" s="65"/>
      <c r="L3523" s="66"/>
      <c r="M3523" s="64"/>
      <c r="N3523" s="66">
        <f>IF(J3523=0,0,#REF!*$E$3)</f>
        <v>0</v>
      </c>
      <c r="O3523" s="67">
        <f t="shared" si="241"/>
        <v>0</v>
      </c>
      <c r="P3523" s="66"/>
      <c r="Q3523" s="67"/>
      <c r="R3523" s="66"/>
      <c r="S3523" s="67"/>
      <c r="T3523" s="114">
        <f>IF($E$3=0,0,IF(J3523=J3524,0,IF(J3524&gt;J3523,"추가","환입")))</f>
        <v>0</v>
      </c>
    </row>
    <row r="3524" spans="1:20" ht="20.25" hidden="1" customHeight="1">
      <c r="A3524">
        <f>E3524</f>
        <v>0</v>
      </c>
      <c r="E3524">
        <f t="shared" si="240"/>
        <v>0</v>
      </c>
      <c r="F3524" s="59" t="e">
        <f>SUM($A$3016:A3524)</f>
        <v>#REF!</v>
      </c>
      <c r="G3524" s="70" t="s">
        <v>1034</v>
      </c>
      <c r="H3524" s="115">
        <v>15</v>
      </c>
      <c r="I3524" s="71"/>
      <c r="J3524" s="70">
        <v>0</v>
      </c>
      <c r="K3524" s="72" t="s">
        <v>346</v>
      </c>
      <c r="L3524" s="73"/>
      <c r="M3524" s="71"/>
      <c r="N3524" s="73">
        <f>IF(J3524=0,0,#REF!)</f>
        <v>0</v>
      </c>
      <c r="O3524" s="74">
        <f t="shared" si="241"/>
        <v>0</v>
      </c>
      <c r="P3524" s="73"/>
      <c r="Q3524" s="74"/>
      <c r="R3524" s="73"/>
      <c r="S3524" s="74"/>
      <c r="T3524" s="104">
        <f>IF(T3523&gt;0,ABS(J3524-J3523),0)</f>
        <v>0</v>
      </c>
    </row>
    <row r="3525" spans="1:20" ht="20.25" hidden="1" customHeight="1">
      <c r="E3525" t="str">
        <f t="shared" si="239"/>
        <v/>
      </c>
      <c r="F3525" s="62"/>
      <c r="G3525" s="63"/>
      <c r="H3525" s="113"/>
      <c r="I3525" s="64"/>
      <c r="J3525" s="63">
        <v>0</v>
      </c>
      <c r="K3525" s="65"/>
      <c r="L3525" s="66"/>
      <c r="M3525" s="64"/>
      <c r="N3525" s="66">
        <f>IF(J3525=0,0,#REF!*$E$3)</f>
        <v>0</v>
      </c>
      <c r="O3525" s="67">
        <f t="shared" si="241"/>
        <v>0</v>
      </c>
      <c r="P3525" s="66"/>
      <c r="Q3525" s="67"/>
      <c r="R3525" s="66"/>
      <c r="S3525" s="67"/>
      <c r="T3525" s="114">
        <f>IF($E$3=0,0,IF(J3525=J3526,0,IF(J3526&gt;J3525,"추가","환입")))</f>
        <v>0</v>
      </c>
    </row>
    <row r="3526" spans="1:20" ht="20.25" hidden="1" customHeight="1">
      <c r="A3526">
        <f>E3526</f>
        <v>0</v>
      </c>
      <c r="E3526">
        <f t="shared" si="240"/>
        <v>0</v>
      </c>
      <c r="F3526" s="59" t="e">
        <f>SUM($A$3016:A3526)</f>
        <v>#REF!</v>
      </c>
      <c r="G3526" s="70" t="s">
        <v>1034</v>
      </c>
      <c r="H3526" s="115">
        <v>20</v>
      </c>
      <c r="I3526" s="71"/>
      <c r="J3526" s="70">
        <v>0</v>
      </c>
      <c r="K3526" s="72" t="s">
        <v>884</v>
      </c>
      <c r="L3526" s="73"/>
      <c r="M3526" s="71"/>
      <c r="N3526" s="73">
        <f>IF(J3526=0,0,#REF!)</f>
        <v>0</v>
      </c>
      <c r="O3526" s="74">
        <f t="shared" si="241"/>
        <v>0</v>
      </c>
      <c r="P3526" s="73"/>
      <c r="Q3526" s="74"/>
      <c r="R3526" s="73"/>
      <c r="S3526" s="74"/>
      <c r="T3526" s="104">
        <f>IF(T3525&gt;0,ABS(J3526-J3525),0)</f>
        <v>0</v>
      </c>
    </row>
    <row r="3527" spans="1:20" ht="20.25" hidden="1" customHeight="1">
      <c r="E3527" t="str">
        <f t="shared" si="239"/>
        <v/>
      </c>
      <c r="F3527" s="62"/>
      <c r="G3527" s="63"/>
      <c r="H3527" s="113"/>
      <c r="I3527" s="64"/>
      <c r="J3527" s="63">
        <v>0</v>
      </c>
      <c r="K3527" s="65"/>
      <c r="L3527" s="66"/>
      <c r="M3527" s="64"/>
      <c r="N3527" s="66">
        <f>IF(J3527=0,0,#REF!*$E$3)</f>
        <v>0</v>
      </c>
      <c r="O3527" s="67">
        <f t="shared" si="241"/>
        <v>0</v>
      </c>
      <c r="P3527" s="66"/>
      <c r="Q3527" s="67"/>
      <c r="R3527" s="66"/>
      <c r="S3527" s="67"/>
      <c r="T3527" s="114">
        <f>IF($E$3=0,0,IF(J3527=J3528,0,IF(J3528&gt;J3527,"추가","환입")))</f>
        <v>0</v>
      </c>
    </row>
    <row r="3528" spans="1:20" ht="20.25" hidden="1" customHeight="1">
      <c r="A3528">
        <f>E3528</f>
        <v>0</v>
      </c>
      <c r="E3528">
        <f t="shared" si="240"/>
        <v>0</v>
      </c>
      <c r="F3528" s="59" t="e">
        <f>SUM($A$3016:A3528)</f>
        <v>#REF!</v>
      </c>
      <c r="G3528" s="70" t="s">
        <v>1034</v>
      </c>
      <c r="H3528" s="115">
        <v>25</v>
      </c>
      <c r="I3528" s="71"/>
      <c r="J3528" s="70">
        <v>0</v>
      </c>
      <c r="K3528" s="72" t="s">
        <v>884</v>
      </c>
      <c r="L3528" s="73"/>
      <c r="M3528" s="71"/>
      <c r="N3528" s="73">
        <f>IF(J3528=0,0,#REF!)</f>
        <v>0</v>
      </c>
      <c r="O3528" s="74">
        <f t="shared" si="241"/>
        <v>0</v>
      </c>
      <c r="P3528" s="73"/>
      <c r="Q3528" s="74"/>
      <c r="R3528" s="73"/>
      <c r="S3528" s="74"/>
      <c r="T3528" s="104">
        <f>IF(T3527&gt;0,ABS(J3528-J3527),0)</f>
        <v>0</v>
      </c>
    </row>
    <row r="3529" spans="1:20" ht="20.25" hidden="1" customHeight="1">
      <c r="E3529" t="str">
        <f t="shared" si="239"/>
        <v/>
      </c>
      <c r="F3529" s="62"/>
      <c r="G3529" s="63"/>
      <c r="H3529" s="113"/>
      <c r="I3529" s="64"/>
      <c r="J3529" s="63">
        <v>0</v>
      </c>
      <c r="K3529" s="65"/>
      <c r="L3529" s="66"/>
      <c r="M3529" s="64"/>
      <c r="N3529" s="66">
        <f>IF(J3529=0,0,#REF!*$E$3)</f>
        <v>0</v>
      </c>
      <c r="O3529" s="67">
        <f t="shared" si="241"/>
        <v>0</v>
      </c>
      <c r="P3529" s="66"/>
      <c r="Q3529" s="67"/>
      <c r="R3529" s="66"/>
      <c r="S3529" s="67"/>
      <c r="T3529" s="114">
        <f>IF($E$3=0,0,IF(J3529=J3530,0,IF(J3530&gt;J3529,"추가","환입")))</f>
        <v>0</v>
      </c>
    </row>
    <row r="3530" spans="1:20" ht="20.25" hidden="1" customHeight="1">
      <c r="A3530">
        <f>E3530</f>
        <v>0</v>
      </c>
      <c r="E3530">
        <f t="shared" si="240"/>
        <v>0</v>
      </c>
      <c r="F3530" s="59" t="e">
        <f>SUM($A$3016:A3530)</f>
        <v>#REF!</v>
      </c>
      <c r="G3530" s="70" t="s">
        <v>1034</v>
      </c>
      <c r="H3530" s="115">
        <v>32</v>
      </c>
      <c r="I3530" s="71"/>
      <c r="J3530" s="87">
        <v>0</v>
      </c>
      <c r="K3530" s="72" t="s">
        <v>346</v>
      </c>
      <c r="L3530" s="73"/>
      <c r="M3530" s="71"/>
      <c r="N3530" s="73">
        <f>IF(J3530=0,0,#REF!)</f>
        <v>0</v>
      </c>
      <c r="O3530" s="74">
        <f t="shared" si="241"/>
        <v>0</v>
      </c>
      <c r="P3530" s="73"/>
      <c r="Q3530" s="74"/>
      <c r="R3530" s="73"/>
      <c r="S3530" s="74"/>
      <c r="T3530" s="104">
        <f>IF(T3529&gt;0,ABS(J3530-J3529),0)</f>
        <v>0</v>
      </c>
    </row>
    <row r="3531" spans="1:20" ht="20.25" hidden="1" customHeight="1">
      <c r="E3531" t="str">
        <f t="shared" si="239"/>
        <v/>
      </c>
      <c r="F3531" s="62"/>
      <c r="G3531" s="63"/>
      <c r="H3531" s="113"/>
      <c r="I3531" s="64"/>
      <c r="J3531" s="63">
        <v>0</v>
      </c>
      <c r="K3531" s="65"/>
      <c r="L3531" s="66"/>
      <c r="M3531" s="64"/>
      <c r="N3531" s="66">
        <f>IF(J3531=0,0,#REF!*$E$3)</f>
        <v>0</v>
      </c>
      <c r="O3531" s="67">
        <f t="shared" si="241"/>
        <v>0</v>
      </c>
      <c r="P3531" s="66"/>
      <c r="Q3531" s="67"/>
      <c r="R3531" s="66"/>
      <c r="S3531" s="67"/>
      <c r="T3531" s="114">
        <f>IF($E$3=0,0,IF(J3531=J3532,0,IF(J3532&gt;J3531,"추가","환입")))</f>
        <v>0</v>
      </c>
    </row>
    <row r="3532" spans="1:20" ht="20.25" customHeight="1">
      <c r="A3532">
        <f>E3532</f>
        <v>0</v>
      </c>
      <c r="E3532">
        <f t="shared" si="240"/>
        <v>0</v>
      </c>
      <c r="F3532" s="59" t="e">
        <f>SUM($A$3016:A3532)</f>
        <v>#REF!</v>
      </c>
      <c r="G3532" s="70" t="s">
        <v>1034</v>
      </c>
      <c r="H3532" s="115">
        <v>40</v>
      </c>
      <c r="I3532" s="71"/>
      <c r="J3532" s="87">
        <v>6</v>
      </c>
      <c r="K3532" s="72" t="s">
        <v>926</v>
      </c>
      <c r="L3532" s="73"/>
      <c r="M3532" s="71"/>
      <c r="N3532" s="73"/>
      <c r="O3532" s="74"/>
      <c r="P3532" s="73"/>
      <c r="Q3532" s="74"/>
      <c r="R3532" s="73"/>
      <c r="S3532" s="74"/>
      <c r="T3532" s="104">
        <f>IF(T3531&gt;0,ABS(J3532-J3531),0)</f>
        <v>0</v>
      </c>
    </row>
    <row r="3533" spans="1:20" ht="20.25" hidden="1" customHeight="1">
      <c r="E3533" t="str">
        <f t="shared" si="239"/>
        <v/>
      </c>
      <c r="F3533" s="62"/>
      <c r="G3533" s="63"/>
      <c r="H3533" s="113"/>
      <c r="I3533" s="64"/>
      <c r="J3533" s="63">
        <v>0</v>
      </c>
      <c r="K3533" s="65"/>
      <c r="L3533" s="66"/>
      <c r="M3533" s="64"/>
      <c r="N3533" s="66">
        <f>IF(J3533=0,0,#REF!*$E$3)</f>
        <v>0</v>
      </c>
      <c r="O3533" s="67">
        <f t="shared" si="241"/>
        <v>0</v>
      </c>
      <c r="P3533" s="66"/>
      <c r="Q3533" s="67"/>
      <c r="R3533" s="66"/>
      <c r="S3533" s="67"/>
      <c r="T3533" s="114">
        <f>IF($E$3=0,0,IF(J3533=J3534,0,IF(J3534&gt;J3533,"추가","환입")))</f>
        <v>0</v>
      </c>
    </row>
    <row r="3534" spans="1:20" ht="20.25" hidden="1" customHeight="1">
      <c r="A3534">
        <f>E3534</f>
        <v>0</v>
      </c>
      <c r="E3534">
        <f t="shared" si="240"/>
        <v>0</v>
      </c>
      <c r="F3534" s="59" t="e">
        <f>SUM($A$3016:A3534)</f>
        <v>#REF!</v>
      </c>
      <c r="G3534" s="70" t="s">
        <v>1034</v>
      </c>
      <c r="H3534" s="115">
        <v>50</v>
      </c>
      <c r="I3534" s="71"/>
      <c r="J3534" s="70">
        <v>0</v>
      </c>
      <c r="K3534" s="72" t="s">
        <v>346</v>
      </c>
      <c r="L3534" s="73"/>
      <c r="M3534" s="71"/>
      <c r="N3534" s="73">
        <f>IF(J3534=0,0,#REF!)</f>
        <v>0</v>
      </c>
      <c r="O3534" s="74">
        <f t="shared" si="241"/>
        <v>0</v>
      </c>
      <c r="P3534" s="73"/>
      <c r="Q3534" s="74"/>
      <c r="R3534" s="73"/>
      <c r="S3534" s="74"/>
      <c r="T3534" s="104">
        <f>IF(T3533&gt;0,ABS(J3534-J3533),0)</f>
        <v>0</v>
      </c>
    </row>
    <row r="3535" spans="1:20" ht="20.25" hidden="1" customHeight="1">
      <c r="E3535" t="str">
        <f t="shared" si="239"/>
        <v/>
      </c>
      <c r="F3535" s="62"/>
      <c r="G3535" s="63"/>
      <c r="H3535" s="113"/>
      <c r="I3535" s="64"/>
      <c r="J3535" s="63">
        <v>0</v>
      </c>
      <c r="K3535" s="65"/>
      <c r="L3535" s="66"/>
      <c r="M3535" s="64"/>
      <c r="N3535" s="66">
        <f>IF(J3535=0,0,#REF!*$E$3)</f>
        <v>0</v>
      </c>
      <c r="O3535" s="67">
        <f t="shared" si="241"/>
        <v>0</v>
      </c>
      <c r="P3535" s="66"/>
      <c r="Q3535" s="67"/>
      <c r="R3535" s="66"/>
      <c r="S3535" s="67"/>
      <c r="T3535" s="114">
        <f>IF($E$3=0,0,IF(J3535=J3536,0,IF(J3536&gt;J3535,"추가","환입")))</f>
        <v>0</v>
      </c>
    </row>
    <row r="3536" spans="1:20" ht="20.25" customHeight="1">
      <c r="A3536">
        <f>E3536</f>
        <v>0</v>
      </c>
      <c r="E3536">
        <f t="shared" si="240"/>
        <v>0</v>
      </c>
      <c r="F3536" s="59" t="e">
        <f>SUM($A$3016:A3536)</f>
        <v>#REF!</v>
      </c>
      <c r="G3536" s="70" t="s">
        <v>1034</v>
      </c>
      <c r="H3536" s="115">
        <v>65</v>
      </c>
      <c r="I3536" s="71"/>
      <c r="J3536" s="87">
        <v>3</v>
      </c>
      <c r="K3536" s="72" t="s">
        <v>926</v>
      </c>
      <c r="L3536" s="73"/>
      <c r="M3536" s="71"/>
      <c r="N3536" s="73"/>
      <c r="O3536" s="74"/>
      <c r="P3536" s="73"/>
      <c r="Q3536" s="74"/>
      <c r="R3536" s="73"/>
      <c r="S3536" s="74"/>
      <c r="T3536" s="104">
        <f>IF(T3535&gt;0,ABS(J3536-J3535),0)</f>
        <v>0</v>
      </c>
    </row>
    <row r="3537" spans="1:20" ht="20.25" hidden="1" customHeight="1">
      <c r="E3537" t="str">
        <f t="shared" si="239"/>
        <v/>
      </c>
      <c r="F3537" s="62"/>
      <c r="G3537" s="63"/>
      <c r="H3537" s="113"/>
      <c r="I3537" s="64"/>
      <c r="J3537" s="63">
        <v>0</v>
      </c>
      <c r="K3537" s="65"/>
      <c r="L3537" s="66"/>
      <c r="M3537" s="64"/>
      <c r="N3537" s="66">
        <f>IF(J3537=0,0,#REF!*$E$3)</f>
        <v>0</v>
      </c>
      <c r="O3537" s="67">
        <f t="shared" si="241"/>
        <v>0</v>
      </c>
      <c r="P3537" s="66"/>
      <c r="Q3537" s="67"/>
      <c r="R3537" s="66"/>
      <c r="S3537" s="67"/>
      <c r="T3537" s="114">
        <f>IF($E$3=0,0,IF(J3537=J3538,0,IF(J3538&gt;J3537,"추가","환입")))</f>
        <v>0</v>
      </c>
    </row>
    <row r="3538" spans="1:20" ht="20.25" hidden="1" customHeight="1">
      <c r="A3538">
        <f>E3538</f>
        <v>0</v>
      </c>
      <c r="E3538">
        <f t="shared" si="240"/>
        <v>0</v>
      </c>
      <c r="F3538" s="59" t="e">
        <f>SUM($A$3016:A3538)</f>
        <v>#REF!</v>
      </c>
      <c r="G3538" s="70" t="s">
        <v>1035</v>
      </c>
      <c r="H3538" s="115" t="s">
        <v>1036</v>
      </c>
      <c r="I3538" s="71"/>
      <c r="J3538" s="70">
        <v>0</v>
      </c>
      <c r="K3538" s="72" t="s">
        <v>346</v>
      </c>
      <c r="L3538" s="73"/>
      <c r="M3538" s="71"/>
      <c r="N3538" s="73">
        <f>IF(J3538=0,0,#REF!)</f>
        <v>0</v>
      </c>
      <c r="O3538" s="74">
        <f t="shared" si="241"/>
        <v>0</v>
      </c>
      <c r="P3538" s="73"/>
      <c r="Q3538" s="74"/>
      <c r="R3538" s="73"/>
      <c r="S3538" s="74"/>
      <c r="T3538" s="104">
        <f>IF(T3537&gt;0,ABS(J3538-J3537),0)</f>
        <v>0</v>
      </c>
    </row>
    <row r="3539" spans="1:20" ht="20.25" hidden="1" customHeight="1">
      <c r="E3539" t="str">
        <f t="shared" si="239"/>
        <v/>
      </c>
      <c r="F3539" s="62"/>
      <c r="G3539" s="63"/>
      <c r="H3539" s="113"/>
      <c r="I3539" s="64"/>
      <c r="J3539" s="63">
        <v>0</v>
      </c>
      <c r="K3539" s="65"/>
      <c r="L3539" s="66"/>
      <c r="M3539" s="64"/>
      <c r="N3539" s="66">
        <f>IF(J3539=0,0,#REF!*$E$3)</f>
        <v>0</v>
      </c>
      <c r="O3539" s="67">
        <f t="shared" si="241"/>
        <v>0</v>
      </c>
      <c r="P3539" s="66"/>
      <c r="Q3539" s="67"/>
      <c r="R3539" s="66"/>
      <c r="S3539" s="67"/>
      <c r="T3539" s="114">
        <f>IF($E$3=0,0,IF(J3539=J3540,0,IF(J3540&gt;J3539,"추가","환입")))</f>
        <v>0</v>
      </c>
    </row>
    <row r="3540" spans="1:20" ht="20.25" hidden="1" customHeight="1">
      <c r="A3540">
        <f>E3540</f>
        <v>0</v>
      </c>
      <c r="E3540">
        <f t="shared" si="240"/>
        <v>0</v>
      </c>
      <c r="F3540" s="59" t="e">
        <f>SUM($A$3016:A3540)</f>
        <v>#REF!</v>
      </c>
      <c r="G3540" s="70" t="s">
        <v>1035</v>
      </c>
      <c r="H3540" s="115" t="s">
        <v>1037</v>
      </c>
      <c r="I3540" s="71"/>
      <c r="J3540" s="70">
        <v>0</v>
      </c>
      <c r="K3540" s="72" t="s">
        <v>346</v>
      </c>
      <c r="L3540" s="73"/>
      <c r="M3540" s="71"/>
      <c r="N3540" s="73">
        <f>IF(J3540=0,0,#REF!)</f>
        <v>0</v>
      </c>
      <c r="O3540" s="74">
        <f t="shared" si="241"/>
        <v>0</v>
      </c>
      <c r="P3540" s="73"/>
      <c r="Q3540" s="74"/>
      <c r="R3540" s="73"/>
      <c r="S3540" s="74"/>
      <c r="T3540" s="104">
        <f>IF(T3539&gt;0,ABS(J3540-J3539),0)</f>
        <v>0</v>
      </c>
    </row>
    <row r="3541" spans="1:20" ht="20.25" hidden="1" customHeight="1">
      <c r="E3541" t="str">
        <f t="shared" si="239"/>
        <v/>
      </c>
      <c r="F3541" s="62"/>
      <c r="G3541" s="63"/>
      <c r="H3541" s="113"/>
      <c r="I3541" s="64"/>
      <c r="J3541" s="63">
        <v>0</v>
      </c>
      <c r="K3541" s="65"/>
      <c r="L3541" s="66"/>
      <c r="M3541" s="64"/>
      <c r="N3541" s="66">
        <f>IF(J3541=0,0,#REF!*$E$3)</f>
        <v>0</v>
      </c>
      <c r="O3541" s="67">
        <f t="shared" si="241"/>
        <v>0</v>
      </c>
      <c r="P3541" s="66"/>
      <c r="Q3541" s="67"/>
      <c r="R3541" s="66"/>
      <c r="S3541" s="67"/>
      <c r="T3541" s="114">
        <f>IF($E$3=0,0,IF(J3541=J3542,0,IF(J3542&gt;J3541,"추가","환입")))</f>
        <v>0</v>
      </c>
    </row>
    <row r="3542" spans="1:20" ht="20.25" hidden="1" customHeight="1">
      <c r="A3542">
        <f>E3542</f>
        <v>0</v>
      </c>
      <c r="E3542">
        <f t="shared" si="240"/>
        <v>0</v>
      </c>
      <c r="F3542" s="59" t="e">
        <f>SUM($A$3016:A3542)</f>
        <v>#REF!</v>
      </c>
      <c r="G3542" s="70" t="s">
        <v>1035</v>
      </c>
      <c r="H3542" s="115" t="s">
        <v>1006</v>
      </c>
      <c r="I3542" s="71"/>
      <c r="J3542" s="70">
        <v>0</v>
      </c>
      <c r="K3542" s="72" t="s">
        <v>346</v>
      </c>
      <c r="L3542" s="73"/>
      <c r="M3542" s="71"/>
      <c r="N3542" s="73">
        <f>IF(J3542=0,0,#REF!)</f>
        <v>0</v>
      </c>
      <c r="O3542" s="74">
        <f t="shared" si="241"/>
        <v>0</v>
      </c>
      <c r="P3542" s="73"/>
      <c r="Q3542" s="74"/>
      <c r="R3542" s="73"/>
      <c r="S3542" s="74"/>
      <c r="T3542" s="104">
        <f>IF(T3541&gt;0,ABS(J3542-J3541),0)</f>
        <v>0</v>
      </c>
    </row>
    <row r="3543" spans="1:20" ht="20.25" hidden="1" customHeight="1">
      <c r="E3543" t="str">
        <f>IF(OR(O3543&gt;0,O3544&gt;0),2,"")</f>
        <v/>
      </c>
      <c r="F3543" s="62"/>
      <c r="G3543" s="63"/>
      <c r="H3543" s="113"/>
      <c r="I3543" s="64"/>
      <c r="J3543" s="63">
        <v>0</v>
      </c>
      <c r="K3543" s="65"/>
      <c r="L3543" s="66"/>
      <c r="M3543" s="64"/>
      <c r="N3543" s="66">
        <f>IF(J3543=0,0,#REF!*$E$3)</f>
        <v>0</v>
      </c>
      <c r="O3543" s="67">
        <f t="shared" si="241"/>
        <v>0</v>
      </c>
      <c r="P3543" s="66"/>
      <c r="Q3543" s="67"/>
      <c r="R3543" s="66"/>
      <c r="S3543" s="67"/>
      <c r="T3543" s="114">
        <f>IF($E$3=0,0,IF(J3543=J3544,0,IF(J3544&gt;J3543,"추가","환입")))</f>
        <v>0</v>
      </c>
    </row>
    <row r="3544" spans="1:20" ht="20.25" hidden="1" customHeight="1">
      <c r="A3544">
        <f>E3544</f>
        <v>0</v>
      </c>
      <c r="E3544">
        <f>IF(OR(O3543&gt;0,O3544&gt;0),1,0)</f>
        <v>0</v>
      </c>
      <c r="F3544" s="59" t="e">
        <f>SUM($A$3016:A3544)</f>
        <v>#REF!</v>
      </c>
      <c r="G3544" s="70" t="s">
        <v>1035</v>
      </c>
      <c r="H3544" s="115" t="s">
        <v>1009</v>
      </c>
      <c r="I3544" s="71"/>
      <c r="J3544" s="70">
        <v>0</v>
      </c>
      <c r="K3544" s="72" t="s">
        <v>347</v>
      </c>
      <c r="L3544" s="73"/>
      <c r="M3544" s="71"/>
      <c r="N3544" s="73">
        <f>IF(J3544=0,0,#REF!)</f>
        <v>0</v>
      </c>
      <c r="O3544" s="74">
        <f t="shared" si="241"/>
        <v>0</v>
      </c>
      <c r="P3544" s="73"/>
      <c r="Q3544" s="74"/>
      <c r="R3544" s="73"/>
      <c r="S3544" s="74"/>
      <c r="T3544" s="104">
        <f>IF(T3543&gt;0,ABS(J3544-J3543),0)</f>
        <v>0</v>
      </c>
    </row>
    <row r="3545" spans="1:20" ht="20.25" hidden="1" customHeight="1">
      <c r="E3545" t="str">
        <f>IF(OR(O3545&gt;0,O3546&gt;0),2,"")</f>
        <v/>
      </c>
      <c r="F3545" s="62"/>
      <c r="G3545" s="63"/>
      <c r="H3545" s="113"/>
      <c r="I3545" s="64"/>
      <c r="J3545" s="63">
        <v>0</v>
      </c>
      <c r="K3545" s="65"/>
      <c r="L3545" s="66"/>
      <c r="M3545" s="64"/>
      <c r="N3545" s="66">
        <f>IF(J3545=0,0,#REF!*$E$3)</f>
        <v>0</v>
      </c>
      <c r="O3545" s="67">
        <f t="shared" si="241"/>
        <v>0</v>
      </c>
      <c r="P3545" s="66"/>
      <c r="Q3545" s="67"/>
      <c r="R3545" s="66"/>
      <c r="S3545" s="67"/>
      <c r="T3545" s="114">
        <f>IF($E$3=0,0,IF(J3545=J3546,0,IF(J3546&gt;J3545,"추가","환입")))</f>
        <v>0</v>
      </c>
    </row>
    <row r="3546" spans="1:20" ht="20.25" hidden="1" customHeight="1">
      <c r="A3546">
        <f>E3546</f>
        <v>0</v>
      </c>
      <c r="E3546">
        <f>IF(OR(O3545&gt;0,O3546&gt;0),1,0)</f>
        <v>0</v>
      </c>
      <c r="F3546" s="59" t="e">
        <f>SUM($A$3016:A3546)</f>
        <v>#REF!</v>
      </c>
      <c r="G3546" s="70" t="s">
        <v>1035</v>
      </c>
      <c r="H3546" s="115" t="s">
        <v>1010</v>
      </c>
      <c r="I3546" s="71"/>
      <c r="J3546" s="70">
        <v>0</v>
      </c>
      <c r="K3546" s="72" t="s">
        <v>926</v>
      </c>
      <c r="L3546" s="73"/>
      <c r="M3546" s="71"/>
      <c r="N3546" s="73">
        <f>IF(J3546=0,0,#REF!)</f>
        <v>0</v>
      </c>
      <c r="O3546" s="74">
        <f t="shared" si="241"/>
        <v>0</v>
      </c>
      <c r="P3546" s="73"/>
      <c r="Q3546" s="74"/>
      <c r="R3546" s="73"/>
      <c r="S3546" s="74"/>
      <c r="T3546" s="104">
        <f>IF(T3545&gt;0,ABS(J3546-J3545),0)</f>
        <v>0</v>
      </c>
    </row>
    <row r="3547" spans="1:20" ht="20.25" hidden="1" customHeight="1">
      <c r="E3547" t="str">
        <f>IF(OR(O3547&gt;0,O3548&gt;0),2,"")</f>
        <v/>
      </c>
      <c r="F3547" s="62"/>
      <c r="G3547" s="63"/>
      <c r="H3547" s="113"/>
      <c r="I3547" s="64"/>
      <c r="J3547" s="63">
        <v>0</v>
      </c>
      <c r="K3547" s="65"/>
      <c r="L3547" s="66"/>
      <c r="M3547" s="64"/>
      <c r="N3547" s="66">
        <f>IF(J3547=0,0,#REF!*$E$3)</f>
        <v>0</v>
      </c>
      <c r="O3547" s="67">
        <f t="shared" si="241"/>
        <v>0</v>
      </c>
      <c r="P3547" s="66"/>
      <c r="Q3547" s="67"/>
      <c r="R3547" s="66"/>
      <c r="S3547" s="67"/>
      <c r="T3547" s="114">
        <f>IF($E$3=0,0,IF(J3547=J3548,0,IF(J3548&gt;J3547,"추가","환입")))</f>
        <v>0</v>
      </c>
    </row>
    <row r="3548" spans="1:20" ht="20.25" hidden="1" customHeight="1">
      <c r="A3548">
        <f>E3548</f>
        <v>0</v>
      </c>
      <c r="E3548">
        <f>IF(OR(O3547&gt;0,O3548&gt;0),1,0)</f>
        <v>0</v>
      </c>
      <c r="F3548" s="59" t="e">
        <f>SUM($A$3016:A3548)</f>
        <v>#REF!</v>
      </c>
      <c r="G3548" s="70" t="s">
        <v>1035</v>
      </c>
      <c r="H3548" s="115" t="s">
        <v>984</v>
      </c>
      <c r="I3548" s="71"/>
      <c r="J3548" s="70">
        <v>0</v>
      </c>
      <c r="K3548" s="72" t="s">
        <v>926</v>
      </c>
      <c r="L3548" s="73"/>
      <c r="M3548" s="71"/>
      <c r="N3548" s="73">
        <f>IF(J3548=0,0,#REF!)</f>
        <v>0</v>
      </c>
      <c r="O3548" s="74">
        <f t="shared" si="241"/>
        <v>0</v>
      </c>
      <c r="P3548" s="73"/>
      <c r="Q3548" s="74"/>
      <c r="R3548" s="73"/>
      <c r="S3548" s="74"/>
      <c r="T3548" s="104">
        <f>IF(T3547&gt;0,ABS(J3548-J3547),0)</f>
        <v>0</v>
      </c>
    </row>
    <row r="3549" spans="1:20" ht="20.25" hidden="1" customHeight="1">
      <c r="E3549" t="str">
        <f>IF(OR(O3549&gt;0,O3550&gt;0),2,"")</f>
        <v/>
      </c>
      <c r="F3549" s="62"/>
      <c r="G3549" s="63"/>
      <c r="H3549" s="113"/>
      <c r="I3549" s="64"/>
      <c r="J3549" s="63">
        <v>0</v>
      </c>
      <c r="K3549" s="65"/>
      <c r="L3549" s="66"/>
      <c r="M3549" s="64"/>
      <c r="N3549" s="66">
        <f>IF(J3549=0,0,#REF!*$E$3)</f>
        <v>0</v>
      </c>
      <c r="O3549" s="67">
        <f t="shared" si="241"/>
        <v>0</v>
      </c>
      <c r="P3549" s="66"/>
      <c r="Q3549" s="67"/>
      <c r="R3549" s="66"/>
      <c r="S3549" s="67"/>
      <c r="T3549" s="114">
        <f>IF($E$3=0,0,IF(J3549=J3550,0,IF(J3550&gt;J3549,"추가","환입")))</f>
        <v>0</v>
      </c>
    </row>
    <row r="3550" spans="1:20" ht="20.25" hidden="1" customHeight="1">
      <c r="A3550">
        <f>E3550</f>
        <v>0</v>
      </c>
      <c r="E3550">
        <f>IF(OR(O3549&gt;0,O3550&gt;0),1,0)</f>
        <v>0</v>
      </c>
      <c r="F3550" s="59" t="e">
        <f>SUM($A$3016:A3550)</f>
        <v>#REF!</v>
      </c>
      <c r="G3550" s="70" t="s">
        <v>1035</v>
      </c>
      <c r="H3550" s="115" t="s">
        <v>1038</v>
      </c>
      <c r="I3550" s="71"/>
      <c r="J3550" s="70">
        <v>0</v>
      </c>
      <c r="K3550" s="72" t="s">
        <v>346</v>
      </c>
      <c r="L3550" s="73"/>
      <c r="M3550" s="71"/>
      <c r="N3550" s="73">
        <f>IF(J3550=0,0,#REF!)</f>
        <v>0</v>
      </c>
      <c r="O3550" s="74">
        <f t="shared" si="241"/>
        <v>0</v>
      </c>
      <c r="P3550" s="73"/>
      <c r="Q3550" s="74"/>
      <c r="R3550" s="73"/>
      <c r="S3550" s="74"/>
      <c r="T3550" s="104">
        <f>IF(T3549&gt;0,ABS(J3550-J3549),0)</f>
        <v>0</v>
      </c>
    </row>
    <row r="3551" spans="1:20" ht="20.25" hidden="1" customHeight="1">
      <c r="E3551" t="str">
        <f>IF(OR(O3551&gt;0,O3552&gt;0),2,"")</f>
        <v/>
      </c>
      <c r="F3551" s="62"/>
      <c r="G3551" s="63"/>
      <c r="H3551" s="113"/>
      <c r="I3551" s="64"/>
      <c r="J3551" s="63">
        <v>0</v>
      </c>
      <c r="K3551" s="65"/>
      <c r="L3551" s="66"/>
      <c r="M3551" s="64"/>
      <c r="N3551" s="66">
        <f>IF(J3551=0,0,#REF!*$E$3)</f>
        <v>0</v>
      </c>
      <c r="O3551" s="67">
        <f t="shared" si="241"/>
        <v>0</v>
      </c>
      <c r="P3551" s="66"/>
      <c r="Q3551" s="67"/>
      <c r="R3551" s="66"/>
      <c r="S3551" s="67"/>
      <c r="T3551" s="114">
        <f>IF($E$3=0,0,IF(J3551=J3552,0,IF(J3552&gt;J3551,"추가","환입")))</f>
        <v>0</v>
      </c>
    </row>
    <row r="3552" spans="1:20" ht="20.25" hidden="1" customHeight="1">
      <c r="A3552">
        <f>E3552</f>
        <v>0</v>
      </c>
      <c r="E3552">
        <f>IF(OR(O3551&gt;0,O3552&gt;0),1,0)</f>
        <v>0</v>
      </c>
      <c r="F3552" s="59" t="e">
        <f>SUM($A$3016:A3552)</f>
        <v>#REF!</v>
      </c>
      <c r="G3552" s="70" t="s">
        <v>1035</v>
      </c>
      <c r="H3552" s="115" t="s">
        <v>1039</v>
      </c>
      <c r="I3552" s="71"/>
      <c r="J3552" s="70">
        <v>0</v>
      </c>
      <c r="K3552" s="72" t="s">
        <v>346</v>
      </c>
      <c r="L3552" s="73"/>
      <c r="M3552" s="71"/>
      <c r="N3552" s="73">
        <f>IF(J3552=0,0,#REF!)</f>
        <v>0</v>
      </c>
      <c r="O3552" s="74">
        <f t="shared" si="241"/>
        <v>0</v>
      </c>
      <c r="P3552" s="73"/>
      <c r="Q3552" s="74"/>
      <c r="R3552" s="73"/>
      <c r="S3552" s="74"/>
      <c r="T3552" s="104">
        <f>IF(T3551&gt;0,ABS(J3552-J3551),0)</f>
        <v>0</v>
      </c>
    </row>
    <row r="3553" spans="1:20" ht="20.25" hidden="1" customHeight="1">
      <c r="E3553" t="str">
        <f>IF(OR(O3553&gt;0,O3554&gt;0),2,"")</f>
        <v/>
      </c>
      <c r="F3553" s="62"/>
      <c r="G3553" s="63"/>
      <c r="H3553" s="113"/>
      <c r="I3553" s="64"/>
      <c r="J3553" s="63">
        <v>0</v>
      </c>
      <c r="K3553" s="65"/>
      <c r="L3553" s="66"/>
      <c r="M3553" s="64"/>
      <c r="N3553" s="66">
        <f>IF(J3553=0,0,#REF!*$E$3)</f>
        <v>0</v>
      </c>
      <c r="O3553" s="67">
        <f t="shared" si="241"/>
        <v>0</v>
      </c>
      <c r="P3553" s="66"/>
      <c r="Q3553" s="67"/>
      <c r="R3553" s="66"/>
      <c r="S3553" s="67"/>
      <c r="T3553" s="114">
        <f>IF($E$3=0,0,IF(J3553=J3554,0,IF(J3554&gt;J3553,"추가","환입")))</f>
        <v>0</v>
      </c>
    </row>
    <row r="3554" spans="1:20" ht="20.25" hidden="1" customHeight="1">
      <c r="A3554">
        <f>E3554</f>
        <v>0</v>
      </c>
      <c r="E3554">
        <f>IF(OR(O3553&gt;0,O3554&gt;0),1,0)</f>
        <v>0</v>
      </c>
      <c r="F3554" s="59" t="e">
        <f>SUM($A$3016:A3554)</f>
        <v>#REF!</v>
      </c>
      <c r="G3554" s="70" t="s">
        <v>1035</v>
      </c>
      <c r="H3554" s="115" t="s">
        <v>1015</v>
      </c>
      <c r="I3554" s="71"/>
      <c r="J3554" s="70">
        <v>0</v>
      </c>
      <c r="K3554" s="72" t="s">
        <v>926</v>
      </c>
      <c r="L3554" s="73"/>
      <c r="M3554" s="71"/>
      <c r="N3554" s="73">
        <f>IF(J3554=0,0,#REF!)</f>
        <v>0</v>
      </c>
      <c r="O3554" s="74">
        <f t="shared" si="241"/>
        <v>0</v>
      </c>
      <c r="P3554" s="73"/>
      <c r="Q3554" s="74"/>
      <c r="R3554" s="73"/>
      <c r="S3554" s="74"/>
      <c r="T3554" s="104">
        <f>IF(T3553&gt;0,ABS(J3554-J3553),0)</f>
        <v>0</v>
      </c>
    </row>
    <row r="3555" spans="1:20" ht="20.25" hidden="1" customHeight="1">
      <c r="E3555" t="str">
        <f>IF(OR(O3555&gt;0,O3556&gt;0),2,"")</f>
        <v/>
      </c>
      <c r="F3555" s="62"/>
      <c r="G3555" s="63"/>
      <c r="H3555" s="113"/>
      <c r="I3555" s="64"/>
      <c r="J3555" s="63">
        <v>0</v>
      </c>
      <c r="K3555" s="65"/>
      <c r="L3555" s="66"/>
      <c r="M3555" s="64"/>
      <c r="N3555" s="66">
        <f>IF(J3555=0,0,#REF!*$E$3)</f>
        <v>0</v>
      </c>
      <c r="O3555" s="67">
        <f t="shared" si="241"/>
        <v>0</v>
      </c>
      <c r="P3555" s="66"/>
      <c r="Q3555" s="67"/>
      <c r="R3555" s="66"/>
      <c r="S3555" s="67"/>
      <c r="T3555" s="114">
        <f>IF($E$3=0,0,IF(J3555=J3556,0,IF(J3556&gt;J3555,"추가","환입")))</f>
        <v>0</v>
      </c>
    </row>
    <row r="3556" spans="1:20" ht="20.25" hidden="1" customHeight="1">
      <c r="A3556">
        <f>E3556</f>
        <v>0</v>
      </c>
      <c r="E3556">
        <f>IF(OR(O3555&gt;0,O3556&gt;0),1,0)</f>
        <v>0</v>
      </c>
      <c r="F3556" s="59" t="e">
        <f>SUM($A$3016:A3556)</f>
        <v>#REF!</v>
      </c>
      <c r="G3556" s="70" t="s">
        <v>1035</v>
      </c>
      <c r="H3556" s="115" t="s">
        <v>1040</v>
      </c>
      <c r="I3556" s="71"/>
      <c r="J3556" s="70">
        <v>0</v>
      </c>
      <c r="K3556" s="72" t="s">
        <v>926</v>
      </c>
      <c r="L3556" s="73"/>
      <c r="M3556" s="71"/>
      <c r="N3556" s="73">
        <f>IF(J3556=0,0,#REF!)</f>
        <v>0</v>
      </c>
      <c r="O3556" s="74">
        <f t="shared" si="241"/>
        <v>0</v>
      </c>
      <c r="P3556" s="73"/>
      <c r="Q3556" s="74"/>
      <c r="R3556" s="73"/>
      <c r="S3556" s="74"/>
      <c r="T3556" s="104">
        <f>IF(T3555&gt;0,ABS(J3556-J3555),0)</f>
        <v>0</v>
      </c>
    </row>
    <row r="3557" spans="1:20" ht="20.25" hidden="1" customHeight="1">
      <c r="E3557" t="str">
        <f>IF(OR(O3557&gt;0,O3558&gt;0),2,"")</f>
        <v/>
      </c>
      <c r="F3557" s="62"/>
      <c r="G3557" s="63"/>
      <c r="H3557" s="113"/>
      <c r="I3557" s="64"/>
      <c r="J3557" s="63">
        <v>0</v>
      </c>
      <c r="K3557" s="65"/>
      <c r="L3557" s="66"/>
      <c r="M3557" s="64"/>
      <c r="N3557" s="66">
        <f>IF(J3557=0,0,#REF!*$E$3)</f>
        <v>0</v>
      </c>
      <c r="O3557" s="67">
        <f t="shared" si="241"/>
        <v>0</v>
      </c>
      <c r="P3557" s="66"/>
      <c r="Q3557" s="67"/>
      <c r="R3557" s="66"/>
      <c r="S3557" s="67"/>
      <c r="T3557" s="114">
        <f>IF($E$3=0,0,IF(J3557=J3558,0,IF(J3558&gt;J3557,"추가","환입")))</f>
        <v>0</v>
      </c>
    </row>
    <row r="3558" spans="1:20" ht="20.25" hidden="1" customHeight="1">
      <c r="A3558">
        <f>E3558</f>
        <v>0</v>
      </c>
      <c r="E3558">
        <f>IF(OR(O3557&gt;0,O3558&gt;0),1,0)</f>
        <v>0</v>
      </c>
      <c r="F3558" s="59" t="e">
        <f>SUM($A$3016:A3558)</f>
        <v>#REF!</v>
      </c>
      <c r="G3558" s="70" t="s">
        <v>1035</v>
      </c>
      <c r="H3558" s="115" t="s">
        <v>1041</v>
      </c>
      <c r="I3558" s="71"/>
      <c r="J3558" s="70">
        <v>0</v>
      </c>
      <c r="K3558" s="72" t="s">
        <v>346</v>
      </c>
      <c r="L3558" s="73"/>
      <c r="M3558" s="71"/>
      <c r="N3558" s="73">
        <f>IF(J3558=0,0,#REF!)</f>
        <v>0</v>
      </c>
      <c r="O3558" s="74">
        <f t="shared" si="241"/>
        <v>0</v>
      </c>
      <c r="P3558" s="73"/>
      <c r="Q3558" s="74"/>
      <c r="R3558" s="73"/>
      <c r="S3558" s="74"/>
      <c r="T3558" s="104">
        <f>IF(T3557&gt;0,ABS(J3558-J3557),0)</f>
        <v>0</v>
      </c>
    </row>
    <row r="3559" spans="1:20" ht="20.25" hidden="1" customHeight="1">
      <c r="E3559" t="str">
        <f>IF(OR(O3559&gt;0,O3560&gt;0),2,"")</f>
        <v/>
      </c>
      <c r="F3559" s="62"/>
      <c r="G3559" s="63"/>
      <c r="H3559" s="113"/>
      <c r="I3559" s="64"/>
      <c r="J3559" s="63">
        <v>0</v>
      </c>
      <c r="K3559" s="65"/>
      <c r="L3559" s="66"/>
      <c r="M3559" s="64"/>
      <c r="N3559" s="66">
        <f>IF(J3559=0,0,#REF!*$E$3)</f>
        <v>0</v>
      </c>
      <c r="O3559" s="67">
        <f t="shared" si="241"/>
        <v>0</v>
      </c>
      <c r="P3559" s="66"/>
      <c r="Q3559" s="67"/>
      <c r="R3559" s="66"/>
      <c r="S3559" s="67"/>
      <c r="T3559" s="114">
        <f>IF($E$3=0,0,IF(J3559=J3560,0,IF(J3560&gt;J3559,"추가","환입")))</f>
        <v>0</v>
      </c>
    </row>
    <row r="3560" spans="1:20" ht="20.25" customHeight="1">
      <c r="A3560">
        <f>E3560</f>
        <v>0</v>
      </c>
      <c r="E3560">
        <f>IF(OR(O3559&gt;0,O3560&gt;0),1,0)</f>
        <v>0</v>
      </c>
      <c r="F3560" s="59" t="e">
        <f>SUM($A$3016:A3560)</f>
        <v>#REF!</v>
      </c>
      <c r="G3560" s="70" t="s">
        <v>1035</v>
      </c>
      <c r="H3560" s="115" t="s">
        <v>1019</v>
      </c>
      <c r="I3560" s="71"/>
      <c r="J3560" s="87">
        <v>1</v>
      </c>
      <c r="K3560" s="72" t="s">
        <v>346</v>
      </c>
      <c r="L3560" s="73"/>
      <c r="M3560" s="71"/>
      <c r="N3560" s="73"/>
      <c r="O3560" s="74"/>
      <c r="P3560" s="73"/>
      <c r="Q3560" s="74"/>
      <c r="R3560" s="73"/>
      <c r="S3560" s="74"/>
      <c r="T3560" s="104">
        <f>IF(T3559&gt;0,ABS(J3560-J3559),0)</f>
        <v>0</v>
      </c>
    </row>
    <row r="3561" spans="1:20" ht="20.25" hidden="1" customHeight="1">
      <c r="E3561" t="str">
        <f>IF(OR(O3561&gt;0,O3562&gt;0),2,"")</f>
        <v/>
      </c>
      <c r="F3561" s="62"/>
      <c r="G3561" s="63"/>
      <c r="H3561" s="113"/>
      <c r="I3561" s="64"/>
      <c r="J3561" s="63">
        <v>0</v>
      </c>
      <c r="K3561" s="65"/>
      <c r="L3561" s="66"/>
      <c r="M3561" s="64"/>
      <c r="N3561" s="66">
        <f>IF(J3561=0,0,#REF!*$E$3)</f>
        <v>0</v>
      </c>
      <c r="O3561" s="67">
        <f t="shared" ref="O3561:O3632" si="242">INT($J3561*N3561)</f>
        <v>0</v>
      </c>
      <c r="P3561" s="66"/>
      <c r="Q3561" s="67"/>
      <c r="R3561" s="66"/>
      <c r="S3561" s="67"/>
      <c r="T3561" s="114">
        <f>IF($E$3=0,0,IF(J3561=J3562,0,IF(J3562&gt;J3561,"추가","환입")))</f>
        <v>0</v>
      </c>
    </row>
    <row r="3562" spans="1:20" ht="20.25" hidden="1" customHeight="1">
      <c r="A3562">
        <f>E3562</f>
        <v>0</v>
      </c>
      <c r="E3562">
        <f>IF(OR(O3561&gt;0,O3562&gt;0),1,0)</f>
        <v>0</v>
      </c>
      <c r="F3562" s="59" t="e">
        <f>SUM($A$3016:A3562)</f>
        <v>#REF!</v>
      </c>
      <c r="G3562" s="70" t="s">
        <v>1035</v>
      </c>
      <c r="H3562" s="115" t="s">
        <v>1020</v>
      </c>
      <c r="I3562" s="71"/>
      <c r="J3562" s="70">
        <v>0</v>
      </c>
      <c r="K3562" s="72" t="s">
        <v>347</v>
      </c>
      <c r="L3562" s="73"/>
      <c r="M3562" s="71"/>
      <c r="N3562" s="73">
        <f>IF(J3562=0,0,#REF!)</f>
        <v>0</v>
      </c>
      <c r="O3562" s="74">
        <f t="shared" si="242"/>
        <v>0</v>
      </c>
      <c r="P3562" s="73"/>
      <c r="Q3562" s="74"/>
      <c r="R3562" s="73"/>
      <c r="S3562" s="74"/>
      <c r="T3562" s="104">
        <f>IF(T3561&gt;0,ABS(J3562-J3561),0)</f>
        <v>0</v>
      </c>
    </row>
    <row r="3563" spans="1:20" ht="20.25" hidden="1" customHeight="1">
      <c r="E3563" t="str">
        <f>IF(OR(O3563&gt;0,O3564&gt;0),2,"")</f>
        <v/>
      </c>
      <c r="F3563" s="62"/>
      <c r="G3563" s="63"/>
      <c r="H3563" s="113"/>
      <c r="I3563" s="64"/>
      <c r="J3563" s="63">
        <v>0</v>
      </c>
      <c r="K3563" s="65"/>
      <c r="L3563" s="66"/>
      <c r="M3563" s="64"/>
      <c r="N3563" s="66">
        <f>IF(J3563=0,0,#REF!*$E$3)</f>
        <v>0</v>
      </c>
      <c r="O3563" s="67">
        <f t="shared" si="242"/>
        <v>0</v>
      </c>
      <c r="P3563" s="66"/>
      <c r="Q3563" s="67"/>
      <c r="R3563" s="66"/>
      <c r="S3563" s="67"/>
      <c r="T3563" s="114">
        <f>IF($E$3=0,0,IF(J3563=J3564,0,IF(J3564&gt;J3563,"추가","환입")))</f>
        <v>0</v>
      </c>
    </row>
    <row r="3564" spans="1:20" ht="20.25" hidden="1" customHeight="1">
      <c r="A3564">
        <f>E3564</f>
        <v>0</v>
      </c>
      <c r="E3564">
        <f>IF(OR(O3563&gt;0,O3564&gt;0),1,0)</f>
        <v>0</v>
      </c>
      <c r="F3564" s="59" t="e">
        <f>SUM($A$3016:A3564)</f>
        <v>#REF!</v>
      </c>
      <c r="G3564" s="70" t="s">
        <v>1035</v>
      </c>
      <c r="H3564" s="115" t="s">
        <v>1021</v>
      </c>
      <c r="I3564" s="71"/>
      <c r="J3564" s="119">
        <v>0</v>
      </c>
      <c r="K3564" s="72" t="s">
        <v>926</v>
      </c>
      <c r="L3564" s="73"/>
      <c r="M3564" s="71"/>
      <c r="N3564" s="73">
        <f>IF(J3564=0,0,#REF!)</f>
        <v>0</v>
      </c>
      <c r="O3564" s="74">
        <f t="shared" si="242"/>
        <v>0</v>
      </c>
      <c r="P3564" s="73"/>
      <c r="Q3564" s="74"/>
      <c r="R3564" s="73"/>
      <c r="S3564" s="74"/>
      <c r="T3564" s="104">
        <f>IF(T3563&gt;0,ABS(J3564-J3563),0)</f>
        <v>0</v>
      </c>
    </row>
    <row r="3565" spans="1:20" ht="20.25" hidden="1" customHeight="1">
      <c r="E3565" t="str">
        <f>IF(OR(O3565&gt;0,O3566&gt;0),2,"")</f>
        <v/>
      </c>
      <c r="F3565" s="62"/>
      <c r="G3565" s="63"/>
      <c r="H3565" s="113"/>
      <c r="I3565" s="64"/>
      <c r="J3565" s="63">
        <v>0</v>
      </c>
      <c r="K3565" s="65"/>
      <c r="L3565" s="66"/>
      <c r="M3565" s="64"/>
      <c r="N3565" s="66">
        <f>IF(J3565=0,0,#REF!*$E$3)</f>
        <v>0</v>
      </c>
      <c r="O3565" s="67">
        <f t="shared" si="242"/>
        <v>0</v>
      </c>
      <c r="P3565" s="66"/>
      <c r="Q3565" s="67"/>
      <c r="R3565" s="66"/>
      <c r="S3565" s="67"/>
      <c r="T3565" s="114">
        <f>IF($E$3=0,0,IF(J3565=J3566,0,IF(J3566&gt;J3565,"추가","환입")))</f>
        <v>0</v>
      </c>
    </row>
    <row r="3566" spans="1:20" ht="20.25" hidden="1" customHeight="1">
      <c r="A3566">
        <f>E3566</f>
        <v>0</v>
      </c>
      <c r="E3566">
        <f>IF(OR(O3565&gt;0,O3566&gt;0),1,0)</f>
        <v>0</v>
      </c>
      <c r="F3566" s="59" t="e">
        <f>SUM($A$3016:A3566)</f>
        <v>#REF!</v>
      </c>
      <c r="G3566" s="70" t="s">
        <v>1035</v>
      </c>
      <c r="H3566" s="115" t="s">
        <v>1042</v>
      </c>
      <c r="I3566" s="71"/>
      <c r="J3566" s="70">
        <v>0</v>
      </c>
      <c r="K3566" s="72" t="s">
        <v>926</v>
      </c>
      <c r="L3566" s="73"/>
      <c r="M3566" s="71"/>
      <c r="N3566" s="73">
        <f>IF(J3566=0,0,#REF!)</f>
        <v>0</v>
      </c>
      <c r="O3566" s="74">
        <f t="shared" si="242"/>
        <v>0</v>
      </c>
      <c r="P3566" s="73"/>
      <c r="Q3566" s="74"/>
      <c r="R3566" s="73"/>
      <c r="S3566" s="74"/>
      <c r="T3566" s="104">
        <f>IF(T3565&gt;0,ABS(J3566-J3565),0)</f>
        <v>0</v>
      </c>
    </row>
    <row r="3567" spans="1:20" ht="20.25" hidden="1" customHeight="1">
      <c r="E3567" t="str">
        <f>IF(OR(O3567&gt;0,O3568&gt;0),2,"")</f>
        <v/>
      </c>
      <c r="F3567" s="62"/>
      <c r="G3567" s="63"/>
      <c r="H3567" s="113"/>
      <c r="I3567" s="64"/>
      <c r="J3567" s="63">
        <v>0</v>
      </c>
      <c r="K3567" s="65"/>
      <c r="L3567" s="66"/>
      <c r="M3567" s="64"/>
      <c r="N3567" s="66">
        <f>IF(J3567=0,0,#REF!*$E$3)</f>
        <v>0</v>
      </c>
      <c r="O3567" s="67">
        <f t="shared" si="242"/>
        <v>0</v>
      </c>
      <c r="P3567" s="66"/>
      <c r="Q3567" s="67"/>
      <c r="R3567" s="66"/>
      <c r="S3567" s="67"/>
      <c r="T3567" s="114">
        <f>IF($E$3=0,0,IF(J3567=J3568,0,IF(J3568&gt;J3567,"추가","환입")))</f>
        <v>0</v>
      </c>
    </row>
    <row r="3568" spans="1:20" ht="20.25" hidden="1" customHeight="1">
      <c r="A3568">
        <f>E3568</f>
        <v>0</v>
      </c>
      <c r="E3568">
        <f>IF(OR(O3567&gt;0,O3568&gt;0),1,0)</f>
        <v>0</v>
      </c>
      <c r="F3568" s="59" t="e">
        <f>SUM($A$3016:A3568)</f>
        <v>#REF!</v>
      </c>
      <c r="G3568" s="70" t="s">
        <v>1035</v>
      </c>
      <c r="H3568" s="115" t="s">
        <v>1043</v>
      </c>
      <c r="I3568" s="71"/>
      <c r="J3568" s="70">
        <v>0</v>
      </c>
      <c r="K3568" s="72" t="s">
        <v>346</v>
      </c>
      <c r="L3568" s="73"/>
      <c r="M3568" s="71"/>
      <c r="N3568" s="73">
        <f>IF(J3568=0,0,#REF!)</f>
        <v>0</v>
      </c>
      <c r="O3568" s="74">
        <f t="shared" si="242"/>
        <v>0</v>
      </c>
      <c r="P3568" s="73"/>
      <c r="Q3568" s="74"/>
      <c r="R3568" s="73"/>
      <c r="S3568" s="74"/>
      <c r="T3568" s="104">
        <f>IF(T3567&gt;0,ABS(J3568-J3567),0)</f>
        <v>0</v>
      </c>
    </row>
    <row r="3569" spans="1:20" ht="20.25" hidden="1" customHeight="1">
      <c r="E3569" t="str">
        <f>IF(OR(O3569&gt;0,O3570&gt;0),2,"")</f>
        <v/>
      </c>
      <c r="F3569" s="62"/>
      <c r="G3569" s="63"/>
      <c r="H3569" s="113"/>
      <c r="I3569" s="64"/>
      <c r="J3569" s="63">
        <v>0</v>
      </c>
      <c r="K3569" s="65"/>
      <c r="L3569" s="66"/>
      <c r="M3569" s="64"/>
      <c r="N3569" s="66">
        <f>IF(J3569=0,0,#REF!*$E$3)</f>
        <v>0</v>
      </c>
      <c r="O3569" s="67">
        <f t="shared" si="242"/>
        <v>0</v>
      </c>
      <c r="P3569" s="66"/>
      <c r="Q3569" s="67"/>
      <c r="R3569" s="66"/>
      <c r="S3569" s="67"/>
      <c r="T3569" s="114">
        <f>IF($E$3=0,0,IF(J3569=J3570,0,IF(J3570&gt;J3569,"추가","환입")))</f>
        <v>0</v>
      </c>
    </row>
    <row r="3570" spans="1:20" ht="20.25" hidden="1" customHeight="1">
      <c r="A3570">
        <f>E3570</f>
        <v>0</v>
      </c>
      <c r="E3570">
        <f>IF(OR(O3569&gt;0,O3570&gt;0),1,0)</f>
        <v>0</v>
      </c>
      <c r="F3570" s="59" t="e">
        <f>SUM($A$3016:A3570)</f>
        <v>#REF!</v>
      </c>
      <c r="G3570" s="70" t="s">
        <v>1035</v>
      </c>
      <c r="H3570" s="115" t="s">
        <v>1025</v>
      </c>
      <c r="I3570" s="71"/>
      <c r="J3570" s="70">
        <v>0</v>
      </c>
      <c r="K3570" s="72" t="s">
        <v>346</v>
      </c>
      <c r="L3570" s="73"/>
      <c r="M3570" s="71"/>
      <c r="N3570" s="73">
        <f>IF(J3570=0,0,#REF!)</f>
        <v>0</v>
      </c>
      <c r="O3570" s="74">
        <f t="shared" si="242"/>
        <v>0</v>
      </c>
      <c r="P3570" s="73"/>
      <c r="Q3570" s="74"/>
      <c r="R3570" s="73"/>
      <c r="S3570" s="74"/>
      <c r="T3570" s="104">
        <f>IF(T3569&gt;0,ABS(J3570-J3569),0)</f>
        <v>0</v>
      </c>
    </row>
    <row r="3571" spans="1:20" ht="20.25" hidden="1" customHeight="1">
      <c r="E3571" t="str">
        <f>IF(OR(O3571&gt;0,O3572&gt;0),2,"")</f>
        <v/>
      </c>
      <c r="F3571" s="62"/>
      <c r="G3571" s="63"/>
      <c r="H3571" s="113"/>
      <c r="I3571" s="64"/>
      <c r="J3571" s="63">
        <v>0</v>
      </c>
      <c r="K3571" s="65"/>
      <c r="L3571" s="66"/>
      <c r="M3571" s="64"/>
      <c r="N3571" s="66">
        <f>IF(J3571=0,0,#REF!*$E$3)</f>
        <v>0</v>
      </c>
      <c r="O3571" s="67">
        <f t="shared" si="242"/>
        <v>0</v>
      </c>
      <c r="P3571" s="66"/>
      <c r="Q3571" s="67"/>
      <c r="R3571" s="66"/>
      <c r="S3571" s="67"/>
      <c r="T3571" s="114">
        <f>IF($E$3=0,0,IF(J3571=J3572,0,IF(J3572&gt;J3571,"추가","환입")))</f>
        <v>0</v>
      </c>
    </row>
    <row r="3572" spans="1:20" ht="20.25" hidden="1" customHeight="1">
      <c r="A3572">
        <f>E3572</f>
        <v>0</v>
      </c>
      <c r="E3572">
        <f>IF(OR(O3571&gt;0,O3572&gt;0),1,0)</f>
        <v>0</v>
      </c>
      <c r="F3572" s="59" t="e">
        <f>SUM($A$3016:A3572)</f>
        <v>#REF!</v>
      </c>
      <c r="G3572" s="70" t="s">
        <v>1035</v>
      </c>
      <c r="H3572" s="115" t="s">
        <v>1026</v>
      </c>
      <c r="I3572" s="71"/>
      <c r="J3572" s="70">
        <v>0</v>
      </c>
      <c r="K3572" s="72" t="s">
        <v>926</v>
      </c>
      <c r="L3572" s="73"/>
      <c r="M3572" s="71"/>
      <c r="N3572" s="73">
        <f>IF(J3572=0,0,#REF!)</f>
        <v>0</v>
      </c>
      <c r="O3572" s="74">
        <f t="shared" si="242"/>
        <v>0</v>
      </c>
      <c r="P3572" s="73"/>
      <c r="Q3572" s="74"/>
      <c r="R3572" s="73"/>
      <c r="S3572" s="74"/>
      <c r="T3572" s="104">
        <f>IF(T3571&gt;0,ABS(J3572-J3571),0)</f>
        <v>0</v>
      </c>
    </row>
    <row r="3573" spans="1:20" ht="20.25" hidden="1" customHeight="1">
      <c r="E3573" t="str">
        <f>IF(OR(O3573&gt;0,O3574&gt;0),2,"")</f>
        <v/>
      </c>
      <c r="F3573" s="62"/>
      <c r="G3573" s="63"/>
      <c r="H3573" s="113"/>
      <c r="I3573" s="64"/>
      <c r="J3573" s="63">
        <v>0</v>
      </c>
      <c r="K3573" s="65"/>
      <c r="L3573" s="66"/>
      <c r="M3573" s="64"/>
      <c r="N3573" s="66">
        <f>IF(J3573=0,0,#REF!*$E$3)</f>
        <v>0</v>
      </c>
      <c r="O3573" s="67">
        <f t="shared" si="242"/>
        <v>0</v>
      </c>
      <c r="P3573" s="66"/>
      <c r="Q3573" s="67"/>
      <c r="R3573" s="66"/>
      <c r="S3573" s="67"/>
      <c r="T3573" s="114">
        <f>IF($E$3=0,0,IF(J3573=J3574,0,IF(J3574&gt;J3573,"추가","환입")))</f>
        <v>0</v>
      </c>
    </row>
    <row r="3574" spans="1:20" ht="20.25" hidden="1" customHeight="1">
      <c r="A3574">
        <f>E3574</f>
        <v>0</v>
      </c>
      <c r="E3574">
        <f>IF(OR(O3573&gt;0,O3574&gt;0),1,0)</f>
        <v>0</v>
      </c>
      <c r="F3574" s="59" t="e">
        <f>SUM($A$3016:A3574)</f>
        <v>#REF!</v>
      </c>
      <c r="G3574" s="70" t="s">
        <v>1035</v>
      </c>
      <c r="H3574" s="115" t="s">
        <v>1027</v>
      </c>
      <c r="I3574" s="71"/>
      <c r="J3574" s="70">
        <v>0</v>
      </c>
      <c r="K3574" s="72" t="s">
        <v>926</v>
      </c>
      <c r="L3574" s="73"/>
      <c r="M3574" s="71"/>
      <c r="N3574" s="73">
        <f>IF(J3574=0,0,#REF!)</f>
        <v>0</v>
      </c>
      <c r="O3574" s="74">
        <f t="shared" si="242"/>
        <v>0</v>
      </c>
      <c r="P3574" s="73"/>
      <c r="Q3574" s="74"/>
      <c r="R3574" s="73"/>
      <c r="S3574" s="74"/>
      <c r="T3574" s="104">
        <f>IF(T3573&gt;0,ABS(J3574-J3573),0)</f>
        <v>0</v>
      </c>
    </row>
    <row r="3575" spans="1:20" ht="20.25" hidden="1" customHeight="1">
      <c r="E3575" t="str">
        <f>IF(OR(O3575&gt;0,O3576&gt;0),2,"")</f>
        <v/>
      </c>
      <c r="F3575" s="62"/>
      <c r="G3575" s="63"/>
      <c r="H3575" s="113"/>
      <c r="I3575" s="64"/>
      <c r="J3575" s="63">
        <v>0</v>
      </c>
      <c r="K3575" s="65"/>
      <c r="L3575" s="66"/>
      <c r="M3575" s="64"/>
      <c r="N3575" s="66">
        <f>IF(J3575=0,0,#REF!*$E$3)</f>
        <v>0</v>
      </c>
      <c r="O3575" s="67">
        <f t="shared" si="242"/>
        <v>0</v>
      </c>
      <c r="P3575" s="66"/>
      <c r="Q3575" s="67"/>
      <c r="R3575" s="66"/>
      <c r="S3575" s="67"/>
      <c r="T3575" s="114">
        <f>IF($E$3=0,0,IF(J3575=J3576,0,IF(J3576&gt;J3575,"추가","환입")))</f>
        <v>0</v>
      </c>
    </row>
    <row r="3576" spans="1:20" ht="20.25" hidden="1" customHeight="1">
      <c r="A3576">
        <f>E3576</f>
        <v>0</v>
      </c>
      <c r="E3576">
        <f>IF(OR(O3575&gt;0,O3576&gt;0),1,0)</f>
        <v>0</v>
      </c>
      <c r="F3576" s="59" t="e">
        <f>SUM($A$3016:A3576)</f>
        <v>#REF!</v>
      </c>
      <c r="G3576" s="70" t="s">
        <v>1035</v>
      </c>
      <c r="H3576" s="115" t="s">
        <v>1028</v>
      </c>
      <c r="I3576" s="71"/>
      <c r="J3576" s="70">
        <v>0</v>
      </c>
      <c r="K3576" s="72" t="s">
        <v>346</v>
      </c>
      <c r="L3576" s="73"/>
      <c r="M3576" s="71"/>
      <c r="N3576" s="73">
        <f>IF(J3576=0,0,#REF!)</f>
        <v>0</v>
      </c>
      <c r="O3576" s="74">
        <f t="shared" si="242"/>
        <v>0</v>
      </c>
      <c r="P3576" s="73"/>
      <c r="Q3576" s="74"/>
      <c r="R3576" s="73"/>
      <c r="S3576" s="74"/>
      <c r="T3576" s="104">
        <f>IF(T3575&gt;0,ABS(J3576-J3575),0)</f>
        <v>0</v>
      </c>
    </row>
    <row r="3577" spans="1:20" ht="20.25" hidden="1" customHeight="1">
      <c r="E3577" t="str">
        <f>IF(OR(O3577&gt;0,O3578&gt;0),2,"")</f>
        <v/>
      </c>
      <c r="F3577" s="62"/>
      <c r="G3577" s="63"/>
      <c r="H3577" s="113"/>
      <c r="I3577" s="64"/>
      <c r="J3577" s="121">
        <v>0</v>
      </c>
      <c r="K3577" s="65"/>
      <c r="L3577" s="66"/>
      <c r="M3577" s="64"/>
      <c r="N3577" s="66">
        <f>IF(J3577=0,0,#REF!*$E$3)</f>
        <v>0</v>
      </c>
      <c r="O3577" s="67">
        <f t="shared" si="242"/>
        <v>0</v>
      </c>
      <c r="P3577" s="66"/>
      <c r="Q3577" s="67"/>
      <c r="R3577" s="66"/>
      <c r="S3577" s="67"/>
      <c r="T3577" s="114">
        <f>IF($E$3=0,0,IF(J3577=J3578,0,IF(J3578&gt;J3577,"추가","환입")))</f>
        <v>0</v>
      </c>
    </row>
    <row r="3578" spans="1:20" ht="20.25" hidden="1" customHeight="1">
      <c r="A3578">
        <f>E3578</f>
        <v>0</v>
      </c>
      <c r="E3578">
        <f>IF(OR(O3577&gt;0,O3578&gt;0),1,0)</f>
        <v>0</v>
      </c>
      <c r="F3578" s="59" t="e">
        <f>SUM($A$3016:A3578)</f>
        <v>#REF!</v>
      </c>
      <c r="G3578" s="70" t="s">
        <v>1044</v>
      </c>
      <c r="H3578" s="115">
        <v>13</v>
      </c>
      <c r="I3578" s="71"/>
      <c r="J3578" s="122">
        <v>0</v>
      </c>
      <c r="K3578" s="72" t="s">
        <v>346</v>
      </c>
      <c r="L3578" s="73"/>
      <c r="M3578" s="71"/>
      <c r="N3578" s="73">
        <f>IF(J3578=0,0,#REF!)</f>
        <v>0</v>
      </c>
      <c r="O3578" s="74">
        <f t="shared" si="242"/>
        <v>0</v>
      </c>
      <c r="P3578" s="73"/>
      <c r="Q3578" s="74"/>
      <c r="R3578" s="73"/>
      <c r="S3578" s="74"/>
      <c r="T3578" s="104">
        <f>IF(T3577&gt;0,ABS(J3578-J3577),0)</f>
        <v>0</v>
      </c>
    </row>
    <row r="3579" spans="1:20" ht="20.25" hidden="1" customHeight="1">
      <c r="E3579" t="str">
        <f>IF(OR(O3579&gt;0,O3580&gt;0),2,"")</f>
        <v/>
      </c>
      <c r="F3579" s="62"/>
      <c r="G3579" s="63"/>
      <c r="H3579" s="113"/>
      <c r="I3579" s="64"/>
      <c r="J3579" s="121">
        <v>0</v>
      </c>
      <c r="K3579" s="65"/>
      <c r="L3579" s="66"/>
      <c r="M3579" s="64"/>
      <c r="N3579" s="66">
        <f>IF(J3579=0,0,#REF!*$E$3)</f>
        <v>0</v>
      </c>
      <c r="O3579" s="67">
        <f t="shared" si="242"/>
        <v>0</v>
      </c>
      <c r="P3579" s="66"/>
      <c r="Q3579" s="67"/>
      <c r="R3579" s="66"/>
      <c r="S3579" s="67"/>
      <c r="T3579" s="114">
        <f>IF($E$3=0,0,IF(J3579=J3580,0,IF(J3580&gt;J3579,"추가","환입")))</f>
        <v>0</v>
      </c>
    </row>
    <row r="3580" spans="1:20" ht="20.25" hidden="1" customHeight="1">
      <c r="A3580">
        <f>E3580</f>
        <v>0</v>
      </c>
      <c r="E3580">
        <f>IF(OR(O3579&gt;0,O3580&gt;0),1,0)</f>
        <v>0</v>
      </c>
      <c r="F3580" s="59" t="e">
        <f>SUM($A$3016:A3580)</f>
        <v>#REF!</v>
      </c>
      <c r="G3580" s="70" t="s">
        <v>1044</v>
      </c>
      <c r="H3580" s="115">
        <v>20</v>
      </c>
      <c r="I3580" s="71"/>
      <c r="J3580" s="122">
        <v>0</v>
      </c>
      <c r="K3580" s="72" t="s">
        <v>347</v>
      </c>
      <c r="L3580" s="73"/>
      <c r="M3580" s="71"/>
      <c r="N3580" s="73">
        <f>IF(J3580=0,0,#REF!)</f>
        <v>0</v>
      </c>
      <c r="O3580" s="74">
        <f t="shared" si="242"/>
        <v>0</v>
      </c>
      <c r="P3580" s="73"/>
      <c r="Q3580" s="74"/>
      <c r="R3580" s="73"/>
      <c r="S3580" s="74"/>
      <c r="T3580" s="104">
        <f>IF(T3579&gt;0,ABS(J3580-J3579),0)</f>
        <v>0</v>
      </c>
    </row>
    <row r="3581" spans="1:20" ht="20.25" hidden="1" customHeight="1">
      <c r="E3581" t="str">
        <f>IF(OR(O3581&gt;0,O3582&gt;0),2,"")</f>
        <v/>
      </c>
      <c r="F3581" s="62"/>
      <c r="G3581" s="63"/>
      <c r="H3581" s="113"/>
      <c r="I3581" s="64"/>
      <c r="J3581" s="121">
        <v>0</v>
      </c>
      <c r="K3581" s="65"/>
      <c r="L3581" s="66"/>
      <c r="M3581" s="64"/>
      <c r="N3581" s="66">
        <f>IF(J3581=0,0,#REF!*$E$3)</f>
        <v>0</v>
      </c>
      <c r="O3581" s="67">
        <f t="shared" si="242"/>
        <v>0</v>
      </c>
      <c r="P3581" s="66"/>
      <c r="Q3581" s="67"/>
      <c r="R3581" s="66"/>
      <c r="S3581" s="67"/>
      <c r="T3581" s="114">
        <f>IF($E$3=0,0,IF(J3581=J3582,0,IF(J3582&gt;J3581,"추가","환입")))</f>
        <v>0</v>
      </c>
    </row>
    <row r="3582" spans="1:20" ht="20.25" hidden="1" customHeight="1">
      <c r="A3582">
        <f>E3582</f>
        <v>0</v>
      </c>
      <c r="E3582">
        <f>IF(OR(O3581&gt;0,O3582&gt;0),1,0)</f>
        <v>0</v>
      </c>
      <c r="F3582" s="59" t="e">
        <f>SUM($A$3016:A3582)</f>
        <v>#REF!</v>
      </c>
      <c r="G3582" s="70" t="s">
        <v>1044</v>
      </c>
      <c r="H3582" s="115">
        <v>25</v>
      </c>
      <c r="I3582" s="71"/>
      <c r="J3582" s="122">
        <v>0</v>
      </c>
      <c r="K3582" s="72" t="s">
        <v>926</v>
      </c>
      <c r="L3582" s="73"/>
      <c r="M3582" s="71"/>
      <c r="N3582" s="73">
        <f>IF(J3582=0,0,#REF!)</f>
        <v>0</v>
      </c>
      <c r="O3582" s="74">
        <f t="shared" si="242"/>
        <v>0</v>
      </c>
      <c r="P3582" s="73"/>
      <c r="Q3582" s="74"/>
      <c r="R3582" s="73"/>
      <c r="S3582" s="74"/>
      <c r="T3582" s="104">
        <f>IF(T3581&gt;0,ABS(J3582-J3581),0)</f>
        <v>0</v>
      </c>
    </row>
    <row r="3583" spans="1:20" ht="20.25" hidden="1" customHeight="1">
      <c r="E3583" t="str">
        <f>IF(OR(O3583&gt;0,O3584&gt;0),2,"")</f>
        <v/>
      </c>
      <c r="F3583" s="62"/>
      <c r="G3583" s="63"/>
      <c r="H3583" s="113"/>
      <c r="I3583" s="64"/>
      <c r="J3583" s="121">
        <v>0</v>
      </c>
      <c r="K3583" s="65"/>
      <c r="L3583" s="66"/>
      <c r="M3583" s="64"/>
      <c r="N3583" s="66">
        <f>IF(J3583=0,0,#REF!*$E$3)</f>
        <v>0</v>
      </c>
      <c r="O3583" s="67">
        <f t="shared" si="242"/>
        <v>0</v>
      </c>
      <c r="P3583" s="66"/>
      <c r="Q3583" s="67"/>
      <c r="R3583" s="66"/>
      <c r="S3583" s="67"/>
      <c r="T3583" s="114">
        <f>IF($E$3=0,0,IF(J3583=J3584,0,IF(J3584&gt;J3583,"추가","환입")))</f>
        <v>0</v>
      </c>
    </row>
    <row r="3584" spans="1:20" ht="20.25" hidden="1" customHeight="1">
      <c r="A3584">
        <f>E3584</f>
        <v>0</v>
      </c>
      <c r="E3584">
        <f>IF(OR(O3583&gt;0,O3584&gt;0),1,0)</f>
        <v>0</v>
      </c>
      <c r="F3584" s="59" t="e">
        <f>SUM($A$3016:A3584)</f>
        <v>#REF!</v>
      </c>
      <c r="G3584" s="70" t="s">
        <v>1044</v>
      </c>
      <c r="H3584" s="115">
        <v>32</v>
      </c>
      <c r="I3584" s="71"/>
      <c r="J3584" s="122">
        <v>0</v>
      </c>
      <c r="K3584" s="72" t="s">
        <v>926</v>
      </c>
      <c r="L3584" s="73"/>
      <c r="M3584" s="71"/>
      <c r="N3584" s="73">
        <f>IF(J3584=0,0,#REF!)</f>
        <v>0</v>
      </c>
      <c r="O3584" s="74">
        <f t="shared" si="242"/>
        <v>0</v>
      </c>
      <c r="P3584" s="73"/>
      <c r="Q3584" s="74"/>
      <c r="R3584" s="73"/>
      <c r="S3584" s="74"/>
      <c r="T3584" s="104">
        <f>IF(T3583&gt;0,ABS(J3584-J3583),0)</f>
        <v>0</v>
      </c>
    </row>
    <row r="3585" spans="1:20" ht="20.25" hidden="1" customHeight="1">
      <c r="E3585" t="str">
        <f>IF(OR(O3585&gt;0,O3586&gt;0),2,"")</f>
        <v/>
      </c>
      <c r="F3585" s="62"/>
      <c r="G3585" s="63"/>
      <c r="H3585" s="113"/>
      <c r="I3585" s="64"/>
      <c r="J3585" s="121">
        <v>0</v>
      </c>
      <c r="K3585" s="65"/>
      <c r="L3585" s="66"/>
      <c r="M3585" s="64"/>
      <c r="N3585" s="66">
        <f>IF(J3585=0,0,#REF!*$E$3)</f>
        <v>0</v>
      </c>
      <c r="O3585" s="67">
        <f t="shared" si="242"/>
        <v>0</v>
      </c>
      <c r="P3585" s="66"/>
      <c r="Q3585" s="67"/>
      <c r="R3585" s="66"/>
      <c r="S3585" s="67"/>
      <c r="T3585" s="114">
        <f>IF($E$3=0,0,IF(J3585=J3586,0,IF(J3586&gt;J3585,"추가","환입")))</f>
        <v>0</v>
      </c>
    </row>
    <row r="3586" spans="1:20" ht="20.25" hidden="1" customHeight="1">
      <c r="A3586">
        <f>E3586</f>
        <v>0</v>
      </c>
      <c r="E3586">
        <f>IF(OR(O3585&gt;0,O3586&gt;0),1,0)</f>
        <v>0</v>
      </c>
      <c r="F3586" s="59" t="e">
        <f>SUM($A$3016:A3586)</f>
        <v>#REF!</v>
      </c>
      <c r="G3586" s="70" t="s">
        <v>1044</v>
      </c>
      <c r="H3586" s="115">
        <v>40</v>
      </c>
      <c r="I3586" s="71"/>
      <c r="J3586" s="122">
        <v>0</v>
      </c>
      <c r="K3586" s="72" t="s">
        <v>346</v>
      </c>
      <c r="L3586" s="73"/>
      <c r="M3586" s="71"/>
      <c r="N3586" s="73">
        <f>IF(J3586=0,0,#REF!)</f>
        <v>0</v>
      </c>
      <c r="O3586" s="74">
        <f t="shared" si="242"/>
        <v>0</v>
      </c>
      <c r="P3586" s="73"/>
      <c r="Q3586" s="74"/>
      <c r="R3586" s="73"/>
      <c r="S3586" s="74"/>
      <c r="T3586" s="104">
        <f>IF(T3585&gt;0,ABS(J3586-J3585),0)</f>
        <v>0</v>
      </c>
    </row>
    <row r="3587" spans="1:20" ht="20.25" hidden="1" customHeight="1">
      <c r="E3587" t="str">
        <f>IF(OR(O3587&gt;0,O3588&gt;0),2,"")</f>
        <v/>
      </c>
      <c r="F3587" s="62"/>
      <c r="G3587" s="63"/>
      <c r="H3587" s="113"/>
      <c r="I3587" s="64"/>
      <c r="J3587" s="121">
        <v>0</v>
      </c>
      <c r="K3587" s="65"/>
      <c r="L3587" s="66"/>
      <c r="M3587" s="64"/>
      <c r="N3587" s="66">
        <f>IF(J3587=0,0,#REF!*$E$3)</f>
        <v>0</v>
      </c>
      <c r="O3587" s="67">
        <f t="shared" si="242"/>
        <v>0</v>
      </c>
      <c r="P3587" s="66"/>
      <c r="Q3587" s="67"/>
      <c r="R3587" s="66"/>
      <c r="S3587" s="67"/>
      <c r="T3587" s="114">
        <f>IF($E$3=0,0,IF(J3587=J3588,0,IF(J3588&gt;J3587,"추가","환입")))</f>
        <v>0</v>
      </c>
    </row>
    <row r="3588" spans="1:20" ht="20.25" hidden="1" customHeight="1">
      <c r="A3588">
        <f>E3588</f>
        <v>0</v>
      </c>
      <c r="E3588">
        <f>IF(OR(O3587&gt;0,O3588&gt;0),1,0)</f>
        <v>0</v>
      </c>
      <c r="F3588" s="59" t="e">
        <f>SUM($A$3016:A3588)</f>
        <v>#REF!</v>
      </c>
      <c r="G3588" s="70" t="s">
        <v>1044</v>
      </c>
      <c r="H3588" s="115">
        <v>50</v>
      </c>
      <c r="I3588" s="71"/>
      <c r="J3588" s="122">
        <v>0</v>
      </c>
      <c r="K3588" s="72" t="s">
        <v>346</v>
      </c>
      <c r="L3588" s="73"/>
      <c r="M3588" s="71"/>
      <c r="N3588" s="73">
        <f>IF(J3588=0,0,#REF!)</f>
        <v>0</v>
      </c>
      <c r="O3588" s="74">
        <f t="shared" si="242"/>
        <v>0</v>
      </c>
      <c r="P3588" s="73"/>
      <c r="Q3588" s="74"/>
      <c r="R3588" s="73"/>
      <c r="S3588" s="74"/>
      <c r="T3588" s="104">
        <f>IF(T3587&gt;0,ABS(J3588-J3587),0)</f>
        <v>0</v>
      </c>
    </row>
    <row r="3589" spans="1:20" ht="20.25" hidden="1" customHeight="1">
      <c r="E3589" t="str">
        <f>IF(OR(O3589&gt;0,O3590&gt;0),2,"")</f>
        <v/>
      </c>
      <c r="F3589" s="62"/>
      <c r="G3589" s="63"/>
      <c r="H3589" s="113"/>
      <c r="I3589" s="64"/>
      <c r="J3589" s="121">
        <v>0</v>
      </c>
      <c r="K3589" s="65"/>
      <c r="L3589" s="66"/>
      <c r="M3589" s="64"/>
      <c r="N3589" s="66">
        <f>IF(J3589=0,0,#REF!*$E$3)</f>
        <v>0</v>
      </c>
      <c r="O3589" s="67">
        <f t="shared" si="242"/>
        <v>0</v>
      </c>
      <c r="P3589" s="66"/>
      <c r="Q3589" s="67"/>
      <c r="R3589" s="66"/>
      <c r="S3589" s="67"/>
      <c r="T3589" s="114">
        <f>IF($E$3=0,0,IF(J3589=J3590,0,IF(J3590&gt;J3589,"추가","환입")))</f>
        <v>0</v>
      </c>
    </row>
    <row r="3590" spans="1:20" ht="20.25" hidden="1" customHeight="1">
      <c r="A3590">
        <f>E3590</f>
        <v>0</v>
      </c>
      <c r="E3590">
        <f>IF(OR(O3589&gt;0,O3590&gt;0),1,0)</f>
        <v>0</v>
      </c>
      <c r="F3590" s="59" t="e">
        <f>SUM($A$3016:A3590)</f>
        <v>#REF!</v>
      </c>
      <c r="G3590" s="70" t="s">
        <v>1044</v>
      </c>
      <c r="H3590" s="115">
        <v>65</v>
      </c>
      <c r="I3590" s="71"/>
      <c r="J3590" s="122">
        <v>0</v>
      </c>
      <c r="K3590" s="72" t="s">
        <v>346</v>
      </c>
      <c r="L3590" s="73"/>
      <c r="M3590" s="71"/>
      <c r="N3590" s="73">
        <f>IF(J3590=0,0,#REF!)</f>
        <v>0</v>
      </c>
      <c r="O3590" s="74">
        <f t="shared" si="242"/>
        <v>0</v>
      </c>
      <c r="P3590" s="73"/>
      <c r="Q3590" s="74"/>
      <c r="R3590" s="73"/>
      <c r="S3590" s="74"/>
      <c r="T3590" s="104">
        <f>IF(T3589&gt;0,ABS(J3590-J3589),0)</f>
        <v>0</v>
      </c>
    </row>
    <row r="3591" spans="1:20" ht="20.25" hidden="1" customHeight="1">
      <c r="E3591" t="str">
        <f>IF(OR(O3591&gt;0,O3592&gt;0),2,"")</f>
        <v/>
      </c>
      <c r="F3591" s="62"/>
      <c r="G3591" s="63"/>
      <c r="H3591" s="113"/>
      <c r="I3591" s="64"/>
      <c r="J3591" s="121">
        <v>0</v>
      </c>
      <c r="K3591" s="65"/>
      <c r="L3591" s="66"/>
      <c r="M3591" s="64"/>
      <c r="N3591" s="66">
        <f>IF(J3591=0,0,#REF!*$E$3)</f>
        <v>0</v>
      </c>
      <c r="O3591" s="67">
        <f t="shared" si="242"/>
        <v>0</v>
      </c>
      <c r="P3591" s="66"/>
      <c r="Q3591" s="67"/>
      <c r="R3591" s="66"/>
      <c r="S3591" s="67"/>
      <c r="T3591" s="114">
        <f>IF($E$3=0,0,IF(J3591=J3592,0,IF(J3592&gt;J3591,"추가","환입")))</f>
        <v>0</v>
      </c>
    </row>
    <row r="3592" spans="1:20" ht="20.25" hidden="1" customHeight="1">
      <c r="A3592">
        <f>E3592</f>
        <v>0</v>
      </c>
      <c r="E3592">
        <f>IF(OR(O3591&gt;0,O3592&gt;0),1,0)</f>
        <v>0</v>
      </c>
      <c r="F3592" s="59" t="e">
        <f>SUM($A$3016:A3592)</f>
        <v>#REF!</v>
      </c>
      <c r="G3592" s="70" t="s">
        <v>1045</v>
      </c>
      <c r="H3592" s="115">
        <v>13</v>
      </c>
      <c r="I3592" s="71"/>
      <c r="J3592" s="122">
        <v>0</v>
      </c>
      <c r="K3592" s="72" t="s">
        <v>926</v>
      </c>
      <c r="L3592" s="73"/>
      <c r="M3592" s="71"/>
      <c r="N3592" s="73">
        <f>IF(J3592=0,0,#REF!)</f>
        <v>0</v>
      </c>
      <c r="O3592" s="74">
        <f t="shared" si="242"/>
        <v>0</v>
      </c>
      <c r="P3592" s="73"/>
      <c r="Q3592" s="74"/>
      <c r="R3592" s="73"/>
      <c r="S3592" s="74"/>
      <c r="T3592" s="104">
        <f>IF(T3591&gt;0,ABS(J3592-J3591),0)</f>
        <v>0</v>
      </c>
    </row>
    <row r="3593" spans="1:20" ht="20.25" hidden="1" customHeight="1">
      <c r="E3593" t="str">
        <f>IF(OR(O3593&gt;0,O3594&gt;0),2,"")</f>
        <v/>
      </c>
      <c r="F3593" s="62"/>
      <c r="G3593" s="63"/>
      <c r="H3593" s="113"/>
      <c r="I3593" s="64"/>
      <c r="J3593" s="121">
        <v>0</v>
      </c>
      <c r="K3593" s="65"/>
      <c r="L3593" s="66"/>
      <c r="M3593" s="64"/>
      <c r="N3593" s="66">
        <f>IF(J3593=0,0,#REF!*$E$3)</f>
        <v>0</v>
      </c>
      <c r="O3593" s="67">
        <f t="shared" si="242"/>
        <v>0</v>
      </c>
      <c r="P3593" s="66"/>
      <c r="Q3593" s="67"/>
      <c r="R3593" s="66"/>
      <c r="S3593" s="67"/>
      <c r="T3593" s="114">
        <f>IF($E$3=0,0,IF(J3593=J3594,0,IF(J3594&gt;J3593,"추가","환입")))</f>
        <v>0</v>
      </c>
    </row>
    <row r="3594" spans="1:20" ht="20.25" hidden="1" customHeight="1">
      <c r="A3594">
        <f>E3594</f>
        <v>0</v>
      </c>
      <c r="E3594">
        <f>IF(OR(O3593&gt;0,O3594&gt;0),1,0)</f>
        <v>0</v>
      </c>
      <c r="F3594" s="59" t="e">
        <f>SUM($A$3016:A3594)</f>
        <v>#REF!</v>
      </c>
      <c r="G3594" s="70" t="s">
        <v>1045</v>
      </c>
      <c r="H3594" s="115">
        <v>20</v>
      </c>
      <c r="I3594" s="71"/>
      <c r="J3594" s="122">
        <v>0</v>
      </c>
      <c r="K3594" s="72" t="s">
        <v>926</v>
      </c>
      <c r="L3594" s="73"/>
      <c r="M3594" s="71"/>
      <c r="N3594" s="73">
        <f>IF(J3594=0,0,#REF!)</f>
        <v>0</v>
      </c>
      <c r="O3594" s="74">
        <f t="shared" si="242"/>
        <v>0</v>
      </c>
      <c r="P3594" s="73"/>
      <c r="Q3594" s="74"/>
      <c r="R3594" s="73"/>
      <c r="S3594" s="74"/>
      <c r="T3594" s="104">
        <f>IF(T3593&gt;0,ABS(J3594-J3593),0)</f>
        <v>0</v>
      </c>
    </row>
    <row r="3595" spans="1:20" ht="20.25" hidden="1" customHeight="1">
      <c r="E3595" t="str">
        <f>IF(OR(O3595&gt;0,O3596&gt;0),2,"")</f>
        <v/>
      </c>
      <c r="F3595" s="62"/>
      <c r="G3595" s="63"/>
      <c r="H3595" s="113"/>
      <c r="I3595" s="64"/>
      <c r="J3595" s="121">
        <v>0</v>
      </c>
      <c r="K3595" s="65"/>
      <c r="L3595" s="66"/>
      <c r="M3595" s="64"/>
      <c r="N3595" s="66">
        <f>IF(J3595=0,0,#REF!*$E$3)</f>
        <v>0</v>
      </c>
      <c r="O3595" s="67">
        <f t="shared" si="242"/>
        <v>0</v>
      </c>
      <c r="P3595" s="66"/>
      <c r="Q3595" s="67"/>
      <c r="R3595" s="66"/>
      <c r="S3595" s="67"/>
      <c r="T3595" s="114">
        <f>IF($E$3=0,0,IF(J3595=J3596,0,IF(J3596&gt;J3595,"추가","환입")))</f>
        <v>0</v>
      </c>
    </row>
    <row r="3596" spans="1:20" ht="20.25" hidden="1" customHeight="1">
      <c r="A3596">
        <f>E3596</f>
        <v>0</v>
      </c>
      <c r="E3596">
        <f>IF(OR(O3595&gt;0,O3596&gt;0),1,0)</f>
        <v>0</v>
      </c>
      <c r="F3596" s="59" t="e">
        <f>SUM($A$3016:A3596)</f>
        <v>#REF!</v>
      </c>
      <c r="G3596" s="70" t="s">
        <v>1045</v>
      </c>
      <c r="H3596" s="115">
        <v>25</v>
      </c>
      <c r="I3596" s="71"/>
      <c r="J3596" s="122">
        <v>0</v>
      </c>
      <c r="K3596" s="72" t="s">
        <v>1046</v>
      </c>
      <c r="L3596" s="73"/>
      <c r="M3596" s="71"/>
      <c r="N3596" s="73">
        <f>IF(J3596=0,0,#REF!)</f>
        <v>0</v>
      </c>
      <c r="O3596" s="74">
        <f t="shared" si="242"/>
        <v>0</v>
      </c>
      <c r="P3596" s="73"/>
      <c r="Q3596" s="74"/>
      <c r="R3596" s="73"/>
      <c r="S3596" s="74"/>
      <c r="T3596" s="104">
        <f>IF(T3595&gt;0,ABS(J3596-J3595),0)</f>
        <v>0</v>
      </c>
    </row>
    <row r="3597" spans="1:20" ht="20.25" hidden="1" customHeight="1">
      <c r="E3597" t="str">
        <f>IF(OR(O3597&gt;0,O3598&gt;0),2,"")</f>
        <v/>
      </c>
      <c r="F3597" s="62"/>
      <c r="G3597" s="63"/>
      <c r="H3597" s="113"/>
      <c r="I3597" s="64"/>
      <c r="J3597" s="121">
        <v>0</v>
      </c>
      <c r="K3597" s="65"/>
      <c r="L3597" s="66"/>
      <c r="M3597" s="64"/>
      <c r="N3597" s="66">
        <f>IF(J3597=0,0,#REF!*$E$3)</f>
        <v>0</v>
      </c>
      <c r="O3597" s="67">
        <f t="shared" si="242"/>
        <v>0</v>
      </c>
      <c r="P3597" s="66"/>
      <c r="Q3597" s="67"/>
      <c r="R3597" s="66"/>
      <c r="S3597" s="67"/>
      <c r="T3597" s="114">
        <f>IF($E$3=0,0,IF(J3597=J3598,0,IF(J3598&gt;J3597,"추가","환입")))</f>
        <v>0</v>
      </c>
    </row>
    <row r="3598" spans="1:20" ht="20.25" hidden="1" customHeight="1">
      <c r="A3598">
        <f>E3598</f>
        <v>0</v>
      </c>
      <c r="E3598">
        <f>IF(OR(O3597&gt;0,O3598&gt;0),1,0)</f>
        <v>0</v>
      </c>
      <c r="F3598" s="59" t="e">
        <f>SUM($A$3016:A3598)</f>
        <v>#REF!</v>
      </c>
      <c r="G3598" s="70" t="s">
        <v>1045</v>
      </c>
      <c r="H3598" s="115">
        <v>32</v>
      </c>
      <c r="I3598" s="71"/>
      <c r="J3598" s="122">
        <v>0</v>
      </c>
      <c r="K3598" s="72" t="s">
        <v>346</v>
      </c>
      <c r="L3598" s="73"/>
      <c r="M3598" s="71"/>
      <c r="N3598" s="73">
        <f>IF(J3598=0,0,#REF!)</f>
        <v>0</v>
      </c>
      <c r="O3598" s="74">
        <f t="shared" si="242"/>
        <v>0</v>
      </c>
      <c r="P3598" s="73"/>
      <c r="Q3598" s="74"/>
      <c r="R3598" s="73"/>
      <c r="S3598" s="74"/>
      <c r="T3598" s="104">
        <f>IF(T3597&gt;0,ABS(J3598-J3597),0)</f>
        <v>0</v>
      </c>
    </row>
    <row r="3599" spans="1:20" ht="20.25" hidden="1" customHeight="1">
      <c r="E3599" t="str">
        <f>IF(OR(O3599&gt;0,O3600&gt;0),2,"")</f>
        <v/>
      </c>
      <c r="F3599" s="62"/>
      <c r="G3599" s="63"/>
      <c r="H3599" s="113"/>
      <c r="I3599" s="64"/>
      <c r="J3599" s="121">
        <v>0</v>
      </c>
      <c r="K3599" s="65"/>
      <c r="L3599" s="66"/>
      <c r="M3599" s="64"/>
      <c r="N3599" s="66">
        <f>IF(J3599=0,0,#REF!*$E$3)</f>
        <v>0</v>
      </c>
      <c r="O3599" s="67">
        <f t="shared" si="242"/>
        <v>0</v>
      </c>
      <c r="P3599" s="66"/>
      <c r="Q3599" s="67"/>
      <c r="R3599" s="66"/>
      <c r="S3599" s="67"/>
      <c r="T3599" s="114">
        <f>IF($E$3=0,0,IF(J3599=J3600,0,IF(J3600&gt;J3599,"추가","환입")))</f>
        <v>0</v>
      </c>
    </row>
    <row r="3600" spans="1:20" ht="20.25" hidden="1" customHeight="1">
      <c r="A3600">
        <f>E3600</f>
        <v>0</v>
      </c>
      <c r="E3600">
        <f>IF(OR(O3599&gt;0,O3600&gt;0),1,0)</f>
        <v>0</v>
      </c>
      <c r="F3600" s="59" t="e">
        <f>SUM($A$3016:A3600)</f>
        <v>#REF!</v>
      </c>
      <c r="G3600" s="70" t="s">
        <v>1045</v>
      </c>
      <c r="H3600" s="115">
        <v>40</v>
      </c>
      <c r="I3600" s="71"/>
      <c r="J3600" s="122">
        <v>0</v>
      </c>
      <c r="K3600" s="72" t="s">
        <v>346</v>
      </c>
      <c r="L3600" s="73"/>
      <c r="M3600" s="71"/>
      <c r="N3600" s="73">
        <f>IF(J3600=0,0,#REF!)</f>
        <v>0</v>
      </c>
      <c r="O3600" s="74">
        <f t="shared" si="242"/>
        <v>0</v>
      </c>
      <c r="P3600" s="73"/>
      <c r="Q3600" s="74"/>
      <c r="R3600" s="73"/>
      <c r="S3600" s="74"/>
      <c r="T3600" s="104">
        <f>IF(T3599&gt;0,ABS(J3600-J3599),0)</f>
        <v>0</v>
      </c>
    </row>
    <row r="3601" spans="1:20" ht="20.25" hidden="1" customHeight="1">
      <c r="E3601" t="str">
        <f>IF(OR(O3601&gt;0,O3602&gt;0),2,"")</f>
        <v/>
      </c>
      <c r="F3601" s="62"/>
      <c r="G3601" s="63"/>
      <c r="H3601" s="113"/>
      <c r="I3601" s="64"/>
      <c r="J3601" s="121">
        <v>0</v>
      </c>
      <c r="K3601" s="65"/>
      <c r="L3601" s="66"/>
      <c r="M3601" s="64"/>
      <c r="N3601" s="66">
        <f>IF(J3601=0,0,#REF!*$E$3)</f>
        <v>0</v>
      </c>
      <c r="O3601" s="67">
        <f t="shared" si="242"/>
        <v>0</v>
      </c>
      <c r="P3601" s="66"/>
      <c r="Q3601" s="67"/>
      <c r="R3601" s="66"/>
      <c r="S3601" s="67"/>
      <c r="T3601" s="114">
        <f>IF($E$3=0,0,IF(J3601=J3602,0,IF(J3602&gt;J3601,"추가","환입")))</f>
        <v>0</v>
      </c>
    </row>
    <row r="3602" spans="1:20" ht="20.25" hidden="1" customHeight="1">
      <c r="A3602">
        <f>E3602</f>
        <v>0</v>
      </c>
      <c r="E3602">
        <f>IF(OR(O3601&gt;0,O3602&gt;0),1,0)</f>
        <v>0</v>
      </c>
      <c r="F3602" s="59" t="e">
        <f>SUM($A$3016:A3602)</f>
        <v>#REF!</v>
      </c>
      <c r="G3602" s="70" t="s">
        <v>1045</v>
      </c>
      <c r="H3602" s="115">
        <v>50</v>
      </c>
      <c r="I3602" s="71"/>
      <c r="J3602" s="122">
        <v>0</v>
      </c>
      <c r="K3602" s="72" t="s">
        <v>346</v>
      </c>
      <c r="L3602" s="73"/>
      <c r="M3602" s="71"/>
      <c r="N3602" s="73">
        <f>IF(J3602=0,0,#REF!)</f>
        <v>0</v>
      </c>
      <c r="O3602" s="74">
        <f t="shared" si="242"/>
        <v>0</v>
      </c>
      <c r="P3602" s="73"/>
      <c r="Q3602" s="74"/>
      <c r="R3602" s="73"/>
      <c r="S3602" s="74"/>
      <c r="T3602" s="104">
        <f>IF(T3601&gt;0,ABS(J3602-J3601),0)</f>
        <v>0</v>
      </c>
    </row>
    <row r="3603" spans="1:20" ht="20.25" hidden="1" customHeight="1">
      <c r="E3603" t="str">
        <f>IF(OR(O3603&gt;0,O3604&gt;0),2,"")</f>
        <v/>
      </c>
      <c r="F3603" s="62"/>
      <c r="G3603" s="63"/>
      <c r="H3603" s="113"/>
      <c r="I3603" s="64"/>
      <c r="J3603" s="121">
        <v>0</v>
      </c>
      <c r="K3603" s="65"/>
      <c r="L3603" s="66"/>
      <c r="M3603" s="64"/>
      <c r="N3603" s="66">
        <f>IF(J3603=0,0,#REF!*$E$3)</f>
        <v>0</v>
      </c>
      <c r="O3603" s="67">
        <f t="shared" si="242"/>
        <v>0</v>
      </c>
      <c r="P3603" s="66"/>
      <c r="Q3603" s="67"/>
      <c r="R3603" s="66"/>
      <c r="S3603" s="67"/>
      <c r="T3603" s="114">
        <f>IF($E$3=0,0,IF(J3603=J3604,0,IF(J3604&gt;J3603,"추가","환입")))</f>
        <v>0</v>
      </c>
    </row>
    <row r="3604" spans="1:20" ht="20.25" hidden="1" customHeight="1">
      <c r="A3604">
        <f>E3604</f>
        <v>0</v>
      </c>
      <c r="E3604">
        <f>IF(OR(O3603&gt;0,O3604&gt;0),1,0)</f>
        <v>0</v>
      </c>
      <c r="F3604" s="59" t="e">
        <f>SUM($A$3016:A3604)</f>
        <v>#REF!</v>
      </c>
      <c r="G3604" s="70" t="s">
        <v>1045</v>
      </c>
      <c r="H3604" s="115">
        <v>65</v>
      </c>
      <c r="I3604" s="71"/>
      <c r="J3604" s="122">
        <v>0</v>
      </c>
      <c r="K3604" s="72" t="s">
        <v>1046</v>
      </c>
      <c r="L3604" s="73"/>
      <c r="M3604" s="71"/>
      <c r="N3604" s="73">
        <f>IF(J3604=0,0,#REF!)</f>
        <v>0</v>
      </c>
      <c r="O3604" s="74">
        <f t="shared" si="242"/>
        <v>0</v>
      </c>
      <c r="P3604" s="73"/>
      <c r="Q3604" s="74"/>
      <c r="R3604" s="73"/>
      <c r="S3604" s="74"/>
      <c r="T3604" s="104">
        <f>IF(T3603&gt;0,ABS(J3604-J3603),0)</f>
        <v>0</v>
      </c>
    </row>
    <row r="3605" spans="1:20" ht="20.25" hidden="1" customHeight="1">
      <c r="E3605" t="str">
        <f>IF(OR(O3605&gt;0,O3606&gt;0),2,"")</f>
        <v/>
      </c>
      <c r="F3605" s="62"/>
      <c r="G3605" s="63"/>
      <c r="H3605" s="113"/>
      <c r="I3605" s="64"/>
      <c r="J3605" s="63">
        <v>0</v>
      </c>
      <c r="K3605" s="65"/>
      <c r="L3605" s="66"/>
      <c r="M3605" s="64"/>
      <c r="N3605" s="66">
        <f>IF(J3605=0,0,#REF!*$E$3)</f>
        <v>0</v>
      </c>
      <c r="O3605" s="67">
        <f t="shared" si="242"/>
        <v>0</v>
      </c>
      <c r="P3605" s="66"/>
      <c r="Q3605" s="67"/>
      <c r="R3605" s="66"/>
      <c r="S3605" s="67"/>
      <c r="T3605" s="114">
        <f>IF($E$3=0,0,IF(J3605=J3606,0,IF(J3606&gt;J3605,"추가","환입")))</f>
        <v>0</v>
      </c>
    </row>
    <row r="3606" spans="1:20" ht="20.25" hidden="1" customHeight="1">
      <c r="A3606">
        <f>E3606</f>
        <v>0</v>
      </c>
      <c r="E3606">
        <f>IF(OR(O3605&gt;0,O3606&gt;0),1,0)</f>
        <v>0</v>
      </c>
      <c r="F3606" s="59" t="e">
        <f>SUM($A$3016:A3606)</f>
        <v>#REF!</v>
      </c>
      <c r="G3606" s="70" t="s">
        <v>1047</v>
      </c>
      <c r="H3606" s="115">
        <v>15</v>
      </c>
      <c r="I3606" s="71"/>
      <c r="J3606" s="70">
        <v>0</v>
      </c>
      <c r="K3606" s="72" t="s">
        <v>1046</v>
      </c>
      <c r="L3606" s="73"/>
      <c r="M3606" s="71"/>
      <c r="N3606" s="73">
        <f>IF(J3606=0,0,#REF!)</f>
        <v>0</v>
      </c>
      <c r="O3606" s="74">
        <f t="shared" si="242"/>
        <v>0</v>
      </c>
      <c r="P3606" s="73"/>
      <c r="Q3606" s="74"/>
      <c r="R3606" s="73"/>
      <c r="S3606" s="74"/>
      <c r="T3606" s="104">
        <f>IF(T3605&gt;0,ABS(J3606-J3605),0)</f>
        <v>0</v>
      </c>
    </row>
    <row r="3607" spans="1:20" ht="20.25" hidden="1" customHeight="1">
      <c r="E3607" t="str">
        <f>IF(OR(O3607&gt;0,O3608&gt;0),2,"")</f>
        <v/>
      </c>
      <c r="F3607" s="62"/>
      <c r="G3607" s="63"/>
      <c r="H3607" s="113"/>
      <c r="I3607" s="64"/>
      <c r="J3607" s="63">
        <v>0</v>
      </c>
      <c r="K3607" s="65"/>
      <c r="L3607" s="66"/>
      <c r="M3607" s="64"/>
      <c r="N3607" s="66">
        <f>IF(J3607=0,0,#REF!*$E$3)</f>
        <v>0</v>
      </c>
      <c r="O3607" s="67">
        <f t="shared" si="242"/>
        <v>0</v>
      </c>
      <c r="P3607" s="66"/>
      <c r="Q3607" s="67"/>
      <c r="R3607" s="66"/>
      <c r="S3607" s="67"/>
      <c r="T3607" s="114">
        <f>IF($E$3=0,0,IF(J3607=J3608,0,IF(J3608&gt;J3607,"추가","환입")))</f>
        <v>0</v>
      </c>
    </row>
    <row r="3608" spans="1:20" ht="20.25" hidden="1" customHeight="1">
      <c r="A3608">
        <f>E3608</f>
        <v>0</v>
      </c>
      <c r="E3608">
        <f>IF(OR(O3607&gt;0,O3608&gt;0),1,0)</f>
        <v>0</v>
      </c>
      <c r="F3608" s="59" t="e">
        <f>SUM($A$3016:A3608)</f>
        <v>#REF!</v>
      </c>
      <c r="G3608" s="70" t="s">
        <v>1047</v>
      </c>
      <c r="H3608" s="115">
        <v>20</v>
      </c>
      <c r="I3608" s="71"/>
      <c r="J3608" s="70">
        <v>0</v>
      </c>
      <c r="K3608" s="72" t="s">
        <v>1046</v>
      </c>
      <c r="L3608" s="73"/>
      <c r="M3608" s="71"/>
      <c r="N3608" s="73">
        <f>IF(J3608=0,0,#REF!)</f>
        <v>0</v>
      </c>
      <c r="O3608" s="74">
        <f t="shared" si="242"/>
        <v>0</v>
      </c>
      <c r="P3608" s="73"/>
      <c r="Q3608" s="74"/>
      <c r="R3608" s="73"/>
      <c r="S3608" s="74"/>
      <c r="T3608" s="104">
        <f>IF(T3607&gt;0,ABS(J3608-J3607),0)</f>
        <v>0</v>
      </c>
    </row>
    <row r="3609" spans="1:20" ht="20.25" hidden="1" customHeight="1">
      <c r="E3609" t="str">
        <f>IF(OR(O3609&gt;0,O3610&gt;0),2,"")</f>
        <v/>
      </c>
      <c r="F3609" s="62"/>
      <c r="G3609" s="63"/>
      <c r="H3609" s="113"/>
      <c r="I3609" s="64"/>
      <c r="J3609" s="63">
        <v>0</v>
      </c>
      <c r="K3609" s="65"/>
      <c r="L3609" s="66"/>
      <c r="M3609" s="64"/>
      <c r="N3609" s="66">
        <f>IF(J3609=0,0,#REF!*$E$3)</f>
        <v>0</v>
      </c>
      <c r="O3609" s="67">
        <f t="shared" si="242"/>
        <v>0</v>
      </c>
      <c r="P3609" s="66"/>
      <c r="Q3609" s="67"/>
      <c r="R3609" s="66"/>
      <c r="S3609" s="67"/>
      <c r="T3609" s="114">
        <f>IF($E$3=0,0,IF(J3609=J3610,0,IF(J3610&gt;J3609,"추가","환입")))</f>
        <v>0</v>
      </c>
    </row>
    <row r="3610" spans="1:20" ht="20.25" hidden="1" customHeight="1">
      <c r="A3610">
        <f>E3610</f>
        <v>0</v>
      </c>
      <c r="E3610">
        <f>IF(OR(O3609&gt;0,O3610&gt;0),1,0)</f>
        <v>0</v>
      </c>
      <c r="F3610" s="59" t="e">
        <f>SUM($A$3016:A3610)</f>
        <v>#REF!</v>
      </c>
      <c r="G3610" s="70" t="s">
        <v>1048</v>
      </c>
      <c r="H3610" s="115">
        <v>25</v>
      </c>
      <c r="I3610" s="71"/>
      <c r="J3610" s="70">
        <v>0</v>
      </c>
      <c r="K3610" s="72" t="s">
        <v>346</v>
      </c>
      <c r="L3610" s="73"/>
      <c r="M3610" s="71"/>
      <c r="N3610" s="73">
        <f>IF(J3610=0,0,#REF!)</f>
        <v>0</v>
      </c>
      <c r="O3610" s="74">
        <f t="shared" si="242"/>
        <v>0</v>
      </c>
      <c r="P3610" s="73"/>
      <c r="Q3610" s="74"/>
      <c r="R3610" s="73"/>
      <c r="S3610" s="74"/>
      <c r="T3610" s="104">
        <f>IF(T3609&gt;0,ABS(J3610-J3609),0)</f>
        <v>0</v>
      </c>
    </row>
    <row r="3611" spans="1:20" ht="20.25" hidden="1" customHeight="1">
      <c r="E3611" t="str">
        <f>IF(OR(O3611&gt;0,O3612&gt;0),2,"")</f>
        <v/>
      </c>
      <c r="F3611" s="62"/>
      <c r="G3611" s="63"/>
      <c r="H3611" s="113"/>
      <c r="I3611" s="64"/>
      <c r="J3611" s="63">
        <v>0</v>
      </c>
      <c r="K3611" s="65"/>
      <c r="L3611" s="66"/>
      <c r="M3611" s="64"/>
      <c r="N3611" s="66">
        <f>IF(J3611=0,0,#REF!*$E$3)</f>
        <v>0</v>
      </c>
      <c r="O3611" s="67">
        <f t="shared" si="242"/>
        <v>0</v>
      </c>
      <c r="P3611" s="66"/>
      <c r="Q3611" s="67"/>
      <c r="R3611" s="66"/>
      <c r="S3611" s="67"/>
      <c r="T3611" s="114">
        <f>IF($E$3=0,0,IF(J3611=J3612,0,IF(J3612&gt;J3611,"추가","환입")))</f>
        <v>0</v>
      </c>
    </row>
    <row r="3612" spans="1:20" ht="20.25" hidden="1" customHeight="1">
      <c r="A3612">
        <f>E3612</f>
        <v>0</v>
      </c>
      <c r="E3612">
        <f>IF(OR(O3611&gt;0,O3612&gt;0),1,0)</f>
        <v>0</v>
      </c>
      <c r="F3612" s="59" t="e">
        <f>SUM($A$3016:A3612)</f>
        <v>#REF!</v>
      </c>
      <c r="G3612" s="70" t="s">
        <v>1048</v>
      </c>
      <c r="H3612" s="115">
        <v>32</v>
      </c>
      <c r="I3612" s="71"/>
      <c r="J3612" s="70">
        <v>0</v>
      </c>
      <c r="K3612" s="72" t="s">
        <v>346</v>
      </c>
      <c r="L3612" s="73"/>
      <c r="M3612" s="71"/>
      <c r="N3612" s="73">
        <f>IF(J3612=0,0,#REF!)</f>
        <v>0</v>
      </c>
      <c r="O3612" s="74">
        <f t="shared" si="242"/>
        <v>0</v>
      </c>
      <c r="P3612" s="73"/>
      <c r="Q3612" s="74"/>
      <c r="R3612" s="73"/>
      <c r="S3612" s="74"/>
      <c r="T3612" s="104">
        <f>IF(T3611&gt;0,ABS(J3612-J3611),0)</f>
        <v>0</v>
      </c>
    </row>
    <row r="3613" spans="1:20" ht="20.25" hidden="1" customHeight="1">
      <c r="E3613" t="str">
        <f>IF(OR(O3613&gt;0,O3614&gt;0),2,"")</f>
        <v/>
      </c>
      <c r="F3613" s="62"/>
      <c r="G3613" s="63"/>
      <c r="H3613" s="113"/>
      <c r="I3613" s="64"/>
      <c r="J3613" s="63">
        <v>0</v>
      </c>
      <c r="K3613" s="65"/>
      <c r="L3613" s="66"/>
      <c r="M3613" s="64"/>
      <c r="N3613" s="66">
        <f>IF(J3613=0,0,#REF!*$E$3)</f>
        <v>0</v>
      </c>
      <c r="O3613" s="67">
        <f t="shared" si="242"/>
        <v>0</v>
      </c>
      <c r="P3613" s="66"/>
      <c r="Q3613" s="67"/>
      <c r="R3613" s="66"/>
      <c r="S3613" s="67"/>
      <c r="T3613" s="114">
        <f>IF($E$3=0,0,IF(J3613=J3614,0,IF(J3614&gt;J3613,"추가","환입")))</f>
        <v>0</v>
      </c>
    </row>
    <row r="3614" spans="1:20" ht="20.25" customHeight="1">
      <c r="A3614">
        <f>E3614</f>
        <v>0</v>
      </c>
      <c r="E3614">
        <f>IF(OR(O3613&gt;0,O3614&gt;0),1,0)</f>
        <v>0</v>
      </c>
      <c r="F3614" s="59" t="e">
        <f>SUM($A$3016:A3614)</f>
        <v>#REF!</v>
      </c>
      <c r="G3614" s="70" t="s">
        <v>1048</v>
      </c>
      <c r="H3614" s="115">
        <v>40</v>
      </c>
      <c r="I3614" s="71"/>
      <c r="J3614" s="87">
        <v>6</v>
      </c>
      <c r="K3614" s="72" t="s">
        <v>346</v>
      </c>
      <c r="L3614" s="73"/>
      <c r="M3614" s="71"/>
      <c r="N3614" s="73"/>
      <c r="O3614" s="74"/>
      <c r="P3614" s="73"/>
      <c r="Q3614" s="74"/>
      <c r="R3614" s="73"/>
      <c r="S3614" s="74"/>
      <c r="T3614" s="104">
        <f>IF(T3613&gt;0,ABS(J3614-J3613),0)</f>
        <v>0</v>
      </c>
    </row>
    <row r="3615" spans="1:20" ht="20.25" hidden="1" customHeight="1">
      <c r="E3615" t="str">
        <f>IF(OR(O3615&gt;0,O3616&gt;0),2,"")</f>
        <v/>
      </c>
      <c r="F3615" s="62"/>
      <c r="G3615" s="63"/>
      <c r="H3615" s="113"/>
      <c r="I3615" s="64"/>
      <c r="J3615" s="63">
        <v>0</v>
      </c>
      <c r="K3615" s="65"/>
      <c r="L3615" s="66"/>
      <c r="M3615" s="64"/>
      <c r="N3615" s="66">
        <f>IF(J3615=0,0,#REF!*$E$3)</f>
        <v>0</v>
      </c>
      <c r="O3615" s="67">
        <f t="shared" si="242"/>
        <v>0</v>
      </c>
      <c r="P3615" s="66"/>
      <c r="Q3615" s="67"/>
      <c r="R3615" s="66"/>
      <c r="S3615" s="67"/>
      <c r="T3615" s="114">
        <f>IF($E$3=0,0,IF(J3615=J3616,0,IF(J3616&gt;J3615,"추가","환입")))</f>
        <v>0</v>
      </c>
    </row>
    <row r="3616" spans="1:20" ht="20.25" hidden="1" customHeight="1">
      <c r="A3616">
        <f>E3616</f>
        <v>0</v>
      </c>
      <c r="E3616">
        <f>IF(OR(O3615&gt;0,O3616&gt;0),1,0)</f>
        <v>0</v>
      </c>
      <c r="F3616" s="59" t="e">
        <f>SUM($A$3016:A3616)</f>
        <v>#REF!</v>
      </c>
      <c r="G3616" s="70" t="s">
        <v>1047</v>
      </c>
      <c r="H3616" s="115">
        <v>50</v>
      </c>
      <c r="I3616" s="71"/>
      <c r="J3616" s="70">
        <v>0</v>
      </c>
      <c r="K3616" s="72" t="s">
        <v>1046</v>
      </c>
      <c r="L3616" s="73"/>
      <c r="M3616" s="71"/>
      <c r="N3616" s="73">
        <f>IF(J3616=0,0,#REF!)</f>
        <v>0</v>
      </c>
      <c r="O3616" s="74">
        <f t="shared" si="242"/>
        <v>0</v>
      </c>
      <c r="P3616" s="73"/>
      <c r="Q3616" s="74"/>
      <c r="R3616" s="73"/>
      <c r="S3616" s="74"/>
      <c r="T3616" s="104">
        <f>IF(T3615&gt;0,ABS(J3616-J3615),0)</f>
        <v>0</v>
      </c>
    </row>
    <row r="3617" spans="1:20" ht="20.25" hidden="1" customHeight="1">
      <c r="E3617" t="str">
        <f>IF(OR(O3617&gt;0,O3618&gt;0),2,"")</f>
        <v/>
      </c>
      <c r="F3617" s="62"/>
      <c r="G3617" s="63"/>
      <c r="H3617" s="113"/>
      <c r="I3617" s="64"/>
      <c r="J3617" s="63">
        <v>0</v>
      </c>
      <c r="K3617" s="65"/>
      <c r="L3617" s="66"/>
      <c r="M3617" s="64"/>
      <c r="N3617" s="66">
        <f>IF(J3617=0,0,#REF!*$E$3)</f>
        <v>0</v>
      </c>
      <c r="O3617" s="67">
        <f t="shared" si="242"/>
        <v>0</v>
      </c>
      <c r="P3617" s="66"/>
      <c r="Q3617" s="67"/>
      <c r="R3617" s="66"/>
      <c r="S3617" s="67"/>
      <c r="T3617" s="114">
        <f>IF($E$3=0,0,IF(J3617=J3618,0,IF(J3618&gt;J3617,"추가","환입")))</f>
        <v>0</v>
      </c>
    </row>
    <row r="3618" spans="1:20" ht="20.25" customHeight="1">
      <c r="A3618">
        <f>E3618</f>
        <v>0</v>
      </c>
      <c r="E3618">
        <f>IF(OR(O3617&gt;0,O3618&gt;0),1,0)</f>
        <v>0</v>
      </c>
      <c r="F3618" s="59" t="e">
        <f>SUM($A$3016:A3618)</f>
        <v>#REF!</v>
      </c>
      <c r="G3618" s="70" t="s">
        <v>1047</v>
      </c>
      <c r="H3618" s="115">
        <v>65</v>
      </c>
      <c r="I3618" s="71"/>
      <c r="J3618" s="87">
        <v>1</v>
      </c>
      <c r="K3618" s="72" t="s">
        <v>1046</v>
      </c>
      <c r="L3618" s="73"/>
      <c r="M3618" s="71"/>
      <c r="N3618" s="73"/>
      <c r="O3618" s="74"/>
      <c r="P3618" s="73"/>
      <c r="Q3618" s="74"/>
      <c r="R3618" s="73"/>
      <c r="S3618" s="74"/>
      <c r="T3618" s="104">
        <f>IF(T3617&gt;0,ABS(J3618-J3617),0)</f>
        <v>0</v>
      </c>
    </row>
    <row r="3619" spans="1:20" ht="20.25" hidden="1" customHeight="1">
      <c r="E3619" t="str">
        <f t="shared" ref="E3619:E3681" si="243">IF(OR(O3619&gt;0,O3620&gt;0),2,"")</f>
        <v/>
      </c>
      <c r="F3619" s="62"/>
      <c r="G3619" s="63"/>
      <c r="H3619" s="113"/>
      <c r="I3619" s="64"/>
      <c r="J3619" s="121">
        <v>0</v>
      </c>
      <c r="K3619" s="65"/>
      <c r="L3619" s="66"/>
      <c r="M3619" s="64"/>
      <c r="N3619" s="66">
        <f>IF(J3619=0,0,#REF!*$E$3)</f>
        <v>0</v>
      </c>
      <c r="O3619" s="67">
        <f t="shared" si="242"/>
        <v>0</v>
      </c>
      <c r="P3619" s="66"/>
      <c r="Q3619" s="67"/>
      <c r="R3619" s="66"/>
      <c r="S3619" s="67"/>
      <c r="T3619" s="114">
        <f>IF($E$3=0,0,IF(J3619=J3620,0,IF(J3620&gt;J3619,"추가","환입")))</f>
        <v>0</v>
      </c>
    </row>
    <row r="3620" spans="1:20" ht="20.25" hidden="1" customHeight="1">
      <c r="A3620">
        <f>E3620</f>
        <v>0</v>
      </c>
      <c r="E3620">
        <f t="shared" ref="E3620:E3682" si="244">IF(OR(O3619&gt;0,O3620&gt;0),1,0)</f>
        <v>0</v>
      </c>
      <c r="F3620" s="59" t="e">
        <f>SUM($A$3016:A3620)</f>
        <v>#REF!</v>
      </c>
      <c r="G3620" s="70" t="s">
        <v>1049</v>
      </c>
      <c r="H3620" s="115">
        <v>15</v>
      </c>
      <c r="I3620" s="71"/>
      <c r="J3620" s="122">
        <v>0</v>
      </c>
      <c r="K3620" s="72" t="s">
        <v>1046</v>
      </c>
      <c r="L3620" s="73"/>
      <c r="M3620" s="71"/>
      <c r="N3620" s="73">
        <f>IF(J3620=0,0,#REF!)</f>
        <v>0</v>
      </c>
      <c r="O3620" s="74">
        <f t="shared" si="242"/>
        <v>0</v>
      </c>
      <c r="P3620" s="73"/>
      <c r="Q3620" s="74"/>
      <c r="R3620" s="73"/>
      <c r="S3620" s="74"/>
      <c r="T3620" s="104">
        <f>IF(T3619&gt;0,ABS(J3620-J3619),0)</f>
        <v>0</v>
      </c>
    </row>
    <row r="3621" spans="1:20" ht="20.25" hidden="1" customHeight="1">
      <c r="E3621" t="str">
        <f t="shared" si="243"/>
        <v/>
      </c>
      <c r="F3621" s="62"/>
      <c r="G3621" s="63"/>
      <c r="H3621" s="113"/>
      <c r="I3621" s="64"/>
      <c r="J3621" s="121">
        <v>0</v>
      </c>
      <c r="K3621" s="65"/>
      <c r="L3621" s="66"/>
      <c r="M3621" s="64"/>
      <c r="N3621" s="66">
        <f>IF(J3621=0,0,#REF!*$E$3)</f>
        <v>0</v>
      </c>
      <c r="O3621" s="67">
        <f t="shared" si="242"/>
        <v>0</v>
      </c>
      <c r="P3621" s="66"/>
      <c r="Q3621" s="67"/>
      <c r="R3621" s="66"/>
      <c r="S3621" s="67"/>
      <c r="T3621" s="114">
        <f>IF($E$3=0,0,IF(J3621=J3622,0,IF(J3622&gt;J3621,"추가","환입")))</f>
        <v>0</v>
      </c>
    </row>
    <row r="3622" spans="1:20" ht="20.25" hidden="1" customHeight="1">
      <c r="A3622">
        <f>E3622</f>
        <v>0</v>
      </c>
      <c r="E3622">
        <f t="shared" si="244"/>
        <v>0</v>
      </c>
      <c r="F3622" s="59" t="e">
        <f>SUM($A$3016:A3622)</f>
        <v>#REF!</v>
      </c>
      <c r="G3622" s="70" t="s">
        <v>1049</v>
      </c>
      <c r="H3622" s="115">
        <v>20</v>
      </c>
      <c r="I3622" s="71"/>
      <c r="J3622" s="122">
        <v>0</v>
      </c>
      <c r="K3622" s="72" t="s">
        <v>1046</v>
      </c>
      <c r="L3622" s="73"/>
      <c r="M3622" s="71"/>
      <c r="N3622" s="73">
        <f>IF(J3622=0,0,#REF!)</f>
        <v>0</v>
      </c>
      <c r="O3622" s="74">
        <f t="shared" si="242"/>
        <v>0</v>
      </c>
      <c r="P3622" s="73"/>
      <c r="Q3622" s="74"/>
      <c r="R3622" s="73"/>
      <c r="S3622" s="74"/>
      <c r="T3622" s="104">
        <f>IF(T3621&gt;0,ABS(J3622-J3621),0)</f>
        <v>0</v>
      </c>
    </row>
    <row r="3623" spans="1:20" ht="20.25" hidden="1" customHeight="1">
      <c r="E3623" t="str">
        <f t="shared" si="243"/>
        <v/>
      </c>
      <c r="F3623" s="62"/>
      <c r="G3623" s="63"/>
      <c r="H3623" s="113"/>
      <c r="I3623" s="64"/>
      <c r="J3623" s="121">
        <v>0</v>
      </c>
      <c r="K3623" s="65"/>
      <c r="L3623" s="66"/>
      <c r="M3623" s="64"/>
      <c r="N3623" s="66">
        <f>IF(J3623=0,0,#REF!*$E$3)</f>
        <v>0</v>
      </c>
      <c r="O3623" s="67">
        <f t="shared" si="242"/>
        <v>0</v>
      </c>
      <c r="P3623" s="66"/>
      <c r="Q3623" s="67"/>
      <c r="R3623" s="66"/>
      <c r="S3623" s="67"/>
      <c r="T3623" s="114">
        <f>IF($E$3=0,0,IF(J3623=J3624,0,IF(J3624&gt;J3623,"추가","환입")))</f>
        <v>0</v>
      </c>
    </row>
    <row r="3624" spans="1:20" ht="20.25" hidden="1" customHeight="1">
      <c r="A3624">
        <f>E3624</f>
        <v>0</v>
      </c>
      <c r="E3624">
        <f t="shared" si="244"/>
        <v>0</v>
      </c>
      <c r="F3624" s="59" t="e">
        <f>SUM($A$3016:A3624)</f>
        <v>#REF!</v>
      </c>
      <c r="G3624" s="70" t="s">
        <v>1049</v>
      </c>
      <c r="H3624" s="115">
        <v>25</v>
      </c>
      <c r="I3624" s="71"/>
      <c r="J3624" s="122">
        <v>0</v>
      </c>
      <c r="K3624" s="72" t="s">
        <v>1046</v>
      </c>
      <c r="L3624" s="73"/>
      <c r="M3624" s="71"/>
      <c r="N3624" s="73">
        <f>IF(J3624=0,0,#REF!)</f>
        <v>0</v>
      </c>
      <c r="O3624" s="74">
        <f t="shared" si="242"/>
        <v>0</v>
      </c>
      <c r="P3624" s="73"/>
      <c r="Q3624" s="74"/>
      <c r="R3624" s="73"/>
      <c r="S3624" s="74"/>
      <c r="T3624" s="104">
        <f>IF(T3623&gt;0,ABS(J3624-J3623),0)</f>
        <v>0</v>
      </c>
    </row>
    <row r="3625" spans="1:20" ht="20.25" hidden="1" customHeight="1">
      <c r="E3625" t="str">
        <f t="shared" si="243"/>
        <v/>
      </c>
      <c r="F3625" s="62"/>
      <c r="G3625" s="63"/>
      <c r="H3625" s="113"/>
      <c r="I3625" s="64"/>
      <c r="J3625" s="121">
        <v>0</v>
      </c>
      <c r="K3625" s="65"/>
      <c r="L3625" s="66"/>
      <c r="M3625" s="64"/>
      <c r="N3625" s="66">
        <f>IF(J3625=0,0,#REF!*$E$3)</f>
        <v>0</v>
      </c>
      <c r="O3625" s="67">
        <f t="shared" si="242"/>
        <v>0</v>
      </c>
      <c r="P3625" s="66"/>
      <c r="Q3625" s="67"/>
      <c r="R3625" s="66"/>
      <c r="S3625" s="67"/>
      <c r="T3625" s="114">
        <f>IF($E$3=0,0,IF(J3625=J3626,0,IF(J3626&gt;J3625,"추가","환입")))</f>
        <v>0</v>
      </c>
    </row>
    <row r="3626" spans="1:20" ht="20.25" hidden="1" customHeight="1">
      <c r="A3626">
        <f>E3626</f>
        <v>0</v>
      </c>
      <c r="E3626">
        <f t="shared" si="244"/>
        <v>0</v>
      </c>
      <c r="F3626" s="59" t="e">
        <f>SUM($A$3016:A3626)</f>
        <v>#REF!</v>
      </c>
      <c r="G3626" s="70" t="s">
        <v>1049</v>
      </c>
      <c r="H3626" s="115">
        <v>32</v>
      </c>
      <c r="I3626" s="71"/>
      <c r="J3626" s="122">
        <v>0</v>
      </c>
      <c r="K3626" s="72" t="s">
        <v>347</v>
      </c>
      <c r="L3626" s="73"/>
      <c r="M3626" s="71"/>
      <c r="N3626" s="73">
        <f>IF(J3626=0,0,#REF!)</f>
        <v>0</v>
      </c>
      <c r="O3626" s="74">
        <f t="shared" si="242"/>
        <v>0</v>
      </c>
      <c r="P3626" s="73"/>
      <c r="Q3626" s="74"/>
      <c r="R3626" s="73"/>
      <c r="S3626" s="74"/>
      <c r="T3626" s="104">
        <f>IF(T3625&gt;0,ABS(J3626-J3625),0)</f>
        <v>0</v>
      </c>
    </row>
    <row r="3627" spans="1:20" ht="20.25" hidden="1" customHeight="1">
      <c r="E3627" t="str">
        <f t="shared" si="243"/>
        <v/>
      </c>
      <c r="F3627" s="62"/>
      <c r="G3627" s="63"/>
      <c r="H3627" s="113"/>
      <c r="I3627" s="64"/>
      <c r="J3627" s="121">
        <v>0</v>
      </c>
      <c r="K3627" s="65"/>
      <c r="L3627" s="66"/>
      <c r="M3627" s="64"/>
      <c r="N3627" s="66">
        <f>IF(J3627=0,0,#REF!*$E$3)</f>
        <v>0</v>
      </c>
      <c r="O3627" s="67">
        <f t="shared" si="242"/>
        <v>0</v>
      </c>
      <c r="P3627" s="66"/>
      <c r="Q3627" s="67"/>
      <c r="R3627" s="66"/>
      <c r="S3627" s="67"/>
      <c r="T3627" s="114">
        <f>IF($E$3=0,0,IF(J3627=J3628,0,IF(J3628&gt;J3627,"추가","환입")))</f>
        <v>0</v>
      </c>
    </row>
    <row r="3628" spans="1:20" ht="20.25" hidden="1" customHeight="1">
      <c r="A3628">
        <f>E3628</f>
        <v>0</v>
      </c>
      <c r="E3628">
        <f t="shared" si="244"/>
        <v>0</v>
      </c>
      <c r="F3628" s="59" t="e">
        <f>SUM($A$3016:A3628)</f>
        <v>#REF!</v>
      </c>
      <c r="G3628" s="70" t="s">
        <v>1049</v>
      </c>
      <c r="H3628" s="115">
        <v>40</v>
      </c>
      <c r="I3628" s="71"/>
      <c r="J3628" s="122">
        <v>0</v>
      </c>
      <c r="K3628" s="72" t="s">
        <v>1046</v>
      </c>
      <c r="L3628" s="73"/>
      <c r="M3628" s="71"/>
      <c r="N3628" s="73">
        <f>IF(J3628=0,0,#REF!)</f>
        <v>0</v>
      </c>
      <c r="O3628" s="74">
        <f t="shared" si="242"/>
        <v>0</v>
      </c>
      <c r="P3628" s="73"/>
      <c r="Q3628" s="74"/>
      <c r="R3628" s="73"/>
      <c r="S3628" s="74"/>
      <c r="T3628" s="104">
        <f>IF(T3627&gt;0,ABS(J3628-J3627),0)</f>
        <v>0</v>
      </c>
    </row>
    <row r="3629" spans="1:20" ht="20.25" hidden="1" customHeight="1">
      <c r="E3629" t="str">
        <f t="shared" si="243"/>
        <v/>
      </c>
      <c r="F3629" s="62"/>
      <c r="G3629" s="63"/>
      <c r="H3629" s="113"/>
      <c r="I3629" s="64"/>
      <c r="J3629" s="121">
        <v>0</v>
      </c>
      <c r="K3629" s="65"/>
      <c r="L3629" s="66"/>
      <c r="M3629" s="64"/>
      <c r="N3629" s="66">
        <f>IF(J3629=0,0,#REF!*$E$3)</f>
        <v>0</v>
      </c>
      <c r="O3629" s="67">
        <f t="shared" si="242"/>
        <v>0</v>
      </c>
      <c r="P3629" s="66"/>
      <c r="Q3629" s="67"/>
      <c r="R3629" s="66"/>
      <c r="S3629" s="67"/>
      <c r="T3629" s="114">
        <f>IF($E$3=0,0,IF(J3629=J3630,0,IF(J3630&gt;J3629,"추가","환입")))</f>
        <v>0</v>
      </c>
    </row>
    <row r="3630" spans="1:20" ht="20.25" hidden="1" customHeight="1">
      <c r="A3630">
        <f>E3630</f>
        <v>0</v>
      </c>
      <c r="E3630">
        <f t="shared" si="244"/>
        <v>0</v>
      </c>
      <c r="F3630" s="59" t="e">
        <f>SUM($A$3016:A3630)</f>
        <v>#REF!</v>
      </c>
      <c r="G3630" s="70" t="s">
        <v>1049</v>
      </c>
      <c r="H3630" s="115">
        <v>50</v>
      </c>
      <c r="I3630" s="71"/>
      <c r="J3630" s="122">
        <v>0</v>
      </c>
      <c r="K3630" s="72" t="s">
        <v>346</v>
      </c>
      <c r="L3630" s="73"/>
      <c r="M3630" s="71"/>
      <c r="N3630" s="73">
        <f>IF(J3630=0,0,#REF!)</f>
        <v>0</v>
      </c>
      <c r="O3630" s="74">
        <f t="shared" si="242"/>
        <v>0</v>
      </c>
      <c r="P3630" s="73"/>
      <c r="Q3630" s="74"/>
      <c r="R3630" s="73"/>
      <c r="S3630" s="74"/>
      <c r="T3630" s="104">
        <f>IF(T3629&gt;0,ABS(J3630-J3629),0)</f>
        <v>0</v>
      </c>
    </row>
    <row r="3631" spans="1:20" ht="20.25" hidden="1" customHeight="1">
      <c r="E3631" t="str">
        <f t="shared" si="243"/>
        <v/>
      </c>
      <c r="F3631" s="62"/>
      <c r="G3631" s="63"/>
      <c r="H3631" s="113"/>
      <c r="I3631" s="64"/>
      <c r="J3631" s="121">
        <v>0</v>
      </c>
      <c r="K3631" s="65"/>
      <c r="L3631" s="66"/>
      <c r="M3631" s="64"/>
      <c r="N3631" s="66">
        <f>IF(J3631=0,0,#REF!*$E$3)</f>
        <v>0</v>
      </c>
      <c r="O3631" s="67">
        <f t="shared" si="242"/>
        <v>0</v>
      </c>
      <c r="P3631" s="66"/>
      <c r="Q3631" s="67"/>
      <c r="R3631" s="66"/>
      <c r="S3631" s="67"/>
      <c r="T3631" s="114">
        <f>IF($E$3=0,0,IF(J3631=J3632,0,IF(J3632&gt;J3631,"추가","환입")))</f>
        <v>0</v>
      </c>
    </row>
    <row r="3632" spans="1:20" ht="20.25" hidden="1" customHeight="1">
      <c r="A3632">
        <f>E3632</f>
        <v>0</v>
      </c>
      <c r="E3632">
        <f t="shared" si="244"/>
        <v>0</v>
      </c>
      <c r="F3632" s="59" t="e">
        <f>SUM($A$3016:A3632)</f>
        <v>#REF!</v>
      </c>
      <c r="G3632" s="70" t="s">
        <v>1049</v>
      </c>
      <c r="H3632" s="115">
        <v>65</v>
      </c>
      <c r="I3632" s="71"/>
      <c r="J3632" s="122">
        <v>0</v>
      </c>
      <c r="K3632" s="72" t="s">
        <v>1046</v>
      </c>
      <c r="L3632" s="73"/>
      <c r="M3632" s="71"/>
      <c r="N3632" s="73">
        <f>IF(J3632=0,0,#REF!)</f>
        <v>0</v>
      </c>
      <c r="O3632" s="74">
        <f t="shared" si="242"/>
        <v>0</v>
      </c>
      <c r="P3632" s="73"/>
      <c r="Q3632" s="74"/>
      <c r="R3632" s="73"/>
      <c r="S3632" s="74"/>
      <c r="T3632" s="104">
        <f>IF(T3631&gt;0,ABS(J3632-J3631),0)</f>
        <v>0</v>
      </c>
    </row>
    <row r="3633" spans="1:20" ht="20.25" hidden="1" customHeight="1">
      <c r="E3633" t="str">
        <f t="shared" si="243"/>
        <v/>
      </c>
      <c r="F3633" s="62"/>
      <c r="G3633" s="63"/>
      <c r="H3633" s="113"/>
      <c r="I3633" s="64"/>
      <c r="J3633" s="121">
        <v>0</v>
      </c>
      <c r="K3633" s="65"/>
      <c r="L3633" s="66"/>
      <c r="M3633" s="64"/>
      <c r="N3633" s="66">
        <f>IF(J3633=0,0,#REF!*$E$3)</f>
        <v>0</v>
      </c>
      <c r="O3633" s="67">
        <f t="shared" ref="O3633:O3716" si="245">INT($J3633*N3633)</f>
        <v>0</v>
      </c>
      <c r="P3633" s="66"/>
      <c r="Q3633" s="67"/>
      <c r="R3633" s="66"/>
      <c r="S3633" s="67"/>
      <c r="T3633" s="114">
        <f>IF($E$3=0,0,IF(J3633=J3634,0,IF(J3634&gt;J3633,"추가","환입")))</f>
        <v>0</v>
      </c>
    </row>
    <row r="3634" spans="1:20" ht="20.25" hidden="1" customHeight="1">
      <c r="A3634">
        <f>E3634</f>
        <v>0</v>
      </c>
      <c r="E3634">
        <f t="shared" si="244"/>
        <v>0</v>
      </c>
      <c r="F3634" s="59" t="e">
        <f>SUM($A$3016:A3634)</f>
        <v>#REF!</v>
      </c>
      <c r="G3634" s="70" t="s">
        <v>1050</v>
      </c>
      <c r="H3634" s="115" t="s">
        <v>1051</v>
      </c>
      <c r="I3634" s="71"/>
      <c r="J3634" s="122">
        <v>0</v>
      </c>
      <c r="K3634" s="72" t="s">
        <v>1046</v>
      </c>
      <c r="L3634" s="73"/>
      <c r="M3634" s="71"/>
      <c r="N3634" s="73">
        <f>IF(J3634=0,0,#REF!)</f>
        <v>0</v>
      </c>
      <c r="O3634" s="74">
        <f t="shared" si="245"/>
        <v>0</v>
      </c>
      <c r="P3634" s="73"/>
      <c r="Q3634" s="74"/>
      <c r="R3634" s="73"/>
      <c r="S3634" s="74"/>
      <c r="T3634" s="104">
        <f>IF(T3633&gt;0,ABS(J3634-J3633),0)</f>
        <v>0</v>
      </c>
    </row>
    <row r="3635" spans="1:20" ht="20.25" hidden="1" customHeight="1">
      <c r="E3635" t="str">
        <f t="shared" si="243"/>
        <v/>
      </c>
      <c r="F3635" s="62"/>
      <c r="G3635" s="63"/>
      <c r="H3635" s="113"/>
      <c r="I3635" s="64"/>
      <c r="J3635" s="121">
        <v>0</v>
      </c>
      <c r="K3635" s="65"/>
      <c r="L3635" s="66"/>
      <c r="M3635" s="64"/>
      <c r="N3635" s="66">
        <f>IF(J3635=0,0,#REF!*$E$3)</f>
        <v>0</v>
      </c>
      <c r="O3635" s="67">
        <f t="shared" si="245"/>
        <v>0</v>
      </c>
      <c r="P3635" s="66"/>
      <c r="Q3635" s="67"/>
      <c r="R3635" s="66"/>
      <c r="S3635" s="67"/>
      <c r="T3635" s="114">
        <f>IF($E$3=0,0,IF(J3635=J3636,0,IF(J3636&gt;J3635,"추가","환입")))</f>
        <v>0</v>
      </c>
    </row>
    <row r="3636" spans="1:20" ht="20.25" hidden="1" customHeight="1">
      <c r="A3636">
        <f>E3636</f>
        <v>0</v>
      </c>
      <c r="E3636">
        <f t="shared" si="244"/>
        <v>0</v>
      </c>
      <c r="F3636" s="59" t="e">
        <f>SUM($A$3016:A3636)</f>
        <v>#REF!</v>
      </c>
      <c r="G3636" s="70" t="s">
        <v>1050</v>
      </c>
      <c r="H3636" s="115" t="s">
        <v>1052</v>
      </c>
      <c r="I3636" s="71"/>
      <c r="J3636" s="122">
        <v>0</v>
      </c>
      <c r="K3636" s="72" t="s">
        <v>1046</v>
      </c>
      <c r="L3636" s="73"/>
      <c r="M3636" s="71"/>
      <c r="N3636" s="73">
        <f>IF(J3636=0,0,#REF!)</f>
        <v>0</v>
      </c>
      <c r="O3636" s="74">
        <f t="shared" si="245"/>
        <v>0</v>
      </c>
      <c r="P3636" s="73"/>
      <c r="Q3636" s="74"/>
      <c r="R3636" s="73"/>
      <c r="S3636" s="74"/>
      <c r="T3636" s="104">
        <f>IF(T3635&gt;0,ABS(J3636-J3635),0)</f>
        <v>0</v>
      </c>
    </row>
    <row r="3637" spans="1:20" ht="20.25" hidden="1" customHeight="1">
      <c r="E3637" t="str">
        <f t="shared" si="243"/>
        <v/>
      </c>
      <c r="F3637" s="62"/>
      <c r="G3637" s="63"/>
      <c r="H3637" s="113"/>
      <c r="I3637" s="64"/>
      <c r="J3637" s="121">
        <v>0</v>
      </c>
      <c r="K3637" s="65"/>
      <c r="L3637" s="66"/>
      <c r="M3637" s="64"/>
      <c r="N3637" s="66">
        <f>IF(J3637=0,0,#REF!*$E$3)</f>
        <v>0</v>
      </c>
      <c r="O3637" s="67">
        <f t="shared" si="245"/>
        <v>0</v>
      </c>
      <c r="P3637" s="66"/>
      <c r="Q3637" s="67"/>
      <c r="R3637" s="66"/>
      <c r="S3637" s="67"/>
      <c r="T3637" s="114">
        <f>IF($E$3=0,0,IF(J3637=J3638,0,IF(J3638&gt;J3637,"추가","환입")))</f>
        <v>0</v>
      </c>
    </row>
    <row r="3638" spans="1:20" ht="20.25" hidden="1" customHeight="1">
      <c r="A3638">
        <f>E3638</f>
        <v>0</v>
      </c>
      <c r="E3638">
        <f t="shared" si="244"/>
        <v>0</v>
      </c>
      <c r="F3638" s="59" t="e">
        <f>SUM($A$3016:A3638)</f>
        <v>#REF!</v>
      </c>
      <c r="G3638" s="70" t="s">
        <v>1050</v>
      </c>
      <c r="H3638" s="115" t="s">
        <v>1053</v>
      </c>
      <c r="I3638" s="71"/>
      <c r="J3638" s="87">
        <v>0</v>
      </c>
      <c r="K3638" s="72" t="s">
        <v>1046</v>
      </c>
      <c r="L3638" s="73"/>
      <c r="M3638" s="71"/>
      <c r="N3638" s="73">
        <f>IF(J3638=0,0,#REF!)</f>
        <v>0</v>
      </c>
      <c r="O3638" s="74">
        <f t="shared" si="245"/>
        <v>0</v>
      </c>
      <c r="P3638" s="73"/>
      <c r="Q3638" s="74"/>
      <c r="R3638" s="73"/>
      <c r="S3638" s="74"/>
      <c r="T3638" s="104">
        <f>IF(T3637&gt;0,ABS(J3638-J3637),0)</f>
        <v>0</v>
      </c>
    </row>
    <row r="3639" spans="1:20" ht="20.25" hidden="1" customHeight="1">
      <c r="E3639" t="str">
        <f t="shared" si="243"/>
        <v/>
      </c>
      <c r="F3639" s="62"/>
      <c r="G3639" s="63"/>
      <c r="H3639" s="113"/>
      <c r="I3639" s="64"/>
      <c r="J3639" s="121">
        <v>0</v>
      </c>
      <c r="K3639" s="65"/>
      <c r="L3639" s="66"/>
      <c r="M3639" s="64"/>
      <c r="N3639" s="66">
        <f>IF(J3639=0,0,#REF!*$E$3)</f>
        <v>0</v>
      </c>
      <c r="O3639" s="67">
        <f t="shared" si="245"/>
        <v>0</v>
      </c>
      <c r="P3639" s="66"/>
      <c r="Q3639" s="67"/>
      <c r="R3639" s="66"/>
      <c r="S3639" s="67"/>
      <c r="T3639" s="114">
        <f>IF($E$3=0,0,IF(J3639=J3640,0,IF(J3640&gt;J3639,"추가","환입")))</f>
        <v>0</v>
      </c>
    </row>
    <row r="3640" spans="1:20" ht="20.25" hidden="1" customHeight="1">
      <c r="A3640">
        <f>E3640</f>
        <v>0</v>
      </c>
      <c r="E3640">
        <f t="shared" si="244"/>
        <v>0</v>
      </c>
      <c r="F3640" s="59" t="e">
        <f>SUM($A$3016:A3640)</f>
        <v>#REF!</v>
      </c>
      <c r="G3640" s="70" t="s">
        <v>1050</v>
      </c>
      <c r="H3640" s="115" t="s">
        <v>1054</v>
      </c>
      <c r="I3640" s="71"/>
      <c r="J3640" s="122">
        <v>0</v>
      </c>
      <c r="K3640" s="72" t="s">
        <v>346</v>
      </c>
      <c r="L3640" s="73"/>
      <c r="M3640" s="71"/>
      <c r="N3640" s="73">
        <f>IF(J3640=0,0,#REF!)</f>
        <v>0</v>
      </c>
      <c r="O3640" s="74">
        <f t="shared" si="245"/>
        <v>0</v>
      </c>
      <c r="P3640" s="73"/>
      <c r="Q3640" s="74"/>
      <c r="R3640" s="73"/>
      <c r="S3640" s="74"/>
      <c r="T3640" s="104">
        <f>IF(T3639&gt;0,ABS(J3640-J3639),0)</f>
        <v>0</v>
      </c>
    </row>
    <row r="3641" spans="1:20" ht="20.25" hidden="1" customHeight="1">
      <c r="E3641" t="str">
        <f t="shared" si="243"/>
        <v/>
      </c>
      <c r="F3641" s="62"/>
      <c r="G3641" s="63"/>
      <c r="H3641" s="113"/>
      <c r="I3641" s="64"/>
      <c r="J3641" s="121">
        <v>0</v>
      </c>
      <c r="K3641" s="65"/>
      <c r="L3641" s="66"/>
      <c r="M3641" s="64"/>
      <c r="N3641" s="66">
        <f>IF(J3641=0,0,#REF!*$E$3)</f>
        <v>0</v>
      </c>
      <c r="O3641" s="67">
        <f t="shared" si="245"/>
        <v>0</v>
      </c>
      <c r="P3641" s="66"/>
      <c r="Q3641" s="67"/>
      <c r="R3641" s="66"/>
      <c r="S3641" s="67"/>
      <c r="T3641" s="114">
        <f>IF($E$3=0,0,IF(J3641=J3642,0,IF(J3642&gt;J3641,"추가","환입")))</f>
        <v>0</v>
      </c>
    </row>
    <row r="3642" spans="1:20" ht="20.25" hidden="1" customHeight="1">
      <c r="A3642">
        <f>E3642</f>
        <v>0</v>
      </c>
      <c r="E3642">
        <f t="shared" si="244"/>
        <v>0</v>
      </c>
      <c r="F3642" s="59" t="e">
        <f>SUM($A$3016:A3642)</f>
        <v>#REF!</v>
      </c>
      <c r="G3642" s="70" t="s">
        <v>1050</v>
      </c>
      <c r="H3642" s="115" t="s">
        <v>1055</v>
      </c>
      <c r="I3642" s="71"/>
      <c r="J3642" s="122">
        <v>0</v>
      </c>
      <c r="K3642" s="72" t="s">
        <v>1046</v>
      </c>
      <c r="L3642" s="73"/>
      <c r="M3642" s="71"/>
      <c r="N3642" s="73">
        <f>IF(J3642=0,0,#REF!)</f>
        <v>0</v>
      </c>
      <c r="O3642" s="74">
        <f t="shared" si="245"/>
        <v>0</v>
      </c>
      <c r="P3642" s="73"/>
      <c r="Q3642" s="74"/>
      <c r="R3642" s="73"/>
      <c r="S3642" s="74"/>
      <c r="T3642" s="104">
        <f>IF(T3641&gt;0,ABS(J3642-J3641),0)</f>
        <v>0</v>
      </c>
    </row>
    <row r="3643" spans="1:20" ht="20.25" hidden="1" customHeight="1">
      <c r="E3643" t="str">
        <f t="shared" si="243"/>
        <v/>
      </c>
      <c r="F3643" s="62"/>
      <c r="G3643" s="63"/>
      <c r="H3643" s="113"/>
      <c r="I3643" s="64"/>
      <c r="J3643" s="121">
        <v>0</v>
      </c>
      <c r="K3643" s="65"/>
      <c r="L3643" s="66"/>
      <c r="M3643" s="64"/>
      <c r="N3643" s="66">
        <f>IF(J3643=0,0,#REF!*$E$3)</f>
        <v>0</v>
      </c>
      <c r="O3643" s="67">
        <f t="shared" si="245"/>
        <v>0</v>
      </c>
      <c r="P3643" s="66"/>
      <c r="Q3643" s="67"/>
      <c r="R3643" s="66"/>
      <c r="S3643" s="67"/>
      <c r="T3643" s="114">
        <f>IF($E$3=0,0,IF(J3643=J3644,0,IF(J3644&gt;J3643,"추가","환입")))</f>
        <v>0</v>
      </c>
    </row>
    <row r="3644" spans="1:20" ht="20.25" hidden="1" customHeight="1">
      <c r="A3644">
        <f>E3644</f>
        <v>0</v>
      </c>
      <c r="E3644">
        <f t="shared" si="244"/>
        <v>0</v>
      </c>
      <c r="F3644" s="59" t="e">
        <f>SUM($A$3016:A3644)</f>
        <v>#REF!</v>
      </c>
      <c r="G3644" s="70" t="s">
        <v>1050</v>
      </c>
      <c r="H3644" s="115" t="s">
        <v>1056</v>
      </c>
      <c r="I3644" s="71"/>
      <c r="J3644" s="122">
        <v>0</v>
      </c>
      <c r="K3644" s="72" t="s">
        <v>390</v>
      </c>
      <c r="L3644" s="73"/>
      <c r="M3644" s="71"/>
      <c r="N3644" s="73">
        <f>IF(J3644=0,0,#REF!)</f>
        <v>0</v>
      </c>
      <c r="O3644" s="74">
        <f t="shared" si="245"/>
        <v>0</v>
      </c>
      <c r="P3644" s="73"/>
      <c r="Q3644" s="74"/>
      <c r="R3644" s="73"/>
      <c r="S3644" s="74"/>
      <c r="T3644" s="104">
        <f>IF(T3643&gt;0,ABS(J3644-J3643),0)</f>
        <v>0</v>
      </c>
    </row>
    <row r="3645" spans="1:20" ht="20.25" hidden="1" customHeight="1">
      <c r="E3645" t="str">
        <f t="shared" si="243"/>
        <v/>
      </c>
      <c r="F3645" s="62"/>
      <c r="G3645" s="63"/>
      <c r="H3645" s="113"/>
      <c r="I3645" s="64"/>
      <c r="J3645" s="121">
        <v>0</v>
      </c>
      <c r="K3645" s="65"/>
      <c r="L3645" s="66"/>
      <c r="M3645" s="64"/>
      <c r="N3645" s="66">
        <f>IF(J3645=0,0,#REF!*$E$3)</f>
        <v>0</v>
      </c>
      <c r="O3645" s="67">
        <f t="shared" si="245"/>
        <v>0</v>
      </c>
      <c r="P3645" s="66"/>
      <c r="Q3645" s="67"/>
      <c r="R3645" s="66"/>
      <c r="S3645" s="67"/>
      <c r="T3645" s="114">
        <f>IF($E$3=0,0,IF(J3645=J3646,0,IF(J3646&gt;J3645,"추가","환입")))</f>
        <v>0</v>
      </c>
    </row>
    <row r="3646" spans="1:20" ht="20.25" hidden="1" customHeight="1">
      <c r="A3646">
        <f>E3646</f>
        <v>0</v>
      </c>
      <c r="E3646">
        <f t="shared" si="244"/>
        <v>0</v>
      </c>
      <c r="F3646" s="59" t="e">
        <f>SUM($A$3016:A3646)</f>
        <v>#REF!</v>
      </c>
      <c r="G3646" s="70" t="s">
        <v>1050</v>
      </c>
      <c r="H3646" s="115" t="s">
        <v>1057</v>
      </c>
      <c r="I3646" s="71"/>
      <c r="J3646" s="122">
        <v>0</v>
      </c>
      <c r="K3646" s="72" t="s">
        <v>346</v>
      </c>
      <c r="L3646" s="73"/>
      <c r="M3646" s="71"/>
      <c r="N3646" s="73">
        <f>IF(J3646=0,0,#REF!)</f>
        <v>0</v>
      </c>
      <c r="O3646" s="74">
        <f t="shared" si="245"/>
        <v>0</v>
      </c>
      <c r="P3646" s="73"/>
      <c r="Q3646" s="74"/>
      <c r="R3646" s="73"/>
      <c r="S3646" s="74"/>
      <c r="T3646" s="104">
        <f>IF(T3645&gt;0,ABS(J3646-J3645),0)</f>
        <v>0</v>
      </c>
    </row>
    <row r="3647" spans="1:20" ht="20.25" hidden="1" customHeight="1">
      <c r="E3647" t="str">
        <f t="shared" si="243"/>
        <v/>
      </c>
      <c r="F3647" s="62"/>
      <c r="G3647" s="63"/>
      <c r="H3647" s="113"/>
      <c r="I3647" s="64"/>
      <c r="J3647" s="63">
        <v>0</v>
      </c>
      <c r="K3647" s="65"/>
      <c r="L3647" s="66"/>
      <c r="M3647" s="64"/>
      <c r="N3647" s="66">
        <f>IF(J3647=0,0,#REF!*$E$3)</f>
        <v>0</v>
      </c>
      <c r="O3647" s="67">
        <f t="shared" si="245"/>
        <v>0</v>
      </c>
      <c r="P3647" s="66"/>
      <c r="Q3647" s="67"/>
      <c r="R3647" s="66"/>
      <c r="S3647" s="67"/>
      <c r="T3647" s="114">
        <f>IF($E$3=0,0,IF(J3647=J3648,0,IF(J3648&gt;J3647,"추가","환입")))</f>
        <v>0</v>
      </c>
    </row>
    <row r="3648" spans="1:20" ht="20.25" hidden="1" customHeight="1">
      <c r="A3648">
        <f>E3648</f>
        <v>0</v>
      </c>
      <c r="E3648">
        <f t="shared" si="244"/>
        <v>0</v>
      </c>
      <c r="F3648" s="59" t="e">
        <f>SUM($A$3016:A3648)</f>
        <v>#REF!</v>
      </c>
      <c r="G3648" s="70" t="s">
        <v>1050</v>
      </c>
      <c r="H3648" s="115" t="s">
        <v>1058</v>
      </c>
      <c r="I3648" s="71"/>
      <c r="J3648" s="70">
        <v>0</v>
      </c>
      <c r="K3648" s="72" t="s">
        <v>346</v>
      </c>
      <c r="L3648" s="73"/>
      <c r="M3648" s="71"/>
      <c r="N3648" s="73">
        <f>IF(J3648=0,0,#REF!)</f>
        <v>0</v>
      </c>
      <c r="O3648" s="74">
        <f t="shared" si="245"/>
        <v>0</v>
      </c>
      <c r="P3648" s="73"/>
      <c r="Q3648" s="74"/>
      <c r="R3648" s="73"/>
      <c r="S3648" s="74"/>
      <c r="T3648" s="104">
        <f>IF(T3647&gt;0,ABS(J3648-J3647),0)</f>
        <v>0</v>
      </c>
    </row>
    <row r="3649" spans="1:20" ht="20.25" hidden="1" customHeight="1">
      <c r="E3649" t="str">
        <f t="shared" si="243"/>
        <v/>
      </c>
      <c r="F3649" s="62"/>
      <c r="G3649" s="63"/>
      <c r="H3649" s="113"/>
      <c r="I3649" s="64"/>
      <c r="J3649" s="63">
        <v>0</v>
      </c>
      <c r="K3649" s="65"/>
      <c r="L3649" s="66"/>
      <c r="M3649" s="64"/>
      <c r="N3649" s="66">
        <f>IF(J3649=0,0,#REF!*$E$3)</f>
        <v>0</v>
      </c>
      <c r="O3649" s="67">
        <f t="shared" si="245"/>
        <v>0</v>
      </c>
      <c r="P3649" s="66"/>
      <c r="Q3649" s="67"/>
      <c r="R3649" s="66"/>
      <c r="S3649" s="67"/>
      <c r="T3649" s="114">
        <f>IF($E$3=0,0,IF(J3649=J3650,0,IF(J3650&gt;J3649,"추가","환입")))</f>
        <v>0</v>
      </c>
    </row>
    <row r="3650" spans="1:20" ht="20.25" hidden="1" customHeight="1">
      <c r="A3650">
        <f>E3650</f>
        <v>0</v>
      </c>
      <c r="E3650">
        <f t="shared" si="244"/>
        <v>0</v>
      </c>
      <c r="F3650" s="59" t="e">
        <f>SUM($A$3016:A3650)</f>
        <v>#REF!</v>
      </c>
      <c r="G3650" s="70" t="s">
        <v>1050</v>
      </c>
      <c r="H3650" s="115" t="s">
        <v>1059</v>
      </c>
      <c r="I3650" s="71"/>
      <c r="J3650" s="70">
        <v>0</v>
      </c>
      <c r="K3650" s="72" t="s">
        <v>346</v>
      </c>
      <c r="L3650" s="73"/>
      <c r="M3650" s="71"/>
      <c r="N3650" s="73">
        <f>IF(J3650=0,0,#REF!)</f>
        <v>0</v>
      </c>
      <c r="O3650" s="74">
        <f t="shared" si="245"/>
        <v>0</v>
      </c>
      <c r="P3650" s="73"/>
      <c r="Q3650" s="74"/>
      <c r="R3650" s="73"/>
      <c r="S3650" s="74"/>
      <c r="T3650" s="104">
        <f>IF(T3649&gt;0,ABS(J3650-J3649),0)</f>
        <v>0</v>
      </c>
    </row>
    <row r="3651" spans="1:20" ht="20.25" hidden="1" customHeight="1">
      <c r="E3651" t="str">
        <f t="shared" si="243"/>
        <v/>
      </c>
      <c r="F3651" s="62"/>
      <c r="G3651" s="63"/>
      <c r="H3651" s="113"/>
      <c r="I3651" s="64"/>
      <c r="J3651" s="63">
        <v>0</v>
      </c>
      <c r="K3651" s="65"/>
      <c r="L3651" s="66"/>
      <c r="M3651" s="64"/>
      <c r="N3651" s="66">
        <f>IF(J3651=0,0,#REF!*$E$3)</f>
        <v>0</v>
      </c>
      <c r="O3651" s="67">
        <f t="shared" si="245"/>
        <v>0</v>
      </c>
      <c r="P3651" s="66"/>
      <c r="Q3651" s="67"/>
      <c r="R3651" s="66"/>
      <c r="S3651" s="67"/>
      <c r="T3651" s="114">
        <f>IF($E$3=0,0,IF(J3651=J3652,0,IF(J3652&gt;J3651,"추가","환입")))</f>
        <v>0</v>
      </c>
    </row>
    <row r="3652" spans="1:20" ht="20.25" customHeight="1">
      <c r="A3652">
        <f>E3652</f>
        <v>0</v>
      </c>
      <c r="E3652">
        <f t="shared" si="244"/>
        <v>0</v>
      </c>
      <c r="F3652" s="59" t="e">
        <f>SUM($A$3016:A3652)</f>
        <v>#REF!</v>
      </c>
      <c r="G3652" s="70" t="s">
        <v>1050</v>
      </c>
      <c r="H3652" s="115" t="s">
        <v>1060</v>
      </c>
      <c r="I3652" s="71"/>
      <c r="J3652" s="87">
        <v>1</v>
      </c>
      <c r="K3652" s="72" t="s">
        <v>346</v>
      </c>
      <c r="L3652" s="73"/>
      <c r="M3652" s="71"/>
      <c r="N3652" s="73"/>
      <c r="O3652" s="74"/>
      <c r="P3652" s="73"/>
      <c r="Q3652" s="74"/>
      <c r="R3652" s="73"/>
      <c r="S3652" s="74"/>
      <c r="T3652" s="104">
        <f>IF(T3651&gt;0,ABS(J3652-J3651),0)</f>
        <v>0</v>
      </c>
    </row>
    <row r="3653" spans="1:20" ht="20.25" hidden="1" customHeight="1">
      <c r="E3653" t="str">
        <f t="shared" si="243"/>
        <v/>
      </c>
      <c r="F3653" s="62"/>
      <c r="G3653" s="63"/>
      <c r="H3653" s="113"/>
      <c r="I3653" s="64"/>
      <c r="J3653" s="63">
        <v>0</v>
      </c>
      <c r="K3653" s="65"/>
      <c r="L3653" s="66"/>
      <c r="M3653" s="64"/>
      <c r="N3653" s="66">
        <f>IF(J3653=0,0,#REF!*$E$3)</f>
        <v>0</v>
      </c>
      <c r="O3653" s="67">
        <f t="shared" si="245"/>
        <v>0</v>
      </c>
      <c r="P3653" s="66"/>
      <c r="Q3653" s="67"/>
      <c r="R3653" s="66"/>
      <c r="S3653" s="67"/>
      <c r="T3653" s="114">
        <f>IF($E$3=0,0,IF(J3653=J3654,0,IF(J3654&gt;J3653,"추가","환입")))</f>
        <v>0</v>
      </c>
    </row>
    <row r="3654" spans="1:20" ht="20.25" hidden="1" customHeight="1">
      <c r="A3654">
        <f>E3654</f>
        <v>0</v>
      </c>
      <c r="B3654" t="s">
        <v>1061</v>
      </c>
      <c r="E3654">
        <f t="shared" si="244"/>
        <v>0</v>
      </c>
      <c r="F3654" s="59" t="e">
        <f>SUM($A$3016:A3654)</f>
        <v>#REF!</v>
      </c>
      <c r="G3654" s="70" t="s">
        <v>1050</v>
      </c>
      <c r="H3654" s="115" t="s">
        <v>1062</v>
      </c>
      <c r="I3654" s="71"/>
      <c r="J3654" s="70">
        <v>0</v>
      </c>
      <c r="K3654" s="72" t="s">
        <v>347</v>
      </c>
      <c r="L3654" s="73"/>
      <c r="M3654" s="71"/>
      <c r="N3654" s="73">
        <f>IF(J3654=0,0,#REF!)</f>
        <v>0</v>
      </c>
      <c r="O3654" s="74">
        <f t="shared" si="245"/>
        <v>0</v>
      </c>
      <c r="P3654" s="73"/>
      <c r="Q3654" s="74"/>
      <c r="R3654" s="73"/>
      <c r="S3654" s="74"/>
      <c r="T3654" s="104">
        <f>IF(T3653&gt;0,ABS(J3654-J3653),0)</f>
        <v>0</v>
      </c>
    </row>
    <row r="3655" spans="1:20" ht="20.25" hidden="1" customHeight="1">
      <c r="E3655" t="str">
        <f t="shared" si="243"/>
        <v/>
      </c>
      <c r="F3655" s="62"/>
      <c r="G3655" s="63"/>
      <c r="H3655" s="113"/>
      <c r="I3655" s="64"/>
      <c r="J3655" s="63">
        <v>0</v>
      </c>
      <c r="K3655" s="65"/>
      <c r="L3655" s="66"/>
      <c r="M3655" s="64"/>
      <c r="N3655" s="66">
        <f>IF(J3655=0,0,#REF!*$E$3)</f>
        <v>0</v>
      </c>
      <c r="O3655" s="67">
        <f t="shared" si="245"/>
        <v>0</v>
      </c>
      <c r="P3655" s="66"/>
      <c r="Q3655" s="67"/>
      <c r="R3655" s="66"/>
      <c r="S3655" s="67"/>
      <c r="T3655" s="114">
        <f>IF($E$3=0,0,IF(J3655=J3656,0,IF(J3656&gt;J3655,"추가","환입")))</f>
        <v>0</v>
      </c>
    </row>
    <row r="3656" spans="1:20" ht="20.25" customHeight="1">
      <c r="A3656">
        <f>E3656</f>
        <v>0</v>
      </c>
      <c r="E3656">
        <f t="shared" si="244"/>
        <v>0</v>
      </c>
      <c r="F3656" s="59" t="e">
        <f>SUM($A$3016:A3656)</f>
        <v>#REF!</v>
      </c>
      <c r="G3656" s="70" t="s">
        <v>1050</v>
      </c>
      <c r="H3656" s="115" t="s">
        <v>1063</v>
      </c>
      <c r="I3656" s="71"/>
      <c r="J3656" s="87">
        <v>3</v>
      </c>
      <c r="K3656" s="72" t="s">
        <v>346</v>
      </c>
      <c r="L3656" s="73"/>
      <c r="M3656" s="71"/>
      <c r="N3656" s="73"/>
      <c r="O3656" s="74"/>
      <c r="P3656" s="73"/>
      <c r="Q3656" s="74"/>
      <c r="R3656" s="73"/>
      <c r="S3656" s="74"/>
      <c r="T3656" s="104">
        <f>IF(T3655&gt;0,ABS(J3656-J3655),0)</f>
        <v>0</v>
      </c>
    </row>
    <row r="3657" spans="1:20" ht="20.25" hidden="1" customHeight="1">
      <c r="E3657" t="str">
        <f t="shared" si="243"/>
        <v/>
      </c>
      <c r="F3657" s="62"/>
      <c r="G3657" s="63"/>
      <c r="H3657" s="113"/>
      <c r="I3657" s="64"/>
      <c r="J3657" s="63">
        <v>0</v>
      </c>
      <c r="K3657" s="65"/>
      <c r="L3657" s="66"/>
      <c r="M3657" s="64"/>
      <c r="N3657" s="66">
        <f>IF(J3657=0,0,#REF!*$E$3)</f>
        <v>0</v>
      </c>
      <c r="O3657" s="67">
        <f t="shared" si="245"/>
        <v>0</v>
      </c>
      <c r="P3657" s="66"/>
      <c r="Q3657" s="67"/>
      <c r="R3657" s="66"/>
      <c r="S3657" s="67"/>
      <c r="T3657" s="114">
        <f>IF($E$3=0,0,IF(J3657=J3658,0,IF(J3658&gt;J3657,"추가","환입")))</f>
        <v>0</v>
      </c>
    </row>
    <row r="3658" spans="1:20" ht="20.25" hidden="1" customHeight="1">
      <c r="A3658">
        <f>E3658</f>
        <v>0</v>
      </c>
      <c r="E3658">
        <f t="shared" si="244"/>
        <v>0</v>
      </c>
      <c r="F3658" s="59" t="e">
        <f>SUM($A$3016:A3658)</f>
        <v>#REF!</v>
      </c>
      <c r="G3658" s="70" t="s">
        <v>1050</v>
      </c>
      <c r="H3658" s="115" t="s">
        <v>1064</v>
      </c>
      <c r="I3658" s="71"/>
      <c r="J3658" s="87">
        <v>0</v>
      </c>
      <c r="K3658" s="72" t="s">
        <v>346</v>
      </c>
      <c r="L3658" s="73"/>
      <c r="M3658" s="71"/>
      <c r="N3658" s="73">
        <f>IF(J3658=0,0,#REF!)</f>
        <v>0</v>
      </c>
      <c r="O3658" s="74">
        <f t="shared" si="245"/>
        <v>0</v>
      </c>
      <c r="P3658" s="73"/>
      <c r="Q3658" s="74"/>
      <c r="R3658" s="73"/>
      <c r="S3658" s="74"/>
      <c r="T3658" s="104">
        <f>IF(T3657&gt;0,ABS(J3658-J3657),0)</f>
        <v>0</v>
      </c>
    </row>
    <row r="3659" spans="1:20" ht="20.25" hidden="1" customHeight="1">
      <c r="E3659" t="str">
        <f t="shared" si="243"/>
        <v/>
      </c>
      <c r="F3659" s="62"/>
      <c r="G3659" s="63"/>
      <c r="H3659" s="113"/>
      <c r="I3659" s="64"/>
      <c r="J3659" s="63">
        <v>0</v>
      </c>
      <c r="K3659" s="65"/>
      <c r="L3659" s="66"/>
      <c r="M3659" s="64"/>
      <c r="N3659" s="66">
        <f>IF(J3659=0,0,#REF!*$E$3)</f>
        <v>0</v>
      </c>
      <c r="O3659" s="67">
        <f t="shared" si="245"/>
        <v>0</v>
      </c>
      <c r="P3659" s="66"/>
      <c r="Q3659" s="67"/>
      <c r="R3659" s="66"/>
      <c r="S3659" s="67"/>
      <c r="T3659" s="114">
        <f>IF($E$3=0,0,IF(J3659=J3660,0,IF(J3660&gt;J3659,"추가","환입")))</f>
        <v>0</v>
      </c>
    </row>
    <row r="3660" spans="1:20" ht="20.25" hidden="1" customHeight="1">
      <c r="A3660">
        <f>E3660</f>
        <v>0</v>
      </c>
      <c r="E3660">
        <f t="shared" si="244"/>
        <v>0</v>
      </c>
      <c r="F3660" s="59" t="e">
        <f>SUM($A$3016:A3660)</f>
        <v>#REF!</v>
      </c>
      <c r="G3660" s="70" t="s">
        <v>1050</v>
      </c>
      <c r="H3660" s="115" t="s">
        <v>1065</v>
      </c>
      <c r="I3660" s="71"/>
      <c r="J3660" s="70">
        <v>0</v>
      </c>
      <c r="K3660" s="72" t="s">
        <v>346</v>
      </c>
      <c r="L3660" s="73"/>
      <c r="M3660" s="71"/>
      <c r="N3660" s="73">
        <f>IF(J3660=0,0,#REF!)</f>
        <v>0</v>
      </c>
      <c r="O3660" s="74">
        <f t="shared" si="245"/>
        <v>0</v>
      </c>
      <c r="P3660" s="73"/>
      <c r="Q3660" s="74"/>
      <c r="R3660" s="73"/>
      <c r="S3660" s="74"/>
      <c r="T3660" s="104">
        <f>IF(T3659&gt;0,ABS(J3660-J3659),0)</f>
        <v>0</v>
      </c>
    </row>
    <row r="3661" spans="1:20" ht="20.25" hidden="1" customHeight="1">
      <c r="E3661" t="str">
        <f t="shared" si="243"/>
        <v/>
      </c>
      <c r="F3661" s="62"/>
      <c r="G3661" s="63"/>
      <c r="H3661" s="113"/>
      <c r="I3661" s="64"/>
      <c r="J3661" s="63">
        <v>0</v>
      </c>
      <c r="K3661" s="65"/>
      <c r="L3661" s="66"/>
      <c r="M3661" s="64"/>
      <c r="N3661" s="66">
        <f>IF(J3661=0,0,#REF!*$E$3)</f>
        <v>0</v>
      </c>
      <c r="O3661" s="67">
        <f t="shared" si="245"/>
        <v>0</v>
      </c>
      <c r="P3661" s="66"/>
      <c r="Q3661" s="67"/>
      <c r="R3661" s="66"/>
      <c r="S3661" s="67"/>
      <c r="T3661" s="114">
        <f>IF($E$3=0,0,IF(J3661=J3662,0,IF(J3662&gt;J3661,"추가","환입")))</f>
        <v>0</v>
      </c>
    </row>
    <row r="3662" spans="1:20" ht="20.25" customHeight="1">
      <c r="A3662">
        <f>E3662</f>
        <v>0</v>
      </c>
      <c r="E3662">
        <f t="shared" si="244"/>
        <v>0</v>
      </c>
      <c r="F3662" s="59" t="e">
        <f>SUM($A$3016:A3662)</f>
        <v>#REF!</v>
      </c>
      <c r="G3662" s="70" t="s">
        <v>1066</v>
      </c>
      <c r="H3662" s="115" t="s">
        <v>1067</v>
      </c>
      <c r="I3662" s="71"/>
      <c r="J3662" s="87">
        <v>4</v>
      </c>
      <c r="K3662" s="72" t="s">
        <v>346</v>
      </c>
      <c r="L3662" s="73"/>
      <c r="M3662" s="71"/>
      <c r="N3662" s="73"/>
      <c r="O3662" s="74"/>
      <c r="P3662" s="73"/>
      <c r="Q3662" s="74"/>
      <c r="R3662" s="73"/>
      <c r="S3662" s="74"/>
      <c r="T3662" s="104">
        <f>IF(T3661&gt;0,ABS(J3662-J3661),0)</f>
        <v>0</v>
      </c>
    </row>
    <row r="3663" spans="1:20" ht="20.25" hidden="1" customHeight="1">
      <c r="E3663" t="str">
        <f t="shared" si="243"/>
        <v/>
      </c>
      <c r="F3663" s="62"/>
      <c r="G3663" s="63"/>
      <c r="H3663" s="113"/>
      <c r="I3663" s="64"/>
      <c r="J3663" s="63">
        <v>0</v>
      </c>
      <c r="K3663" s="65"/>
      <c r="L3663" s="66"/>
      <c r="M3663" s="64"/>
      <c r="N3663" s="66">
        <f>IF(J3663=0,0,#REF!*$E$3)</f>
        <v>0</v>
      </c>
      <c r="O3663" s="67">
        <f t="shared" ref="O3663:O3676" si="246">INT($J3663*N3663)</f>
        <v>0</v>
      </c>
      <c r="P3663" s="66"/>
      <c r="Q3663" s="67"/>
      <c r="R3663" s="66"/>
      <c r="S3663" s="67"/>
      <c r="T3663" s="114">
        <f>IF($E$3=0,0,IF(J3663=J3664,0,IF(J3664&gt;J3663,"추가","환입")))</f>
        <v>0</v>
      </c>
    </row>
    <row r="3664" spans="1:20" ht="20.25" hidden="1" customHeight="1">
      <c r="A3664">
        <f>E3664</f>
        <v>0</v>
      </c>
      <c r="E3664">
        <f t="shared" si="244"/>
        <v>0</v>
      </c>
      <c r="F3664" s="59" t="e">
        <f>SUM($A$3016:A3664)</f>
        <v>#REF!</v>
      </c>
      <c r="G3664" s="70" t="s">
        <v>1068</v>
      </c>
      <c r="H3664" s="115">
        <v>15</v>
      </c>
      <c r="I3664" s="71"/>
      <c r="J3664" s="70">
        <v>0</v>
      </c>
      <c r="K3664" s="72" t="s">
        <v>346</v>
      </c>
      <c r="L3664" s="73"/>
      <c r="M3664" s="71"/>
      <c r="N3664" s="73">
        <f>IF(J3664=0,0,#REF!)</f>
        <v>0</v>
      </c>
      <c r="O3664" s="74">
        <f t="shared" si="246"/>
        <v>0</v>
      </c>
      <c r="P3664" s="73"/>
      <c r="Q3664" s="74"/>
      <c r="R3664" s="73"/>
      <c r="S3664" s="74"/>
      <c r="T3664" s="104">
        <f>IF(T3663&gt;0,ABS(J3664-J3663),0)</f>
        <v>0</v>
      </c>
    </row>
    <row r="3665" spans="1:20" ht="20.25" hidden="1" customHeight="1">
      <c r="E3665" t="str">
        <f t="shared" si="243"/>
        <v/>
      </c>
      <c r="F3665" s="62"/>
      <c r="G3665" s="63"/>
      <c r="H3665" s="113"/>
      <c r="I3665" s="64"/>
      <c r="J3665" s="121">
        <v>0</v>
      </c>
      <c r="K3665" s="65"/>
      <c r="L3665" s="66"/>
      <c r="M3665" s="64"/>
      <c r="N3665" s="66">
        <f>IF(J3665=0,0,#REF!*$E$3)</f>
        <v>0</v>
      </c>
      <c r="O3665" s="67">
        <f t="shared" si="246"/>
        <v>0</v>
      </c>
      <c r="P3665" s="66"/>
      <c r="Q3665" s="67"/>
      <c r="R3665" s="66"/>
      <c r="S3665" s="67"/>
      <c r="T3665" s="114">
        <f>IF($E$3=0,0,IF(J3665=J3666,0,IF(J3666&gt;J3665,"추가","환입")))</f>
        <v>0</v>
      </c>
    </row>
    <row r="3666" spans="1:20" ht="20.25" hidden="1" customHeight="1">
      <c r="A3666">
        <f>E3666</f>
        <v>0</v>
      </c>
      <c r="E3666">
        <f t="shared" si="244"/>
        <v>0</v>
      </c>
      <c r="F3666" s="59" t="e">
        <f>SUM($A$3016:A3666)</f>
        <v>#REF!</v>
      </c>
      <c r="G3666" s="70" t="s">
        <v>1068</v>
      </c>
      <c r="H3666" s="115">
        <v>20</v>
      </c>
      <c r="I3666" s="71"/>
      <c r="J3666" s="122">
        <v>0</v>
      </c>
      <c r="K3666" s="72" t="s">
        <v>346</v>
      </c>
      <c r="L3666" s="73"/>
      <c r="M3666" s="71"/>
      <c r="N3666" s="73">
        <f>IF(J3666=0,0,#REF!)</f>
        <v>0</v>
      </c>
      <c r="O3666" s="74">
        <f t="shared" si="246"/>
        <v>0</v>
      </c>
      <c r="P3666" s="73"/>
      <c r="Q3666" s="74"/>
      <c r="R3666" s="73"/>
      <c r="S3666" s="74"/>
      <c r="T3666" s="104">
        <f>IF(T3665&gt;0,ABS(J3666-J3665),0)</f>
        <v>0</v>
      </c>
    </row>
    <row r="3667" spans="1:20" ht="20.25" hidden="1" customHeight="1">
      <c r="E3667" t="str">
        <f t="shared" si="243"/>
        <v/>
      </c>
      <c r="F3667" s="62"/>
      <c r="G3667" s="63"/>
      <c r="H3667" s="113"/>
      <c r="I3667" s="64"/>
      <c r="J3667" s="121">
        <v>0</v>
      </c>
      <c r="K3667" s="65"/>
      <c r="L3667" s="66"/>
      <c r="M3667" s="64"/>
      <c r="N3667" s="66">
        <f>IF(J3667=0,0,#REF!*$E$3)</f>
        <v>0</v>
      </c>
      <c r="O3667" s="67">
        <f t="shared" si="246"/>
        <v>0</v>
      </c>
      <c r="P3667" s="66"/>
      <c r="Q3667" s="67"/>
      <c r="R3667" s="66"/>
      <c r="S3667" s="67"/>
      <c r="T3667" s="114">
        <f>IF($E$3=0,0,IF(J3667=J3668,0,IF(J3668&gt;J3667,"추가","환입")))</f>
        <v>0</v>
      </c>
    </row>
    <row r="3668" spans="1:20" ht="20.25" hidden="1" customHeight="1">
      <c r="A3668">
        <f>E3668</f>
        <v>0</v>
      </c>
      <c r="E3668">
        <f t="shared" si="244"/>
        <v>0</v>
      </c>
      <c r="F3668" s="59" t="e">
        <f>SUM($A$3016:A3668)</f>
        <v>#REF!</v>
      </c>
      <c r="G3668" s="70" t="s">
        <v>1068</v>
      </c>
      <c r="H3668" s="115">
        <v>25</v>
      </c>
      <c r="I3668" s="71"/>
      <c r="J3668" s="122">
        <v>0</v>
      </c>
      <c r="K3668" s="72" t="s">
        <v>346</v>
      </c>
      <c r="L3668" s="73"/>
      <c r="M3668" s="71"/>
      <c r="N3668" s="73">
        <f>IF(J3668=0,0,#REF!)</f>
        <v>0</v>
      </c>
      <c r="O3668" s="74">
        <f t="shared" si="246"/>
        <v>0</v>
      </c>
      <c r="P3668" s="73"/>
      <c r="Q3668" s="74"/>
      <c r="R3668" s="73"/>
      <c r="S3668" s="74"/>
      <c r="T3668" s="104">
        <f>IF(T3667&gt;0,ABS(J3668-J3667),0)</f>
        <v>0</v>
      </c>
    </row>
    <row r="3669" spans="1:20" ht="20.25" hidden="1" customHeight="1">
      <c r="E3669" t="str">
        <f t="shared" si="243"/>
        <v/>
      </c>
      <c r="F3669" s="62"/>
      <c r="G3669" s="63"/>
      <c r="H3669" s="113"/>
      <c r="I3669" s="64"/>
      <c r="J3669" s="121">
        <v>0</v>
      </c>
      <c r="K3669" s="65"/>
      <c r="L3669" s="66"/>
      <c r="M3669" s="64"/>
      <c r="N3669" s="66">
        <f>IF(J3669=0,0,#REF!*$E$3)</f>
        <v>0</v>
      </c>
      <c r="O3669" s="67">
        <f t="shared" si="246"/>
        <v>0</v>
      </c>
      <c r="P3669" s="66"/>
      <c r="Q3669" s="67"/>
      <c r="R3669" s="66"/>
      <c r="S3669" s="67"/>
      <c r="T3669" s="114">
        <f>IF($E$3=0,0,IF(J3669=J3670,0,IF(J3670&gt;J3669,"추가","환입")))</f>
        <v>0</v>
      </c>
    </row>
    <row r="3670" spans="1:20" ht="20.25" hidden="1" customHeight="1">
      <c r="A3670">
        <f>E3670</f>
        <v>0</v>
      </c>
      <c r="E3670">
        <f t="shared" si="244"/>
        <v>0</v>
      </c>
      <c r="F3670" s="59" t="e">
        <f>SUM($A$3016:A3670)</f>
        <v>#REF!</v>
      </c>
      <c r="G3670" s="70" t="s">
        <v>1068</v>
      </c>
      <c r="H3670" s="115">
        <v>32</v>
      </c>
      <c r="I3670" s="71"/>
      <c r="J3670" s="122">
        <v>0</v>
      </c>
      <c r="K3670" s="72" t="s">
        <v>346</v>
      </c>
      <c r="L3670" s="73"/>
      <c r="M3670" s="71"/>
      <c r="N3670" s="73">
        <f>IF(J3670=0,0,#REF!)</f>
        <v>0</v>
      </c>
      <c r="O3670" s="74">
        <f t="shared" si="246"/>
        <v>0</v>
      </c>
      <c r="P3670" s="73"/>
      <c r="Q3670" s="74"/>
      <c r="R3670" s="73"/>
      <c r="S3670" s="74"/>
      <c r="T3670" s="104">
        <f>IF(T3669&gt;0,ABS(J3670-J3669),0)</f>
        <v>0</v>
      </c>
    </row>
    <row r="3671" spans="1:20" ht="20.25" hidden="1" customHeight="1">
      <c r="E3671" t="str">
        <f t="shared" si="243"/>
        <v/>
      </c>
      <c r="F3671" s="62"/>
      <c r="G3671" s="63"/>
      <c r="H3671" s="113"/>
      <c r="I3671" s="64"/>
      <c r="J3671" s="121">
        <v>0</v>
      </c>
      <c r="K3671" s="65"/>
      <c r="L3671" s="66"/>
      <c r="M3671" s="64"/>
      <c r="N3671" s="66">
        <f>IF(J3671=0,0,#REF!*$E$3)</f>
        <v>0</v>
      </c>
      <c r="O3671" s="67">
        <f t="shared" si="246"/>
        <v>0</v>
      </c>
      <c r="P3671" s="66"/>
      <c r="Q3671" s="67"/>
      <c r="R3671" s="66"/>
      <c r="S3671" s="67"/>
      <c r="T3671" s="114">
        <f>IF($E$3=0,0,IF(J3671=J3672,0,IF(J3672&gt;J3671,"추가","환입")))</f>
        <v>0</v>
      </c>
    </row>
    <row r="3672" spans="1:20" ht="20.25" hidden="1" customHeight="1">
      <c r="A3672">
        <f>E3672</f>
        <v>0</v>
      </c>
      <c r="E3672">
        <f t="shared" si="244"/>
        <v>0</v>
      </c>
      <c r="F3672" s="59" t="e">
        <f>SUM($A$3016:A3672)</f>
        <v>#REF!</v>
      </c>
      <c r="G3672" s="70" t="s">
        <v>1068</v>
      </c>
      <c r="H3672" s="115">
        <v>40</v>
      </c>
      <c r="I3672" s="71"/>
      <c r="J3672" s="122">
        <v>0</v>
      </c>
      <c r="K3672" s="72" t="s">
        <v>346</v>
      </c>
      <c r="L3672" s="73"/>
      <c r="M3672" s="71"/>
      <c r="N3672" s="73">
        <f>IF(J3672=0,0,#REF!)</f>
        <v>0</v>
      </c>
      <c r="O3672" s="74">
        <f t="shared" si="246"/>
        <v>0</v>
      </c>
      <c r="P3672" s="73"/>
      <c r="Q3672" s="74"/>
      <c r="R3672" s="73"/>
      <c r="S3672" s="74"/>
      <c r="T3672" s="104">
        <f>IF(T3671&gt;0,ABS(J3672-J3671),0)</f>
        <v>0</v>
      </c>
    </row>
    <row r="3673" spans="1:20" ht="20.25" hidden="1" customHeight="1">
      <c r="E3673" t="str">
        <f t="shared" si="243"/>
        <v/>
      </c>
      <c r="F3673" s="62"/>
      <c r="G3673" s="63"/>
      <c r="H3673" s="113"/>
      <c r="I3673" s="64"/>
      <c r="J3673" s="121">
        <v>0</v>
      </c>
      <c r="K3673" s="65"/>
      <c r="L3673" s="66"/>
      <c r="M3673" s="64"/>
      <c r="N3673" s="66">
        <f>IF(J3673=0,0,#REF!*$E$3)</f>
        <v>0</v>
      </c>
      <c r="O3673" s="67">
        <f t="shared" si="246"/>
        <v>0</v>
      </c>
      <c r="P3673" s="66"/>
      <c r="Q3673" s="67"/>
      <c r="R3673" s="66"/>
      <c r="S3673" s="67"/>
      <c r="T3673" s="114">
        <f>IF($E$3=0,0,IF(J3673=J3674,0,IF(J3674&gt;J3673,"추가","환입")))</f>
        <v>0</v>
      </c>
    </row>
    <row r="3674" spans="1:20" ht="20.25" hidden="1" customHeight="1">
      <c r="A3674">
        <f>E3674</f>
        <v>0</v>
      </c>
      <c r="E3674">
        <f t="shared" si="244"/>
        <v>0</v>
      </c>
      <c r="F3674" s="59" t="e">
        <f>SUM($A$3016:A3674)</f>
        <v>#REF!</v>
      </c>
      <c r="G3674" s="70" t="s">
        <v>1068</v>
      </c>
      <c r="H3674" s="115">
        <v>50</v>
      </c>
      <c r="I3674" s="71"/>
      <c r="J3674" s="122">
        <v>0</v>
      </c>
      <c r="K3674" s="72" t="s">
        <v>346</v>
      </c>
      <c r="L3674" s="73"/>
      <c r="M3674" s="71"/>
      <c r="N3674" s="73">
        <f>IF(J3674=0,0,#REF!)</f>
        <v>0</v>
      </c>
      <c r="O3674" s="74">
        <f t="shared" si="246"/>
        <v>0</v>
      </c>
      <c r="P3674" s="73"/>
      <c r="Q3674" s="74"/>
      <c r="R3674" s="73"/>
      <c r="S3674" s="74"/>
      <c r="T3674" s="104">
        <f>IF(T3673&gt;0,ABS(J3674-J3673),0)</f>
        <v>0</v>
      </c>
    </row>
    <row r="3675" spans="1:20" ht="20.25" hidden="1" customHeight="1">
      <c r="E3675" t="str">
        <f t="shared" si="243"/>
        <v/>
      </c>
      <c r="F3675" s="62"/>
      <c r="G3675" s="63"/>
      <c r="H3675" s="113"/>
      <c r="I3675" s="64"/>
      <c r="J3675" s="121">
        <v>0</v>
      </c>
      <c r="K3675" s="65"/>
      <c r="L3675" s="66"/>
      <c r="M3675" s="64"/>
      <c r="N3675" s="66">
        <f>IF(J3675=0,0,#REF!*$E$3)</f>
        <v>0</v>
      </c>
      <c r="O3675" s="67">
        <f t="shared" si="246"/>
        <v>0</v>
      </c>
      <c r="P3675" s="66"/>
      <c r="Q3675" s="67"/>
      <c r="R3675" s="66"/>
      <c r="S3675" s="67"/>
      <c r="T3675" s="114">
        <f>IF($E$3=0,0,IF(J3675=J3676,0,IF(J3676&gt;J3675,"추가","환입")))</f>
        <v>0</v>
      </c>
    </row>
    <row r="3676" spans="1:20" ht="20.25" hidden="1" customHeight="1">
      <c r="A3676">
        <f>E3676</f>
        <v>0</v>
      </c>
      <c r="E3676">
        <f t="shared" si="244"/>
        <v>0</v>
      </c>
      <c r="F3676" s="59" t="e">
        <f>SUM($A$3016:A3716)</f>
        <v>#REF!</v>
      </c>
      <c r="G3676" s="70" t="s">
        <v>1068</v>
      </c>
      <c r="H3676" s="115">
        <v>65</v>
      </c>
      <c r="I3676" s="71"/>
      <c r="J3676" s="122">
        <v>0</v>
      </c>
      <c r="K3676" s="72" t="s">
        <v>346</v>
      </c>
      <c r="L3676" s="73"/>
      <c r="M3676" s="71"/>
      <c r="N3676" s="73">
        <f>IF(J3676=0,0,#REF!)</f>
        <v>0</v>
      </c>
      <c r="O3676" s="74">
        <f t="shared" si="246"/>
        <v>0</v>
      </c>
      <c r="P3676" s="73"/>
      <c r="Q3676" s="74"/>
      <c r="R3676" s="73"/>
      <c r="S3676" s="74"/>
      <c r="T3676" s="104">
        <f>IF(T3675&gt;0,ABS(J3676-J3675),0)</f>
        <v>0</v>
      </c>
    </row>
    <row r="3677" spans="1:20" ht="20.25" hidden="1" customHeight="1">
      <c r="E3677" t="str">
        <f t="shared" si="243"/>
        <v/>
      </c>
      <c r="F3677" s="62"/>
      <c r="G3677" s="63"/>
      <c r="H3677" s="113"/>
      <c r="I3677" s="64"/>
      <c r="J3677" s="121">
        <v>0</v>
      </c>
      <c r="K3677" s="65"/>
      <c r="L3677" s="66"/>
      <c r="M3677" s="64"/>
      <c r="N3677" s="66">
        <f>IF(J3677=0,0,#REF!*$E$3)</f>
        <v>0</v>
      </c>
      <c r="O3677" s="67">
        <f t="shared" si="245"/>
        <v>0</v>
      </c>
      <c r="P3677" s="66"/>
      <c r="Q3677" s="67"/>
      <c r="R3677" s="66"/>
      <c r="S3677" s="67"/>
      <c r="T3677" s="114">
        <f>IF($E$3=0,0,IF(J3677=J3678,0,IF(J3678&gt;J3677,"추가","환입")))</f>
        <v>0</v>
      </c>
    </row>
    <row r="3678" spans="1:20" ht="20.25" hidden="1" customHeight="1">
      <c r="A3678">
        <f>E3678</f>
        <v>0</v>
      </c>
      <c r="E3678">
        <f t="shared" si="244"/>
        <v>0</v>
      </c>
      <c r="F3678" s="59" t="e">
        <f>SUM($A$3016:A3678)</f>
        <v>#REF!</v>
      </c>
      <c r="G3678" s="70" t="s">
        <v>1069</v>
      </c>
      <c r="H3678" s="115">
        <v>15</v>
      </c>
      <c r="I3678" s="71"/>
      <c r="J3678" s="122">
        <v>0</v>
      </c>
      <c r="K3678" s="72" t="s">
        <v>1046</v>
      </c>
      <c r="L3678" s="73"/>
      <c r="M3678" s="71"/>
      <c r="N3678" s="73">
        <f>IF(J3678=0,0,#REF!)</f>
        <v>0</v>
      </c>
      <c r="O3678" s="74">
        <f t="shared" si="245"/>
        <v>0</v>
      </c>
      <c r="P3678" s="73"/>
      <c r="Q3678" s="74"/>
      <c r="R3678" s="73"/>
      <c r="S3678" s="74"/>
      <c r="T3678" s="104">
        <f>IF(T3677&gt;0,ABS(J3678-J3677),0)</f>
        <v>0</v>
      </c>
    </row>
    <row r="3679" spans="1:20" ht="20.25" hidden="1" customHeight="1">
      <c r="E3679" t="str">
        <f t="shared" si="243"/>
        <v/>
      </c>
      <c r="F3679" s="62"/>
      <c r="G3679" s="63"/>
      <c r="H3679" s="113"/>
      <c r="I3679" s="64"/>
      <c r="J3679" s="121">
        <v>0</v>
      </c>
      <c r="K3679" s="65"/>
      <c r="L3679" s="66"/>
      <c r="M3679" s="64"/>
      <c r="N3679" s="66">
        <f>IF(J3679=0,0,#REF!*$E$3)</f>
        <v>0</v>
      </c>
      <c r="O3679" s="67">
        <f t="shared" si="245"/>
        <v>0</v>
      </c>
      <c r="P3679" s="66"/>
      <c r="Q3679" s="67"/>
      <c r="R3679" s="66"/>
      <c r="S3679" s="67"/>
      <c r="T3679" s="114">
        <f>IF($E$3=0,0,IF(J3679=J3680,0,IF(J3680&gt;J3679,"추가","환입")))</f>
        <v>0</v>
      </c>
    </row>
    <row r="3680" spans="1:20" ht="20.25" hidden="1" customHeight="1">
      <c r="A3680">
        <f>E3680</f>
        <v>0</v>
      </c>
      <c r="E3680">
        <f t="shared" si="244"/>
        <v>0</v>
      </c>
      <c r="F3680" s="59" t="e">
        <f>SUM($A$3016:A3680)</f>
        <v>#REF!</v>
      </c>
      <c r="G3680" s="70" t="s">
        <v>1069</v>
      </c>
      <c r="H3680" s="115">
        <v>20</v>
      </c>
      <c r="I3680" s="71"/>
      <c r="J3680" s="122">
        <v>0</v>
      </c>
      <c r="K3680" s="72" t="s">
        <v>347</v>
      </c>
      <c r="L3680" s="73"/>
      <c r="M3680" s="71"/>
      <c r="N3680" s="73">
        <f>IF(J3680=0,0,#REF!)</f>
        <v>0</v>
      </c>
      <c r="O3680" s="74">
        <f t="shared" si="245"/>
        <v>0</v>
      </c>
      <c r="P3680" s="73"/>
      <c r="Q3680" s="74"/>
      <c r="R3680" s="73"/>
      <c r="S3680" s="74"/>
      <c r="T3680" s="104">
        <f>IF(T3679&gt;0,ABS(J3680-J3679),0)</f>
        <v>0</v>
      </c>
    </row>
    <row r="3681" spans="1:20" ht="20.25" hidden="1" customHeight="1">
      <c r="E3681" t="str">
        <f t="shared" si="243"/>
        <v/>
      </c>
      <c r="F3681" s="62"/>
      <c r="G3681" s="63"/>
      <c r="H3681" s="113"/>
      <c r="I3681" s="64"/>
      <c r="J3681" s="121">
        <v>0</v>
      </c>
      <c r="K3681" s="65"/>
      <c r="L3681" s="66"/>
      <c r="M3681" s="64"/>
      <c r="N3681" s="66">
        <f>IF(J3681=0,0,#REF!*$E$3)</f>
        <v>0</v>
      </c>
      <c r="O3681" s="67">
        <f t="shared" si="245"/>
        <v>0</v>
      </c>
      <c r="P3681" s="66"/>
      <c r="Q3681" s="67"/>
      <c r="R3681" s="66"/>
      <c r="S3681" s="67"/>
      <c r="T3681" s="114">
        <f>IF($E$3=0,0,IF(J3681=J3682,0,IF(J3682&gt;J3681,"추가","환입")))</f>
        <v>0</v>
      </c>
    </row>
    <row r="3682" spans="1:20" ht="20.25" hidden="1" customHeight="1">
      <c r="A3682">
        <f>E3682</f>
        <v>0</v>
      </c>
      <c r="E3682">
        <f t="shared" si="244"/>
        <v>0</v>
      </c>
      <c r="F3682" s="59" t="e">
        <f>SUM($A$3016:A3682)</f>
        <v>#REF!</v>
      </c>
      <c r="G3682" s="70" t="s">
        <v>1069</v>
      </c>
      <c r="H3682" s="115">
        <v>25</v>
      </c>
      <c r="I3682" s="71"/>
      <c r="J3682" s="122">
        <v>0</v>
      </c>
      <c r="K3682" s="72" t="s">
        <v>1046</v>
      </c>
      <c r="L3682" s="73"/>
      <c r="M3682" s="71"/>
      <c r="N3682" s="73">
        <f>IF(J3682=0,0,#REF!)</f>
        <v>0</v>
      </c>
      <c r="O3682" s="74">
        <f t="shared" si="245"/>
        <v>0</v>
      </c>
      <c r="P3682" s="73"/>
      <c r="Q3682" s="74"/>
      <c r="R3682" s="73"/>
      <c r="S3682" s="74"/>
      <c r="T3682" s="104">
        <f>IF(T3681&gt;0,ABS(J3682-J3681),0)</f>
        <v>0</v>
      </c>
    </row>
    <row r="3683" spans="1:20" ht="20.25" hidden="1" customHeight="1">
      <c r="E3683" t="str">
        <f t="shared" ref="E3683:E3745" si="247">IF(OR(O3683&gt;0,O3684&gt;0),2,"")</f>
        <v/>
      </c>
      <c r="F3683" s="62"/>
      <c r="G3683" s="63"/>
      <c r="H3683" s="113"/>
      <c r="I3683" s="64"/>
      <c r="J3683" s="121">
        <v>0</v>
      </c>
      <c r="K3683" s="65"/>
      <c r="L3683" s="66"/>
      <c r="M3683" s="64"/>
      <c r="N3683" s="66">
        <f>IF(J3683=0,0,#REF!*$E$3)</f>
        <v>0</v>
      </c>
      <c r="O3683" s="67">
        <f t="shared" si="245"/>
        <v>0</v>
      </c>
      <c r="P3683" s="66"/>
      <c r="Q3683" s="67"/>
      <c r="R3683" s="66"/>
      <c r="S3683" s="67"/>
      <c r="T3683" s="114">
        <f>IF($E$3=0,0,IF(J3683=J3684,0,IF(J3684&gt;J3683,"추가","환입")))</f>
        <v>0</v>
      </c>
    </row>
    <row r="3684" spans="1:20" ht="20.25" hidden="1" customHeight="1">
      <c r="A3684">
        <f>E3684</f>
        <v>0</v>
      </c>
      <c r="E3684">
        <f t="shared" ref="E3684:E3746" si="248">IF(OR(O3683&gt;0,O3684&gt;0),1,0)</f>
        <v>0</v>
      </c>
      <c r="F3684" s="59" t="e">
        <f>SUM($A$3016:A3684)</f>
        <v>#REF!</v>
      </c>
      <c r="G3684" s="70" t="s">
        <v>1069</v>
      </c>
      <c r="H3684" s="115">
        <v>32</v>
      </c>
      <c r="I3684" s="71"/>
      <c r="J3684" s="122">
        <v>0</v>
      </c>
      <c r="K3684" s="72" t="s">
        <v>346</v>
      </c>
      <c r="L3684" s="73"/>
      <c r="M3684" s="71"/>
      <c r="N3684" s="73">
        <f>IF(J3684=0,0,#REF!)</f>
        <v>0</v>
      </c>
      <c r="O3684" s="74">
        <f t="shared" si="245"/>
        <v>0</v>
      </c>
      <c r="P3684" s="73"/>
      <c r="Q3684" s="74"/>
      <c r="R3684" s="73"/>
      <c r="S3684" s="74"/>
      <c r="T3684" s="104">
        <f>IF(T3683&gt;0,ABS(J3684-J3683),0)</f>
        <v>0</v>
      </c>
    </row>
    <row r="3685" spans="1:20" ht="20.25" hidden="1" customHeight="1">
      <c r="E3685" t="str">
        <f t="shared" si="247"/>
        <v/>
      </c>
      <c r="F3685" s="62"/>
      <c r="G3685" s="63"/>
      <c r="H3685" s="113"/>
      <c r="I3685" s="64"/>
      <c r="J3685" s="121">
        <v>0</v>
      </c>
      <c r="K3685" s="65"/>
      <c r="L3685" s="66"/>
      <c r="M3685" s="64"/>
      <c r="N3685" s="66">
        <f>IF(J3685=0,0,#REF!*$E$3)</f>
        <v>0</v>
      </c>
      <c r="O3685" s="67">
        <f t="shared" si="245"/>
        <v>0</v>
      </c>
      <c r="P3685" s="66"/>
      <c r="Q3685" s="67"/>
      <c r="R3685" s="66"/>
      <c r="S3685" s="67"/>
      <c r="T3685" s="114">
        <f>IF($E$3=0,0,IF(J3685=J3686,0,IF(J3686&gt;J3685,"추가","환입")))</f>
        <v>0</v>
      </c>
    </row>
    <row r="3686" spans="1:20" ht="20.25" hidden="1" customHeight="1">
      <c r="A3686">
        <f>E3686</f>
        <v>0</v>
      </c>
      <c r="E3686">
        <f t="shared" si="248"/>
        <v>0</v>
      </c>
      <c r="F3686" s="59" t="e">
        <f>SUM($A$3016:A3686)</f>
        <v>#REF!</v>
      </c>
      <c r="G3686" s="70" t="s">
        <v>1069</v>
      </c>
      <c r="H3686" s="115">
        <v>40</v>
      </c>
      <c r="I3686" s="71"/>
      <c r="J3686" s="122">
        <v>0</v>
      </c>
      <c r="K3686" s="72" t="s">
        <v>1046</v>
      </c>
      <c r="L3686" s="73"/>
      <c r="M3686" s="71"/>
      <c r="N3686" s="73">
        <f>IF(J3686=0,0,#REF!)</f>
        <v>0</v>
      </c>
      <c r="O3686" s="74">
        <f t="shared" si="245"/>
        <v>0</v>
      </c>
      <c r="P3686" s="73"/>
      <c r="Q3686" s="74"/>
      <c r="R3686" s="73"/>
      <c r="S3686" s="74"/>
      <c r="T3686" s="104">
        <f>IF(T3685&gt;0,ABS(J3686-J3685),0)</f>
        <v>0</v>
      </c>
    </row>
    <row r="3687" spans="1:20" ht="20.25" hidden="1" customHeight="1">
      <c r="E3687" t="str">
        <f t="shared" si="247"/>
        <v/>
      </c>
      <c r="F3687" s="62"/>
      <c r="G3687" s="63"/>
      <c r="H3687" s="113"/>
      <c r="I3687" s="64"/>
      <c r="J3687" s="121">
        <v>0</v>
      </c>
      <c r="K3687" s="65"/>
      <c r="L3687" s="66"/>
      <c r="M3687" s="64"/>
      <c r="N3687" s="66">
        <f>IF(J3687=0,0,#REF!*$E$3)</f>
        <v>0</v>
      </c>
      <c r="O3687" s="67">
        <f t="shared" si="245"/>
        <v>0</v>
      </c>
      <c r="P3687" s="66"/>
      <c r="Q3687" s="67"/>
      <c r="R3687" s="66"/>
      <c r="S3687" s="67"/>
      <c r="T3687" s="114">
        <f>IF($E$3=0,0,IF(J3687=J3688,0,IF(J3688&gt;J3687,"추가","환입")))</f>
        <v>0</v>
      </c>
    </row>
    <row r="3688" spans="1:20" ht="20.25" hidden="1" customHeight="1">
      <c r="A3688">
        <f>E3688</f>
        <v>0</v>
      </c>
      <c r="E3688">
        <f t="shared" si="248"/>
        <v>0</v>
      </c>
      <c r="F3688" s="59" t="e">
        <f>SUM($A$3016:A3688)</f>
        <v>#REF!</v>
      </c>
      <c r="G3688" s="70" t="s">
        <v>1069</v>
      </c>
      <c r="H3688" s="115">
        <v>50</v>
      </c>
      <c r="I3688" s="71"/>
      <c r="J3688" s="122">
        <v>0</v>
      </c>
      <c r="K3688" s="72" t="s">
        <v>346</v>
      </c>
      <c r="L3688" s="73"/>
      <c r="M3688" s="71"/>
      <c r="N3688" s="73">
        <f>IF(J3688=0,0,#REF!)</f>
        <v>0</v>
      </c>
      <c r="O3688" s="74">
        <f t="shared" si="245"/>
        <v>0</v>
      </c>
      <c r="P3688" s="73"/>
      <c r="Q3688" s="74"/>
      <c r="R3688" s="73"/>
      <c r="S3688" s="74"/>
      <c r="T3688" s="104">
        <f>IF(T3687&gt;0,ABS(J3688-J3687),0)</f>
        <v>0</v>
      </c>
    </row>
    <row r="3689" spans="1:20" ht="20.25" hidden="1" customHeight="1">
      <c r="E3689" t="str">
        <f t="shared" si="247"/>
        <v/>
      </c>
      <c r="F3689" s="62"/>
      <c r="G3689" s="63"/>
      <c r="H3689" s="113"/>
      <c r="I3689" s="64"/>
      <c r="J3689" s="121">
        <v>0</v>
      </c>
      <c r="K3689" s="65"/>
      <c r="L3689" s="66"/>
      <c r="M3689" s="64"/>
      <c r="N3689" s="66">
        <f>IF(J3689=0,0,#REF!*$E$3)</f>
        <v>0</v>
      </c>
      <c r="O3689" s="67">
        <f t="shared" si="245"/>
        <v>0</v>
      </c>
      <c r="P3689" s="66"/>
      <c r="Q3689" s="67"/>
      <c r="R3689" s="66"/>
      <c r="S3689" s="67"/>
      <c r="T3689" s="114">
        <f>IF($E$3=0,0,IF(J3689=J3690,0,IF(J3690&gt;J3689,"추가","환입")))</f>
        <v>0</v>
      </c>
    </row>
    <row r="3690" spans="1:20" ht="20.25" hidden="1" customHeight="1">
      <c r="A3690">
        <f>E3690</f>
        <v>0</v>
      </c>
      <c r="E3690">
        <f t="shared" si="248"/>
        <v>0</v>
      </c>
      <c r="F3690" s="59" t="e">
        <f>SUM($A$3016:A3690)</f>
        <v>#REF!</v>
      </c>
      <c r="G3690" s="70" t="s">
        <v>1069</v>
      </c>
      <c r="H3690" s="115">
        <v>65</v>
      </c>
      <c r="I3690" s="71"/>
      <c r="J3690" s="122">
        <v>0</v>
      </c>
      <c r="K3690" s="72" t="s">
        <v>346</v>
      </c>
      <c r="L3690" s="73"/>
      <c r="M3690" s="71"/>
      <c r="N3690" s="73">
        <f>IF(J3690=0,0,#REF!)</f>
        <v>0</v>
      </c>
      <c r="O3690" s="74">
        <f t="shared" si="245"/>
        <v>0</v>
      </c>
      <c r="P3690" s="73"/>
      <c r="Q3690" s="74"/>
      <c r="R3690" s="73"/>
      <c r="S3690" s="74"/>
      <c r="T3690" s="104">
        <f>IF(T3689&gt;0,ABS(J3690-J3689),0)</f>
        <v>0</v>
      </c>
    </row>
    <row r="3691" spans="1:20" ht="20.25" hidden="1" customHeight="1">
      <c r="E3691" t="str">
        <f t="shared" si="247"/>
        <v/>
      </c>
      <c r="F3691" s="62"/>
      <c r="G3691" s="63"/>
      <c r="H3691" s="113"/>
      <c r="I3691" s="64"/>
      <c r="J3691" s="121">
        <v>0</v>
      </c>
      <c r="K3691" s="65"/>
      <c r="L3691" s="66"/>
      <c r="M3691" s="64"/>
      <c r="N3691" s="66">
        <f>IF(J3691=0,0,#REF!*$E$3)</f>
        <v>0</v>
      </c>
      <c r="O3691" s="67">
        <f t="shared" si="245"/>
        <v>0</v>
      </c>
      <c r="P3691" s="66"/>
      <c r="Q3691" s="67"/>
      <c r="R3691" s="66"/>
      <c r="S3691" s="67"/>
      <c r="T3691" s="114">
        <f>IF($E$3=0,0,IF(J3691=J3692,0,IF(J3692&gt;J3691,"추가","환입")))</f>
        <v>0</v>
      </c>
    </row>
    <row r="3692" spans="1:20" ht="20.25" hidden="1" customHeight="1">
      <c r="A3692">
        <f>E3692</f>
        <v>0</v>
      </c>
      <c r="E3692">
        <f t="shared" si="248"/>
        <v>0</v>
      </c>
      <c r="F3692" s="59" t="e">
        <f>SUM($A$3016:A3692)</f>
        <v>#REF!</v>
      </c>
      <c r="G3692" s="70" t="s">
        <v>1070</v>
      </c>
      <c r="H3692" s="115">
        <v>13</v>
      </c>
      <c r="I3692" s="71"/>
      <c r="J3692" s="122">
        <v>0</v>
      </c>
      <c r="K3692" s="72" t="s">
        <v>1046</v>
      </c>
      <c r="L3692" s="73"/>
      <c r="M3692" s="71"/>
      <c r="N3692" s="73">
        <f>IF(J3692=0,0,#REF!)</f>
        <v>0</v>
      </c>
      <c r="O3692" s="74">
        <f t="shared" si="245"/>
        <v>0</v>
      </c>
      <c r="P3692" s="73"/>
      <c r="Q3692" s="74"/>
      <c r="R3692" s="73"/>
      <c r="S3692" s="74"/>
      <c r="T3692" s="104">
        <f>IF(T3691&gt;0,ABS(J3692-J3691),0)</f>
        <v>0</v>
      </c>
    </row>
    <row r="3693" spans="1:20" ht="20.25" hidden="1" customHeight="1">
      <c r="E3693" t="str">
        <f t="shared" si="247"/>
        <v/>
      </c>
      <c r="F3693" s="62"/>
      <c r="G3693" s="63"/>
      <c r="H3693" s="113"/>
      <c r="I3693" s="64"/>
      <c r="J3693" s="121">
        <v>0</v>
      </c>
      <c r="K3693" s="65"/>
      <c r="L3693" s="66"/>
      <c r="M3693" s="64"/>
      <c r="N3693" s="66">
        <f>IF(J3693=0,0,#REF!*$E$3)</f>
        <v>0</v>
      </c>
      <c r="O3693" s="67">
        <f t="shared" si="245"/>
        <v>0</v>
      </c>
      <c r="P3693" s="66"/>
      <c r="Q3693" s="67"/>
      <c r="R3693" s="66"/>
      <c r="S3693" s="67"/>
      <c r="T3693" s="114">
        <f>IF($E$3=0,0,IF(J3693=J3694,0,IF(J3694&gt;J3693,"추가","환입")))</f>
        <v>0</v>
      </c>
    </row>
    <row r="3694" spans="1:20" ht="20.25" hidden="1" customHeight="1">
      <c r="A3694">
        <f>E3694</f>
        <v>0</v>
      </c>
      <c r="E3694">
        <f t="shared" si="248"/>
        <v>0</v>
      </c>
      <c r="F3694" s="59" t="e">
        <f>SUM($A$3016:A3694)</f>
        <v>#REF!</v>
      </c>
      <c r="G3694" s="70" t="s">
        <v>1070</v>
      </c>
      <c r="H3694" s="115">
        <v>20</v>
      </c>
      <c r="I3694" s="71"/>
      <c r="J3694" s="122">
        <v>0</v>
      </c>
      <c r="K3694" s="72" t="s">
        <v>1046</v>
      </c>
      <c r="L3694" s="73"/>
      <c r="M3694" s="71"/>
      <c r="N3694" s="73">
        <f>IF(J3694=0,0,#REF!)</f>
        <v>0</v>
      </c>
      <c r="O3694" s="74">
        <f t="shared" si="245"/>
        <v>0</v>
      </c>
      <c r="P3694" s="73"/>
      <c r="Q3694" s="74"/>
      <c r="R3694" s="73"/>
      <c r="S3694" s="74"/>
      <c r="T3694" s="104">
        <f>IF(T3693&gt;0,ABS(J3694-J3693),0)</f>
        <v>0</v>
      </c>
    </row>
    <row r="3695" spans="1:20" ht="20.25" hidden="1" customHeight="1">
      <c r="E3695" t="str">
        <f t="shared" si="247"/>
        <v/>
      </c>
      <c r="F3695" s="62"/>
      <c r="G3695" s="63"/>
      <c r="H3695" s="113"/>
      <c r="I3695" s="64"/>
      <c r="J3695" s="121">
        <v>0</v>
      </c>
      <c r="K3695" s="65"/>
      <c r="L3695" s="66"/>
      <c r="M3695" s="64"/>
      <c r="N3695" s="66">
        <f>IF(J3695=0,0,#REF!*$E$3)</f>
        <v>0</v>
      </c>
      <c r="O3695" s="67">
        <f t="shared" si="245"/>
        <v>0</v>
      </c>
      <c r="P3695" s="66"/>
      <c r="Q3695" s="67"/>
      <c r="R3695" s="66"/>
      <c r="S3695" s="67"/>
      <c r="T3695" s="114">
        <f>IF($E$3=0,0,IF(J3695=J3696,0,IF(J3696&gt;J3695,"추가","환입")))</f>
        <v>0</v>
      </c>
    </row>
    <row r="3696" spans="1:20" ht="20.25" hidden="1" customHeight="1">
      <c r="A3696">
        <f>E3696</f>
        <v>0</v>
      </c>
      <c r="E3696">
        <f t="shared" si="248"/>
        <v>0</v>
      </c>
      <c r="F3696" s="59" t="e">
        <f>SUM($A$3016:A3696)</f>
        <v>#REF!</v>
      </c>
      <c r="G3696" s="70" t="s">
        <v>1070</v>
      </c>
      <c r="H3696" s="115">
        <v>25</v>
      </c>
      <c r="I3696" s="71"/>
      <c r="J3696" s="122">
        <v>0</v>
      </c>
      <c r="K3696" s="72" t="s">
        <v>346</v>
      </c>
      <c r="L3696" s="73"/>
      <c r="M3696" s="71"/>
      <c r="N3696" s="73">
        <f>IF(J3696=0,0,#REF!)</f>
        <v>0</v>
      </c>
      <c r="O3696" s="74">
        <f t="shared" si="245"/>
        <v>0</v>
      </c>
      <c r="P3696" s="73"/>
      <c r="Q3696" s="74"/>
      <c r="R3696" s="73"/>
      <c r="S3696" s="74"/>
      <c r="T3696" s="104">
        <f>IF(T3695&gt;0,ABS(J3696-J3695),0)</f>
        <v>0</v>
      </c>
    </row>
    <row r="3697" spans="1:20" ht="20.25" hidden="1" customHeight="1">
      <c r="E3697" t="str">
        <f t="shared" si="247"/>
        <v/>
      </c>
      <c r="F3697" s="62"/>
      <c r="G3697" s="63"/>
      <c r="H3697" s="113"/>
      <c r="I3697" s="64"/>
      <c r="J3697" s="121">
        <v>0</v>
      </c>
      <c r="K3697" s="65"/>
      <c r="L3697" s="66"/>
      <c r="M3697" s="64"/>
      <c r="N3697" s="66">
        <f>IF(J3697=0,0,#REF!*$E$3)</f>
        <v>0</v>
      </c>
      <c r="O3697" s="67">
        <f t="shared" si="245"/>
        <v>0</v>
      </c>
      <c r="P3697" s="66"/>
      <c r="Q3697" s="67"/>
      <c r="R3697" s="66"/>
      <c r="S3697" s="67"/>
      <c r="T3697" s="114">
        <f>IF($E$3=0,0,IF(J3697=J3698,0,IF(J3698&gt;J3697,"추가","환입")))</f>
        <v>0</v>
      </c>
    </row>
    <row r="3698" spans="1:20" ht="20.25" hidden="1" customHeight="1">
      <c r="A3698">
        <f>E3698</f>
        <v>0</v>
      </c>
      <c r="E3698">
        <f t="shared" si="248"/>
        <v>0</v>
      </c>
      <c r="F3698" s="59" t="e">
        <f>SUM($A$3016:A3698)</f>
        <v>#REF!</v>
      </c>
      <c r="G3698" s="70" t="s">
        <v>1070</v>
      </c>
      <c r="H3698" s="115">
        <v>32</v>
      </c>
      <c r="I3698" s="71"/>
      <c r="J3698" s="122">
        <v>0</v>
      </c>
      <c r="K3698" s="72" t="s">
        <v>346</v>
      </c>
      <c r="L3698" s="73"/>
      <c r="M3698" s="71"/>
      <c r="N3698" s="73">
        <f>IF(J3698=0,0,#REF!)</f>
        <v>0</v>
      </c>
      <c r="O3698" s="74">
        <f t="shared" si="245"/>
        <v>0</v>
      </c>
      <c r="P3698" s="73"/>
      <c r="Q3698" s="74"/>
      <c r="R3698" s="73"/>
      <c r="S3698" s="74"/>
      <c r="T3698" s="104">
        <f>IF(T3697&gt;0,ABS(J3698-J3697),0)</f>
        <v>0</v>
      </c>
    </row>
    <row r="3699" spans="1:20" ht="20.25" hidden="1" customHeight="1">
      <c r="E3699" t="str">
        <f t="shared" si="247"/>
        <v/>
      </c>
      <c r="F3699" s="62"/>
      <c r="G3699" s="63"/>
      <c r="H3699" s="113"/>
      <c r="I3699" s="64"/>
      <c r="J3699" s="121">
        <v>0</v>
      </c>
      <c r="K3699" s="65"/>
      <c r="L3699" s="66"/>
      <c r="M3699" s="64"/>
      <c r="N3699" s="66">
        <f>IF(J3699=0,0,#REF!*$E$3)</f>
        <v>0</v>
      </c>
      <c r="O3699" s="67">
        <f t="shared" si="245"/>
        <v>0</v>
      </c>
      <c r="P3699" s="66"/>
      <c r="Q3699" s="67"/>
      <c r="R3699" s="66"/>
      <c r="S3699" s="67"/>
      <c r="T3699" s="114">
        <f>IF($E$3=0,0,IF(J3699=J3700,0,IF(J3700&gt;J3699,"추가","환입")))</f>
        <v>0</v>
      </c>
    </row>
    <row r="3700" spans="1:20" ht="20.25" hidden="1" customHeight="1">
      <c r="A3700">
        <f>E3700</f>
        <v>0</v>
      </c>
      <c r="E3700">
        <f t="shared" si="248"/>
        <v>0</v>
      </c>
      <c r="F3700" s="59" t="e">
        <f>SUM($A$3016:A3700)</f>
        <v>#REF!</v>
      </c>
      <c r="G3700" s="70" t="s">
        <v>1070</v>
      </c>
      <c r="H3700" s="115">
        <v>40</v>
      </c>
      <c r="I3700" s="71"/>
      <c r="J3700" s="122">
        <v>0</v>
      </c>
      <c r="K3700" s="72" t="s">
        <v>346</v>
      </c>
      <c r="L3700" s="73"/>
      <c r="M3700" s="71"/>
      <c r="N3700" s="73">
        <f>IF(J3700=0,0,#REF!)</f>
        <v>0</v>
      </c>
      <c r="O3700" s="74">
        <f t="shared" si="245"/>
        <v>0</v>
      </c>
      <c r="P3700" s="73"/>
      <c r="Q3700" s="74"/>
      <c r="R3700" s="73"/>
      <c r="S3700" s="74"/>
      <c r="T3700" s="104">
        <f>IF(T3699&gt;0,ABS(J3700-J3699),0)</f>
        <v>0</v>
      </c>
    </row>
    <row r="3701" spans="1:20" ht="20.25" hidden="1" customHeight="1">
      <c r="E3701" t="str">
        <f t="shared" si="247"/>
        <v/>
      </c>
      <c r="F3701" s="62"/>
      <c r="G3701" s="63"/>
      <c r="H3701" s="113"/>
      <c r="I3701" s="64"/>
      <c r="J3701" s="121">
        <v>0</v>
      </c>
      <c r="K3701" s="65"/>
      <c r="L3701" s="66"/>
      <c r="M3701" s="64"/>
      <c r="N3701" s="66">
        <f>IF(J3701=0,0,#REF!*$E$3)</f>
        <v>0</v>
      </c>
      <c r="O3701" s="67">
        <f t="shared" si="245"/>
        <v>0</v>
      </c>
      <c r="P3701" s="66"/>
      <c r="Q3701" s="67"/>
      <c r="R3701" s="66"/>
      <c r="S3701" s="67"/>
      <c r="T3701" s="114">
        <f>IF($E$3=0,0,IF(J3701=J3702,0,IF(J3702&gt;J3701,"추가","환입")))</f>
        <v>0</v>
      </c>
    </row>
    <row r="3702" spans="1:20" ht="20.25" hidden="1" customHeight="1">
      <c r="A3702">
        <f>E3702</f>
        <v>0</v>
      </c>
      <c r="E3702">
        <f t="shared" si="248"/>
        <v>0</v>
      </c>
      <c r="F3702" s="59" t="e">
        <f>SUM($A$3016:A3702)</f>
        <v>#REF!</v>
      </c>
      <c r="G3702" s="70" t="s">
        <v>1070</v>
      </c>
      <c r="H3702" s="115">
        <v>50</v>
      </c>
      <c r="I3702" s="71"/>
      <c r="J3702" s="122">
        <v>0</v>
      </c>
      <c r="K3702" s="72" t="s">
        <v>346</v>
      </c>
      <c r="L3702" s="73"/>
      <c r="M3702" s="71"/>
      <c r="N3702" s="73">
        <f>IF(J3702=0,0,#REF!)</f>
        <v>0</v>
      </c>
      <c r="O3702" s="74">
        <f t="shared" si="245"/>
        <v>0</v>
      </c>
      <c r="P3702" s="73"/>
      <c r="Q3702" s="74"/>
      <c r="R3702" s="73"/>
      <c r="S3702" s="74"/>
      <c r="T3702" s="104">
        <f>IF(T3701&gt;0,ABS(J3702-J3701),0)</f>
        <v>0</v>
      </c>
    </row>
    <row r="3703" spans="1:20" ht="20.25" hidden="1" customHeight="1">
      <c r="E3703" t="str">
        <f t="shared" si="247"/>
        <v/>
      </c>
      <c r="F3703" s="62"/>
      <c r="G3703" s="63"/>
      <c r="H3703" s="113"/>
      <c r="I3703" s="64"/>
      <c r="J3703" s="121">
        <v>0</v>
      </c>
      <c r="K3703" s="65"/>
      <c r="L3703" s="66"/>
      <c r="M3703" s="64"/>
      <c r="N3703" s="66">
        <f>IF(J3703=0,0,#REF!*$E$3)</f>
        <v>0</v>
      </c>
      <c r="O3703" s="67">
        <f t="shared" si="245"/>
        <v>0</v>
      </c>
      <c r="P3703" s="66"/>
      <c r="Q3703" s="67"/>
      <c r="R3703" s="66"/>
      <c r="S3703" s="67"/>
      <c r="T3703" s="114">
        <f>IF($E$3=0,0,IF(J3703=J3704,0,IF(J3704&gt;J3703,"추가","환입")))</f>
        <v>0</v>
      </c>
    </row>
    <row r="3704" spans="1:20" ht="20.25" hidden="1" customHeight="1">
      <c r="A3704">
        <f>E3704</f>
        <v>0</v>
      </c>
      <c r="E3704">
        <f t="shared" si="248"/>
        <v>0</v>
      </c>
      <c r="F3704" s="59" t="e">
        <f>SUM($A$3016:A3704)</f>
        <v>#REF!</v>
      </c>
      <c r="G3704" s="70" t="s">
        <v>1070</v>
      </c>
      <c r="H3704" s="115">
        <v>65</v>
      </c>
      <c r="I3704" s="71"/>
      <c r="J3704" s="122">
        <v>0</v>
      </c>
      <c r="K3704" s="72" t="s">
        <v>346</v>
      </c>
      <c r="L3704" s="73"/>
      <c r="M3704" s="71"/>
      <c r="N3704" s="73">
        <f>IF(J3704=0,0,#REF!)</f>
        <v>0</v>
      </c>
      <c r="O3704" s="74">
        <f t="shared" si="245"/>
        <v>0</v>
      </c>
      <c r="P3704" s="73"/>
      <c r="Q3704" s="74"/>
      <c r="R3704" s="73"/>
      <c r="S3704" s="74"/>
      <c r="T3704" s="104">
        <f>IF(T3703&gt;0,ABS(J3704-J3703),0)</f>
        <v>0</v>
      </c>
    </row>
    <row r="3705" spans="1:20" ht="20.25" hidden="1" customHeight="1">
      <c r="E3705" t="str">
        <f t="shared" si="247"/>
        <v/>
      </c>
      <c r="F3705" s="62"/>
      <c r="G3705" s="63"/>
      <c r="H3705" s="113"/>
      <c r="I3705" s="64"/>
      <c r="J3705" s="63">
        <v>0</v>
      </c>
      <c r="K3705" s="65"/>
      <c r="L3705" s="66"/>
      <c r="M3705" s="64"/>
      <c r="N3705" s="66">
        <f>IF(J3705=0,0,#REF!*$E$3)</f>
        <v>0</v>
      </c>
      <c r="O3705" s="67">
        <f t="shared" si="245"/>
        <v>0</v>
      </c>
      <c r="P3705" s="66"/>
      <c r="Q3705" s="67"/>
      <c r="R3705" s="66"/>
      <c r="S3705" s="67"/>
      <c r="T3705" s="114">
        <f>IF($E$3=0,0,IF(J3705=J3706,0,IF(J3706&gt;J3705,"추가","환입")))</f>
        <v>0</v>
      </c>
    </row>
    <row r="3706" spans="1:20" ht="20.25" hidden="1" customHeight="1">
      <c r="A3706">
        <f>E3706</f>
        <v>0</v>
      </c>
      <c r="E3706">
        <f t="shared" si="248"/>
        <v>0</v>
      </c>
      <c r="F3706" s="59" t="e">
        <f>SUM($A$3016:A3706)</f>
        <v>#REF!</v>
      </c>
      <c r="G3706" s="70" t="s">
        <v>1071</v>
      </c>
      <c r="H3706" s="115">
        <v>15</v>
      </c>
      <c r="I3706" s="71"/>
      <c r="J3706" s="70">
        <v>0</v>
      </c>
      <c r="K3706" s="72" t="s">
        <v>346</v>
      </c>
      <c r="L3706" s="73"/>
      <c r="M3706" s="71"/>
      <c r="N3706" s="73">
        <f>IF(J3706=0,0,#REF!)</f>
        <v>0</v>
      </c>
      <c r="O3706" s="74">
        <f t="shared" si="245"/>
        <v>0</v>
      </c>
      <c r="P3706" s="73"/>
      <c r="Q3706" s="74"/>
      <c r="R3706" s="73"/>
      <c r="S3706" s="74"/>
      <c r="T3706" s="104">
        <f>IF(T3705&gt;0,ABS(J3706-J3705),0)</f>
        <v>0</v>
      </c>
    </row>
    <row r="3707" spans="1:20" ht="20.25" hidden="1" customHeight="1">
      <c r="E3707" t="str">
        <f t="shared" si="247"/>
        <v/>
      </c>
      <c r="F3707" s="62"/>
      <c r="G3707" s="63"/>
      <c r="H3707" s="113"/>
      <c r="I3707" s="64"/>
      <c r="J3707" s="63">
        <v>0</v>
      </c>
      <c r="K3707" s="65"/>
      <c r="L3707" s="66"/>
      <c r="M3707" s="64"/>
      <c r="N3707" s="66">
        <f>IF(J3707=0,0,#REF!*$E$3)</f>
        <v>0</v>
      </c>
      <c r="O3707" s="67">
        <f t="shared" si="245"/>
        <v>0</v>
      </c>
      <c r="P3707" s="66"/>
      <c r="Q3707" s="67"/>
      <c r="R3707" s="66"/>
      <c r="S3707" s="67"/>
      <c r="T3707" s="114">
        <f>IF($E$3=0,0,IF(J3707=J3708,0,IF(J3708&gt;J3707,"추가","환입")))</f>
        <v>0</v>
      </c>
    </row>
    <row r="3708" spans="1:20" ht="20.25" hidden="1" customHeight="1">
      <c r="A3708">
        <f>E3708</f>
        <v>0</v>
      </c>
      <c r="E3708">
        <f t="shared" si="248"/>
        <v>0</v>
      </c>
      <c r="F3708" s="59" t="e">
        <f>SUM($A$3016:A3708)</f>
        <v>#REF!</v>
      </c>
      <c r="G3708" s="70" t="s">
        <v>1071</v>
      </c>
      <c r="H3708" s="115">
        <v>20</v>
      </c>
      <c r="I3708" s="71"/>
      <c r="J3708" s="70">
        <v>0</v>
      </c>
      <c r="K3708" s="72" t="s">
        <v>346</v>
      </c>
      <c r="L3708" s="73"/>
      <c r="M3708" s="71"/>
      <c r="N3708" s="73">
        <f>IF(J3708=0,0,#REF!)</f>
        <v>0</v>
      </c>
      <c r="O3708" s="74">
        <f t="shared" si="245"/>
        <v>0</v>
      </c>
      <c r="P3708" s="73"/>
      <c r="Q3708" s="74"/>
      <c r="R3708" s="73"/>
      <c r="S3708" s="74"/>
      <c r="T3708" s="104">
        <f>IF(T3707&gt;0,ABS(J3708-J3707),0)</f>
        <v>0</v>
      </c>
    </row>
    <row r="3709" spans="1:20" ht="20.25" hidden="1" customHeight="1">
      <c r="E3709" t="str">
        <f t="shared" si="247"/>
        <v/>
      </c>
      <c r="F3709" s="62"/>
      <c r="G3709" s="63"/>
      <c r="H3709" s="113"/>
      <c r="I3709" s="64"/>
      <c r="J3709" s="63">
        <v>0</v>
      </c>
      <c r="K3709" s="65"/>
      <c r="L3709" s="66"/>
      <c r="M3709" s="64"/>
      <c r="N3709" s="66">
        <f>IF(J3709=0,0,#REF!*$E$3)</f>
        <v>0</v>
      </c>
      <c r="O3709" s="67">
        <f t="shared" si="245"/>
        <v>0</v>
      </c>
      <c r="P3709" s="66"/>
      <c r="Q3709" s="67"/>
      <c r="R3709" s="66"/>
      <c r="S3709" s="67"/>
      <c r="T3709" s="114">
        <f>IF($E$3=0,0,IF(J3709=J3710,0,IF(J3710&gt;J3709,"추가","환입")))</f>
        <v>0</v>
      </c>
    </row>
    <row r="3710" spans="1:20" ht="20.25" hidden="1" customHeight="1">
      <c r="A3710">
        <f>E3710</f>
        <v>0</v>
      </c>
      <c r="E3710">
        <f t="shared" si="248"/>
        <v>0</v>
      </c>
      <c r="F3710" s="59" t="e">
        <f>SUM($A$3016:A3710)</f>
        <v>#REF!</v>
      </c>
      <c r="G3710" s="70" t="s">
        <v>1071</v>
      </c>
      <c r="H3710" s="115">
        <v>25</v>
      </c>
      <c r="I3710" s="71"/>
      <c r="J3710" s="70">
        <v>0</v>
      </c>
      <c r="K3710" s="72" t="s">
        <v>346</v>
      </c>
      <c r="L3710" s="73"/>
      <c r="M3710" s="71"/>
      <c r="N3710" s="73">
        <f>IF(J3710=0,0,#REF!)</f>
        <v>0</v>
      </c>
      <c r="O3710" s="74">
        <f t="shared" si="245"/>
        <v>0</v>
      </c>
      <c r="P3710" s="73"/>
      <c r="Q3710" s="74"/>
      <c r="R3710" s="73"/>
      <c r="S3710" s="74"/>
      <c r="T3710" s="104">
        <f>IF(T3709&gt;0,ABS(J3710-J3709),0)</f>
        <v>0</v>
      </c>
    </row>
    <row r="3711" spans="1:20" ht="20.25" hidden="1" customHeight="1">
      <c r="E3711" t="str">
        <f t="shared" si="247"/>
        <v/>
      </c>
      <c r="F3711" s="62"/>
      <c r="G3711" s="63"/>
      <c r="H3711" s="113"/>
      <c r="I3711" s="64"/>
      <c r="J3711" s="63">
        <v>0</v>
      </c>
      <c r="K3711" s="65"/>
      <c r="L3711" s="66"/>
      <c r="M3711" s="64"/>
      <c r="N3711" s="66">
        <f>IF(J3711=0,0,#REF!*$E$3)</f>
        <v>0</v>
      </c>
      <c r="O3711" s="67">
        <f t="shared" si="245"/>
        <v>0</v>
      </c>
      <c r="P3711" s="66"/>
      <c r="Q3711" s="67"/>
      <c r="R3711" s="66"/>
      <c r="S3711" s="67"/>
      <c r="T3711" s="114">
        <f>IF($E$3=0,0,IF(J3711=J3712,0,IF(J3712&gt;J3711,"추가","환입")))</f>
        <v>0</v>
      </c>
    </row>
    <row r="3712" spans="1:20" ht="20.25" hidden="1" customHeight="1">
      <c r="A3712">
        <f>E3712</f>
        <v>0</v>
      </c>
      <c r="E3712">
        <f t="shared" si="248"/>
        <v>0</v>
      </c>
      <c r="F3712" s="59" t="e">
        <f>SUM($A$3016:A3712)</f>
        <v>#REF!</v>
      </c>
      <c r="G3712" s="70" t="s">
        <v>1071</v>
      </c>
      <c r="H3712" s="115">
        <v>32</v>
      </c>
      <c r="I3712" s="71"/>
      <c r="J3712" s="70">
        <v>0</v>
      </c>
      <c r="K3712" s="72" t="s">
        <v>346</v>
      </c>
      <c r="L3712" s="73"/>
      <c r="M3712" s="71"/>
      <c r="N3712" s="73">
        <f>IF(J3712=0,0,#REF!)</f>
        <v>0</v>
      </c>
      <c r="O3712" s="74">
        <f t="shared" si="245"/>
        <v>0</v>
      </c>
      <c r="P3712" s="73"/>
      <c r="Q3712" s="74"/>
      <c r="R3712" s="73"/>
      <c r="S3712" s="74"/>
      <c r="T3712" s="104">
        <f>IF(T3711&gt;0,ABS(J3712-J3711),0)</f>
        <v>0</v>
      </c>
    </row>
    <row r="3713" spans="1:20" ht="20.25" hidden="1" customHeight="1">
      <c r="E3713" t="str">
        <f t="shared" si="247"/>
        <v/>
      </c>
      <c r="F3713" s="62"/>
      <c r="G3713" s="63"/>
      <c r="H3713" s="113"/>
      <c r="I3713" s="64"/>
      <c r="J3713" s="63">
        <v>0</v>
      </c>
      <c r="K3713" s="65"/>
      <c r="L3713" s="66"/>
      <c r="M3713" s="64"/>
      <c r="N3713" s="66">
        <f>IF(J3713=0,0,#REF!*$E$3)</f>
        <v>0</v>
      </c>
      <c r="O3713" s="67">
        <f t="shared" si="245"/>
        <v>0</v>
      </c>
      <c r="P3713" s="66"/>
      <c r="Q3713" s="67"/>
      <c r="R3713" s="66"/>
      <c r="S3713" s="67"/>
      <c r="T3713" s="114">
        <f>IF($E$3=0,0,IF(J3713=J3714,0,IF(J3714&gt;J3713,"추가","환입")))</f>
        <v>0</v>
      </c>
    </row>
    <row r="3714" spans="1:20" ht="20.25" hidden="1" customHeight="1">
      <c r="A3714">
        <f>E3714</f>
        <v>0</v>
      </c>
      <c r="E3714">
        <f t="shared" si="248"/>
        <v>0</v>
      </c>
      <c r="F3714" s="59" t="e">
        <f>SUM($A$3016:A3714)</f>
        <v>#REF!</v>
      </c>
      <c r="G3714" s="70" t="s">
        <v>1071</v>
      </c>
      <c r="H3714" s="115">
        <v>40</v>
      </c>
      <c r="I3714" s="71"/>
      <c r="J3714" s="70">
        <v>0</v>
      </c>
      <c r="K3714" s="72" t="s">
        <v>346</v>
      </c>
      <c r="L3714" s="73"/>
      <c r="M3714" s="71"/>
      <c r="N3714" s="73">
        <f>IF(J3714=0,0,#REF!)</f>
        <v>0</v>
      </c>
      <c r="O3714" s="74">
        <f t="shared" si="245"/>
        <v>0</v>
      </c>
      <c r="P3714" s="73"/>
      <c r="Q3714" s="74"/>
      <c r="R3714" s="73"/>
      <c r="S3714" s="74"/>
      <c r="T3714" s="104">
        <f>IF(T3713&gt;0,ABS(J3714-J3713),0)</f>
        <v>0</v>
      </c>
    </row>
    <row r="3715" spans="1:20" ht="20.25" hidden="1" customHeight="1">
      <c r="E3715" t="str">
        <f t="shared" si="247"/>
        <v/>
      </c>
      <c r="F3715" s="62"/>
      <c r="G3715" s="63"/>
      <c r="H3715" s="113"/>
      <c r="I3715" s="64"/>
      <c r="J3715" s="63">
        <v>0</v>
      </c>
      <c r="K3715" s="65"/>
      <c r="L3715" s="66"/>
      <c r="M3715" s="64"/>
      <c r="N3715" s="66">
        <f>IF(J3715=0,0,#REF!*$E$3)</f>
        <v>0</v>
      </c>
      <c r="O3715" s="67">
        <f t="shared" si="245"/>
        <v>0</v>
      </c>
      <c r="P3715" s="66"/>
      <c r="Q3715" s="67"/>
      <c r="R3715" s="66"/>
      <c r="S3715" s="67"/>
      <c r="T3715" s="114">
        <f>IF($E$3=0,0,IF(J3715=J3716,0,IF(J3716&gt;J3715,"추가","환입")))</f>
        <v>0</v>
      </c>
    </row>
    <row r="3716" spans="1:20" ht="20.25" hidden="1" customHeight="1">
      <c r="A3716">
        <f>E3716</f>
        <v>0</v>
      </c>
      <c r="E3716">
        <f t="shared" si="248"/>
        <v>0</v>
      </c>
      <c r="F3716" s="59" t="e">
        <f>SUM($A$3016:A3716)</f>
        <v>#REF!</v>
      </c>
      <c r="G3716" s="70" t="s">
        <v>1071</v>
      </c>
      <c r="H3716" s="115">
        <v>50</v>
      </c>
      <c r="I3716" s="71"/>
      <c r="J3716" s="70">
        <v>0</v>
      </c>
      <c r="K3716" s="72" t="s">
        <v>1046</v>
      </c>
      <c r="L3716" s="73"/>
      <c r="M3716" s="71"/>
      <c r="N3716" s="73">
        <f>IF(J3716=0,0,#REF!)</f>
        <v>0</v>
      </c>
      <c r="O3716" s="74">
        <f t="shared" si="245"/>
        <v>0</v>
      </c>
      <c r="P3716" s="73"/>
      <c r="Q3716" s="74"/>
      <c r="R3716" s="73"/>
      <c r="S3716" s="74"/>
      <c r="T3716" s="104">
        <f>IF(T3715&gt;0,ABS(J3716-J3715),0)</f>
        <v>0</v>
      </c>
    </row>
    <row r="3717" spans="1:20" ht="20.25" hidden="1" customHeight="1">
      <c r="E3717" t="str">
        <f t="shared" si="247"/>
        <v/>
      </c>
      <c r="F3717" s="62"/>
      <c r="G3717" s="63"/>
      <c r="H3717" s="113"/>
      <c r="I3717" s="64"/>
      <c r="J3717" s="63">
        <v>0</v>
      </c>
      <c r="K3717" s="65"/>
      <c r="L3717" s="66"/>
      <c r="M3717" s="64"/>
      <c r="N3717" s="66">
        <f>IF(J3717=0,0,#REF!*$E$3)</f>
        <v>0</v>
      </c>
      <c r="O3717" s="67">
        <f t="shared" ref="O3717:O3772" si="249">INT($J3717*N3717)</f>
        <v>0</v>
      </c>
      <c r="P3717" s="66"/>
      <c r="Q3717" s="67"/>
      <c r="R3717" s="66"/>
      <c r="S3717" s="67"/>
      <c r="T3717" s="114">
        <f>IF($E$3=0,0,IF(J3717=J3718,0,IF(J3718&gt;J3717,"추가","환입")))</f>
        <v>0</v>
      </c>
    </row>
    <row r="3718" spans="1:20" ht="20.25" hidden="1" customHeight="1">
      <c r="A3718">
        <f>E3718</f>
        <v>0</v>
      </c>
      <c r="E3718">
        <f t="shared" si="248"/>
        <v>0</v>
      </c>
      <c r="F3718" s="59" t="e">
        <f>SUM($A$3016:A3718)</f>
        <v>#REF!</v>
      </c>
      <c r="G3718" s="70" t="s">
        <v>1072</v>
      </c>
      <c r="H3718" s="115">
        <v>13</v>
      </c>
      <c r="I3718" s="71"/>
      <c r="J3718" s="70">
        <v>0</v>
      </c>
      <c r="K3718" s="72" t="s">
        <v>1046</v>
      </c>
      <c r="L3718" s="73"/>
      <c r="M3718" s="71"/>
      <c r="N3718" s="73">
        <f>IF(J3718=0,0,#REF!)</f>
        <v>0</v>
      </c>
      <c r="O3718" s="74">
        <f t="shared" si="249"/>
        <v>0</v>
      </c>
      <c r="P3718" s="73"/>
      <c r="Q3718" s="74"/>
      <c r="R3718" s="73"/>
      <c r="S3718" s="74"/>
      <c r="T3718" s="104">
        <f>IF(T3717&gt;0,ABS(J3718-J3717),0)</f>
        <v>0</v>
      </c>
    </row>
    <row r="3719" spans="1:20" ht="20.25" hidden="1" customHeight="1">
      <c r="E3719" t="str">
        <f t="shared" si="247"/>
        <v/>
      </c>
      <c r="F3719" s="62"/>
      <c r="G3719" s="63"/>
      <c r="H3719" s="113"/>
      <c r="I3719" s="64"/>
      <c r="J3719" s="63">
        <v>0</v>
      </c>
      <c r="K3719" s="65"/>
      <c r="L3719" s="66"/>
      <c r="M3719" s="64"/>
      <c r="N3719" s="66">
        <f>IF(J3719=0,0,#REF!*$E$3)</f>
        <v>0</v>
      </c>
      <c r="O3719" s="67">
        <f t="shared" si="249"/>
        <v>0</v>
      </c>
      <c r="P3719" s="66"/>
      <c r="Q3719" s="67"/>
      <c r="R3719" s="66"/>
      <c r="S3719" s="67"/>
      <c r="T3719" s="114">
        <f>IF($E$3=0,0,IF(J3719=J3720,0,IF(J3720&gt;J3719,"추가","환입")))</f>
        <v>0</v>
      </c>
    </row>
    <row r="3720" spans="1:20" ht="20.25" hidden="1" customHeight="1">
      <c r="A3720">
        <f>E3720</f>
        <v>0</v>
      </c>
      <c r="E3720">
        <f t="shared" si="248"/>
        <v>0</v>
      </c>
      <c r="F3720" s="59" t="e">
        <f>SUM($A$3016:A3720)</f>
        <v>#REF!</v>
      </c>
      <c r="G3720" s="70" t="s">
        <v>1072</v>
      </c>
      <c r="H3720" s="115">
        <v>20</v>
      </c>
      <c r="I3720" s="71"/>
      <c r="J3720" s="70">
        <v>0</v>
      </c>
      <c r="K3720" s="72" t="s">
        <v>347</v>
      </c>
      <c r="L3720" s="73"/>
      <c r="M3720" s="71"/>
      <c r="N3720" s="73">
        <f>IF(J3720=0,0,#REF!)</f>
        <v>0</v>
      </c>
      <c r="O3720" s="74">
        <f t="shared" si="249"/>
        <v>0</v>
      </c>
      <c r="P3720" s="73"/>
      <c r="Q3720" s="74"/>
      <c r="R3720" s="73"/>
      <c r="S3720" s="74"/>
      <c r="T3720" s="104">
        <f>IF(T3719&gt;0,ABS(J3720-J3719),0)</f>
        <v>0</v>
      </c>
    </row>
    <row r="3721" spans="1:20" ht="20.25" hidden="1" customHeight="1">
      <c r="E3721" t="str">
        <f t="shared" si="247"/>
        <v/>
      </c>
      <c r="F3721" s="62"/>
      <c r="G3721" s="63"/>
      <c r="H3721" s="113"/>
      <c r="I3721" s="64"/>
      <c r="J3721" s="63">
        <v>0</v>
      </c>
      <c r="K3721" s="65"/>
      <c r="L3721" s="66"/>
      <c r="M3721" s="64"/>
      <c r="N3721" s="66">
        <f>IF(J3721=0,0,#REF!*$E$3)</f>
        <v>0</v>
      </c>
      <c r="O3721" s="67">
        <f t="shared" si="249"/>
        <v>0</v>
      </c>
      <c r="P3721" s="66"/>
      <c r="Q3721" s="67"/>
      <c r="R3721" s="66"/>
      <c r="S3721" s="67"/>
      <c r="T3721" s="114">
        <f>IF($E$3=0,0,IF(J3721=J3722,0,IF(J3722&gt;J3721,"추가","환입")))</f>
        <v>0</v>
      </c>
    </row>
    <row r="3722" spans="1:20" ht="20.25" hidden="1" customHeight="1">
      <c r="A3722">
        <f>E3722</f>
        <v>0</v>
      </c>
      <c r="E3722">
        <f t="shared" si="248"/>
        <v>0</v>
      </c>
      <c r="F3722" s="59" t="e">
        <f>SUM($A$3016:A3722)</f>
        <v>#REF!</v>
      </c>
      <c r="G3722" s="70" t="s">
        <v>1072</v>
      </c>
      <c r="H3722" s="115">
        <v>25</v>
      </c>
      <c r="I3722" s="71"/>
      <c r="J3722" s="70">
        <v>0</v>
      </c>
      <c r="K3722" s="72" t="s">
        <v>346</v>
      </c>
      <c r="L3722" s="73"/>
      <c r="M3722" s="71"/>
      <c r="N3722" s="73">
        <f>IF(J3722=0,0,#REF!)</f>
        <v>0</v>
      </c>
      <c r="O3722" s="74">
        <f t="shared" si="249"/>
        <v>0</v>
      </c>
      <c r="P3722" s="73"/>
      <c r="Q3722" s="74"/>
      <c r="R3722" s="73"/>
      <c r="S3722" s="74"/>
      <c r="T3722" s="104">
        <f>IF(T3721&gt;0,ABS(J3722-J3721),0)</f>
        <v>0</v>
      </c>
    </row>
    <row r="3723" spans="1:20" ht="20.25" hidden="1" customHeight="1">
      <c r="E3723" t="str">
        <f t="shared" si="247"/>
        <v/>
      </c>
      <c r="F3723" s="62"/>
      <c r="G3723" s="63"/>
      <c r="H3723" s="113"/>
      <c r="I3723" s="64"/>
      <c r="J3723" s="63">
        <v>0</v>
      </c>
      <c r="K3723" s="65"/>
      <c r="L3723" s="66"/>
      <c r="M3723" s="64"/>
      <c r="N3723" s="66">
        <f>IF(J3723=0,0,#REF!*$E$3)</f>
        <v>0</v>
      </c>
      <c r="O3723" s="67">
        <f t="shared" si="249"/>
        <v>0</v>
      </c>
      <c r="P3723" s="66"/>
      <c r="Q3723" s="67"/>
      <c r="R3723" s="66"/>
      <c r="S3723" s="67"/>
      <c r="T3723" s="114">
        <f>IF($E$3=0,0,IF(J3723=J3724,0,IF(J3724&gt;J3723,"추가","환입")))</f>
        <v>0</v>
      </c>
    </row>
    <row r="3724" spans="1:20" ht="20.25" hidden="1" customHeight="1">
      <c r="A3724">
        <f>E3724</f>
        <v>0</v>
      </c>
      <c r="E3724">
        <f t="shared" si="248"/>
        <v>0</v>
      </c>
      <c r="F3724" s="59" t="e">
        <f>SUM($A$3016:A3724)</f>
        <v>#REF!</v>
      </c>
      <c r="G3724" s="70" t="s">
        <v>1072</v>
      </c>
      <c r="H3724" s="115">
        <v>32</v>
      </c>
      <c r="I3724" s="71"/>
      <c r="J3724" s="70">
        <v>0</v>
      </c>
      <c r="K3724" s="72" t="s">
        <v>346</v>
      </c>
      <c r="L3724" s="73"/>
      <c r="M3724" s="71"/>
      <c r="N3724" s="73">
        <f>IF(J3724=0,0,#REF!)</f>
        <v>0</v>
      </c>
      <c r="O3724" s="74">
        <f t="shared" si="249"/>
        <v>0</v>
      </c>
      <c r="P3724" s="73"/>
      <c r="Q3724" s="74"/>
      <c r="R3724" s="73"/>
      <c r="S3724" s="74"/>
      <c r="T3724" s="104">
        <f>IF(T3723&gt;0,ABS(J3724-J3723),0)</f>
        <v>0</v>
      </c>
    </row>
    <row r="3725" spans="1:20" ht="20.25" hidden="1" customHeight="1">
      <c r="E3725" t="str">
        <f t="shared" si="247"/>
        <v/>
      </c>
      <c r="F3725" s="62"/>
      <c r="G3725" s="63"/>
      <c r="H3725" s="113"/>
      <c r="I3725" s="64"/>
      <c r="J3725" s="63">
        <v>0</v>
      </c>
      <c r="K3725" s="65"/>
      <c r="L3725" s="66"/>
      <c r="M3725" s="64"/>
      <c r="N3725" s="66">
        <f>IF(J3725=0,0,#REF!*$E$3)</f>
        <v>0</v>
      </c>
      <c r="O3725" s="67">
        <f t="shared" si="249"/>
        <v>0</v>
      </c>
      <c r="P3725" s="66"/>
      <c r="Q3725" s="67"/>
      <c r="R3725" s="66"/>
      <c r="S3725" s="67"/>
      <c r="T3725" s="114">
        <f>IF($E$3=0,0,IF(J3725=J3726,0,IF(J3726&gt;J3725,"추가","환입")))</f>
        <v>0</v>
      </c>
    </row>
    <row r="3726" spans="1:20" ht="20.25" hidden="1" customHeight="1">
      <c r="A3726">
        <f>E3726</f>
        <v>0</v>
      </c>
      <c r="E3726">
        <f t="shared" si="248"/>
        <v>0</v>
      </c>
      <c r="F3726" s="59" t="e">
        <f>SUM($A$3016:A3726)</f>
        <v>#REF!</v>
      </c>
      <c r="G3726" s="70" t="s">
        <v>1072</v>
      </c>
      <c r="H3726" s="115">
        <v>40</v>
      </c>
      <c r="I3726" s="71"/>
      <c r="J3726" s="70">
        <v>0</v>
      </c>
      <c r="K3726" s="72" t="s">
        <v>346</v>
      </c>
      <c r="L3726" s="73"/>
      <c r="M3726" s="71"/>
      <c r="N3726" s="73">
        <f>IF(J3726=0,0,#REF!)</f>
        <v>0</v>
      </c>
      <c r="O3726" s="74">
        <f t="shared" si="249"/>
        <v>0</v>
      </c>
      <c r="P3726" s="73"/>
      <c r="Q3726" s="74"/>
      <c r="R3726" s="73"/>
      <c r="S3726" s="74"/>
      <c r="T3726" s="104">
        <f>IF(T3725&gt;0,ABS(J3726-J3725),0)</f>
        <v>0</v>
      </c>
    </row>
    <row r="3727" spans="1:20" ht="20.25" hidden="1" customHeight="1">
      <c r="E3727" t="str">
        <f t="shared" si="247"/>
        <v/>
      </c>
      <c r="F3727" s="62"/>
      <c r="G3727" s="63"/>
      <c r="H3727" s="113"/>
      <c r="I3727" s="64"/>
      <c r="J3727" s="63">
        <v>0</v>
      </c>
      <c r="K3727" s="65"/>
      <c r="L3727" s="66"/>
      <c r="M3727" s="64"/>
      <c r="N3727" s="66">
        <f>IF(J3727=0,0,#REF!*$E$3)</f>
        <v>0</v>
      </c>
      <c r="O3727" s="67">
        <f t="shared" si="249"/>
        <v>0</v>
      </c>
      <c r="P3727" s="66"/>
      <c r="Q3727" s="67"/>
      <c r="R3727" s="66"/>
      <c r="S3727" s="67"/>
      <c r="T3727" s="114">
        <f>IF($E$3=0,0,IF(J3727=J3728,0,IF(J3728&gt;J3727,"추가","환입")))</f>
        <v>0</v>
      </c>
    </row>
    <row r="3728" spans="1:20" ht="20.25" hidden="1" customHeight="1">
      <c r="A3728">
        <f>E3728</f>
        <v>0</v>
      </c>
      <c r="E3728">
        <f t="shared" si="248"/>
        <v>0</v>
      </c>
      <c r="F3728" s="59" t="e">
        <f>SUM($A$3016:A3728)</f>
        <v>#REF!</v>
      </c>
      <c r="G3728" s="70" t="s">
        <v>1072</v>
      </c>
      <c r="H3728" s="115">
        <v>50</v>
      </c>
      <c r="I3728" s="71"/>
      <c r="J3728" s="70">
        <v>0</v>
      </c>
      <c r="K3728" s="72" t="s">
        <v>346</v>
      </c>
      <c r="L3728" s="73"/>
      <c r="M3728" s="71"/>
      <c r="N3728" s="73">
        <f>IF(J3728=0,0,#REF!)</f>
        <v>0</v>
      </c>
      <c r="O3728" s="74">
        <f t="shared" si="249"/>
        <v>0</v>
      </c>
      <c r="P3728" s="73"/>
      <c r="Q3728" s="74"/>
      <c r="R3728" s="73"/>
      <c r="S3728" s="74"/>
      <c r="T3728" s="104">
        <f>IF(T3727&gt;0,ABS(J3728-J3727),0)</f>
        <v>0</v>
      </c>
    </row>
    <row r="3729" spans="1:20" ht="20.25" hidden="1" customHeight="1">
      <c r="E3729" t="str">
        <f t="shared" si="247"/>
        <v/>
      </c>
      <c r="F3729" s="62"/>
      <c r="G3729" s="63"/>
      <c r="H3729" s="113"/>
      <c r="I3729" s="64"/>
      <c r="J3729" s="63">
        <v>0</v>
      </c>
      <c r="K3729" s="65"/>
      <c r="L3729" s="66"/>
      <c r="M3729" s="64"/>
      <c r="N3729" s="66">
        <f>IF(J3729=0,0,#REF!*$E$3)</f>
        <v>0</v>
      </c>
      <c r="O3729" s="67">
        <f t="shared" si="249"/>
        <v>0</v>
      </c>
      <c r="P3729" s="66"/>
      <c r="Q3729" s="67"/>
      <c r="R3729" s="66"/>
      <c r="S3729" s="67"/>
      <c r="T3729" s="114">
        <f>IF($E$3=0,0,IF(J3729=J3730,0,IF(J3730&gt;J3729,"추가","환입")))</f>
        <v>0</v>
      </c>
    </row>
    <row r="3730" spans="1:20" ht="20.25" hidden="1" customHeight="1">
      <c r="A3730">
        <f>E3730</f>
        <v>0</v>
      </c>
      <c r="E3730">
        <f t="shared" si="248"/>
        <v>0</v>
      </c>
      <c r="F3730" s="59" t="e">
        <f>SUM($A$3016:A3730)</f>
        <v>#REF!</v>
      </c>
      <c r="G3730" s="70" t="s">
        <v>1072</v>
      </c>
      <c r="H3730" s="115">
        <v>65</v>
      </c>
      <c r="I3730" s="71"/>
      <c r="J3730" s="70">
        <v>0</v>
      </c>
      <c r="K3730" s="72" t="s">
        <v>346</v>
      </c>
      <c r="L3730" s="73"/>
      <c r="M3730" s="71"/>
      <c r="N3730" s="73">
        <f>IF(J3730=0,0,#REF!)</f>
        <v>0</v>
      </c>
      <c r="O3730" s="74">
        <f t="shared" si="249"/>
        <v>0</v>
      </c>
      <c r="P3730" s="73"/>
      <c r="Q3730" s="74"/>
      <c r="R3730" s="73"/>
      <c r="S3730" s="74"/>
      <c r="T3730" s="104">
        <f>IF(T3729&gt;0,ABS(J3730-J3729),0)</f>
        <v>0</v>
      </c>
    </row>
    <row r="3731" spans="1:20" ht="20.25" hidden="1" customHeight="1">
      <c r="E3731" t="str">
        <f t="shared" si="247"/>
        <v/>
      </c>
      <c r="F3731" s="62"/>
      <c r="G3731" s="63"/>
      <c r="H3731" s="113"/>
      <c r="I3731" s="64"/>
      <c r="J3731" s="63">
        <v>0</v>
      </c>
      <c r="K3731" s="65"/>
      <c r="L3731" s="66"/>
      <c r="M3731" s="64"/>
      <c r="N3731" s="66">
        <f>IF(J3731=0,0,#REF!*$E$3)</f>
        <v>0</v>
      </c>
      <c r="O3731" s="67">
        <f t="shared" si="249"/>
        <v>0</v>
      </c>
      <c r="P3731" s="66"/>
      <c r="Q3731" s="67"/>
      <c r="R3731" s="66"/>
      <c r="S3731" s="67"/>
      <c r="T3731" s="114">
        <f>IF($E$3=0,0,IF(J3731=J3732,0,IF(J3732&gt;J3731,"추가","환입")))</f>
        <v>0</v>
      </c>
    </row>
    <row r="3732" spans="1:20" ht="20.25" hidden="1" customHeight="1">
      <c r="A3732">
        <f>E3732</f>
        <v>0</v>
      </c>
      <c r="E3732">
        <f t="shared" si="248"/>
        <v>0</v>
      </c>
      <c r="F3732" s="59" t="e">
        <f>SUM($A$3016:A3732)</f>
        <v>#REF!</v>
      </c>
      <c r="G3732" s="70" t="s">
        <v>1073</v>
      </c>
      <c r="H3732" s="115">
        <v>15</v>
      </c>
      <c r="I3732" s="71"/>
      <c r="J3732" s="70">
        <v>0</v>
      </c>
      <c r="K3732" s="72" t="s">
        <v>346</v>
      </c>
      <c r="L3732" s="73"/>
      <c r="M3732" s="71"/>
      <c r="N3732" s="73">
        <f>IF(J3732=0,0,#REF!)</f>
        <v>0</v>
      </c>
      <c r="O3732" s="74">
        <f t="shared" si="249"/>
        <v>0</v>
      </c>
      <c r="P3732" s="73"/>
      <c r="Q3732" s="74"/>
      <c r="R3732" s="73"/>
      <c r="S3732" s="74"/>
      <c r="T3732" s="104">
        <f>IF(T3731&gt;0,ABS(J3732-J3731),0)</f>
        <v>0</v>
      </c>
    </row>
    <row r="3733" spans="1:20" ht="20.25" hidden="1" customHeight="1">
      <c r="E3733" t="str">
        <f t="shared" si="247"/>
        <v/>
      </c>
      <c r="F3733" s="62"/>
      <c r="G3733" s="63"/>
      <c r="H3733" s="113"/>
      <c r="I3733" s="64"/>
      <c r="J3733" s="63">
        <v>0</v>
      </c>
      <c r="K3733" s="65"/>
      <c r="L3733" s="66"/>
      <c r="M3733" s="64"/>
      <c r="N3733" s="66">
        <f>IF(J3733=0,0,#REF!*$E$3)</f>
        <v>0</v>
      </c>
      <c r="O3733" s="67">
        <f t="shared" si="249"/>
        <v>0</v>
      </c>
      <c r="P3733" s="66"/>
      <c r="Q3733" s="67"/>
      <c r="R3733" s="66"/>
      <c r="S3733" s="67"/>
      <c r="T3733" s="114">
        <f>IF($E$3=0,0,IF(J3733=J3734,0,IF(J3734&gt;J3733,"추가","환입")))</f>
        <v>0</v>
      </c>
    </row>
    <row r="3734" spans="1:20" ht="20.25" hidden="1" customHeight="1">
      <c r="A3734">
        <f>E3734</f>
        <v>0</v>
      </c>
      <c r="E3734">
        <f t="shared" si="248"/>
        <v>0</v>
      </c>
      <c r="F3734" s="59" t="e">
        <f>SUM($A$3016:A3734)</f>
        <v>#REF!</v>
      </c>
      <c r="G3734" s="70" t="s">
        <v>1073</v>
      </c>
      <c r="H3734" s="115">
        <v>20</v>
      </c>
      <c r="I3734" s="71"/>
      <c r="J3734" s="70">
        <v>0</v>
      </c>
      <c r="K3734" s="72" t="s">
        <v>346</v>
      </c>
      <c r="L3734" s="73"/>
      <c r="M3734" s="71"/>
      <c r="N3734" s="73">
        <f>IF(J3734=0,0,#REF!)</f>
        <v>0</v>
      </c>
      <c r="O3734" s="74">
        <f t="shared" si="249"/>
        <v>0</v>
      </c>
      <c r="P3734" s="73"/>
      <c r="Q3734" s="74"/>
      <c r="R3734" s="73"/>
      <c r="S3734" s="74"/>
      <c r="T3734" s="104">
        <f>IF(T3733&gt;0,ABS(J3734-J3733),0)</f>
        <v>0</v>
      </c>
    </row>
    <row r="3735" spans="1:20" ht="20.25" hidden="1" customHeight="1">
      <c r="E3735" t="str">
        <f t="shared" si="247"/>
        <v/>
      </c>
      <c r="F3735" s="62"/>
      <c r="G3735" s="63"/>
      <c r="H3735" s="113"/>
      <c r="I3735" s="64"/>
      <c r="J3735" s="63">
        <v>0</v>
      </c>
      <c r="K3735" s="65"/>
      <c r="L3735" s="66"/>
      <c r="M3735" s="64"/>
      <c r="N3735" s="66">
        <f>IF(J3735=0,0,#REF!*$E$3)</f>
        <v>0</v>
      </c>
      <c r="O3735" s="67">
        <f t="shared" si="249"/>
        <v>0</v>
      </c>
      <c r="P3735" s="66"/>
      <c r="Q3735" s="67"/>
      <c r="R3735" s="66"/>
      <c r="S3735" s="67"/>
      <c r="T3735" s="114">
        <f>IF($E$3=0,0,IF(J3735=J3736,0,IF(J3736&gt;J3735,"추가","환입")))</f>
        <v>0</v>
      </c>
    </row>
    <row r="3736" spans="1:20" ht="20.25" hidden="1" customHeight="1">
      <c r="A3736">
        <f>E3736</f>
        <v>0</v>
      </c>
      <c r="E3736">
        <f t="shared" si="248"/>
        <v>0</v>
      </c>
      <c r="F3736" s="59" t="e">
        <f>SUM($A$3016:A3736)</f>
        <v>#REF!</v>
      </c>
      <c r="G3736" s="70" t="s">
        <v>1073</v>
      </c>
      <c r="H3736" s="115">
        <v>25</v>
      </c>
      <c r="I3736" s="71"/>
      <c r="J3736" s="70">
        <v>0</v>
      </c>
      <c r="K3736" s="72" t="s">
        <v>346</v>
      </c>
      <c r="L3736" s="73"/>
      <c r="M3736" s="71"/>
      <c r="N3736" s="73">
        <f>IF(J3736=0,0,#REF!)</f>
        <v>0</v>
      </c>
      <c r="O3736" s="74">
        <f t="shared" si="249"/>
        <v>0</v>
      </c>
      <c r="P3736" s="73"/>
      <c r="Q3736" s="74"/>
      <c r="R3736" s="73"/>
      <c r="S3736" s="74"/>
      <c r="T3736" s="104">
        <f>IF(T3735&gt;0,ABS(J3736-J3735),0)</f>
        <v>0</v>
      </c>
    </row>
    <row r="3737" spans="1:20" ht="20.25" hidden="1" customHeight="1">
      <c r="E3737" t="str">
        <f t="shared" si="247"/>
        <v/>
      </c>
      <c r="F3737" s="62"/>
      <c r="G3737" s="63"/>
      <c r="H3737" s="113"/>
      <c r="I3737" s="64"/>
      <c r="J3737" s="63">
        <v>0</v>
      </c>
      <c r="K3737" s="65"/>
      <c r="L3737" s="66"/>
      <c r="M3737" s="64"/>
      <c r="N3737" s="66">
        <f>IF(J3737=0,0,#REF!*$E$3)</f>
        <v>0</v>
      </c>
      <c r="O3737" s="67">
        <f t="shared" si="249"/>
        <v>0</v>
      </c>
      <c r="P3737" s="66"/>
      <c r="Q3737" s="67"/>
      <c r="R3737" s="66"/>
      <c r="S3737" s="67"/>
      <c r="T3737" s="114">
        <f>IF($E$3=0,0,IF(J3737=J3738,0,IF(J3738&gt;J3737,"추가","환입")))</f>
        <v>0</v>
      </c>
    </row>
    <row r="3738" spans="1:20" ht="20.25" hidden="1" customHeight="1">
      <c r="A3738">
        <f>E3738</f>
        <v>0</v>
      </c>
      <c r="E3738">
        <f t="shared" si="248"/>
        <v>0</v>
      </c>
      <c r="F3738" s="59" t="e">
        <f>SUM($A$3016:A3738)</f>
        <v>#REF!</v>
      </c>
      <c r="G3738" s="70" t="s">
        <v>1073</v>
      </c>
      <c r="H3738" s="115">
        <v>32</v>
      </c>
      <c r="I3738" s="71"/>
      <c r="J3738" s="70">
        <v>0</v>
      </c>
      <c r="K3738" s="72" t="s">
        <v>346</v>
      </c>
      <c r="L3738" s="73"/>
      <c r="M3738" s="71"/>
      <c r="N3738" s="73">
        <f>IF(J3738=0,0,#REF!)</f>
        <v>0</v>
      </c>
      <c r="O3738" s="74">
        <f t="shared" si="249"/>
        <v>0</v>
      </c>
      <c r="P3738" s="73"/>
      <c r="Q3738" s="74"/>
      <c r="R3738" s="73"/>
      <c r="S3738" s="74"/>
      <c r="T3738" s="104">
        <f>IF(T3737&gt;0,ABS(J3738-J3737),0)</f>
        <v>0</v>
      </c>
    </row>
    <row r="3739" spans="1:20" ht="20.25" hidden="1" customHeight="1">
      <c r="E3739" t="str">
        <f t="shared" si="247"/>
        <v/>
      </c>
      <c r="F3739" s="62"/>
      <c r="G3739" s="63"/>
      <c r="H3739" s="113"/>
      <c r="I3739" s="64"/>
      <c r="J3739" s="63">
        <v>0</v>
      </c>
      <c r="K3739" s="65"/>
      <c r="L3739" s="66"/>
      <c r="M3739" s="64"/>
      <c r="N3739" s="66">
        <f>IF(J3739=0,0,#REF!*$E$3)</f>
        <v>0</v>
      </c>
      <c r="O3739" s="67">
        <f t="shared" si="249"/>
        <v>0</v>
      </c>
      <c r="P3739" s="66"/>
      <c r="Q3739" s="67"/>
      <c r="R3739" s="66"/>
      <c r="S3739" s="67"/>
      <c r="T3739" s="114">
        <f>IF($E$3=0,0,IF(J3739=J3740,0,IF(J3740&gt;J3739,"추가","환입")))</f>
        <v>0</v>
      </c>
    </row>
    <row r="3740" spans="1:20" ht="20.25" hidden="1" customHeight="1">
      <c r="A3740">
        <f>E3740</f>
        <v>0</v>
      </c>
      <c r="E3740">
        <f t="shared" si="248"/>
        <v>0</v>
      </c>
      <c r="F3740" s="59" t="e">
        <f>SUM($A$3016:A3740)</f>
        <v>#REF!</v>
      </c>
      <c r="G3740" s="70" t="s">
        <v>1073</v>
      </c>
      <c r="H3740" s="115">
        <v>40</v>
      </c>
      <c r="I3740" s="71"/>
      <c r="J3740" s="70">
        <v>0</v>
      </c>
      <c r="K3740" s="72" t="s">
        <v>346</v>
      </c>
      <c r="L3740" s="73"/>
      <c r="M3740" s="71"/>
      <c r="N3740" s="73">
        <f>IF(J3740=0,0,#REF!)</f>
        <v>0</v>
      </c>
      <c r="O3740" s="74">
        <f t="shared" si="249"/>
        <v>0</v>
      </c>
      <c r="P3740" s="73"/>
      <c r="Q3740" s="74"/>
      <c r="R3740" s="73"/>
      <c r="S3740" s="74"/>
      <c r="T3740" s="104">
        <f>IF(T3739&gt;0,ABS(J3740-J3739),0)</f>
        <v>0</v>
      </c>
    </row>
    <row r="3741" spans="1:20" ht="20.25" hidden="1" customHeight="1">
      <c r="E3741" t="str">
        <f t="shared" si="247"/>
        <v/>
      </c>
      <c r="F3741" s="62"/>
      <c r="G3741" s="63"/>
      <c r="H3741" s="113"/>
      <c r="I3741" s="64"/>
      <c r="J3741" s="63">
        <v>0</v>
      </c>
      <c r="K3741" s="65"/>
      <c r="L3741" s="66"/>
      <c r="M3741" s="64"/>
      <c r="N3741" s="66">
        <f>IF(J3741=0,0,#REF!*$E$3)</f>
        <v>0</v>
      </c>
      <c r="O3741" s="67">
        <f t="shared" si="249"/>
        <v>0</v>
      </c>
      <c r="P3741" s="66"/>
      <c r="Q3741" s="67"/>
      <c r="R3741" s="66"/>
      <c r="S3741" s="67"/>
      <c r="T3741" s="114">
        <f>IF($E$3=0,0,IF(J3741=J3742,0,IF(J3742&gt;J3741,"추가","환입")))</f>
        <v>0</v>
      </c>
    </row>
    <row r="3742" spans="1:20" ht="20.25" hidden="1" customHeight="1">
      <c r="A3742">
        <f>E3742</f>
        <v>0</v>
      </c>
      <c r="E3742">
        <f t="shared" si="248"/>
        <v>0</v>
      </c>
      <c r="F3742" s="59" t="e">
        <f>SUM($A$3016:A3742)</f>
        <v>#REF!</v>
      </c>
      <c r="G3742" s="70" t="s">
        <v>1073</v>
      </c>
      <c r="H3742" s="115">
        <v>50</v>
      </c>
      <c r="I3742" s="71"/>
      <c r="J3742" s="70">
        <v>0</v>
      </c>
      <c r="K3742" s="72" t="s">
        <v>346</v>
      </c>
      <c r="L3742" s="73"/>
      <c r="M3742" s="71"/>
      <c r="N3742" s="73">
        <f>IF(J3742=0,0,#REF!)</f>
        <v>0</v>
      </c>
      <c r="O3742" s="74">
        <f t="shared" si="249"/>
        <v>0</v>
      </c>
      <c r="P3742" s="73"/>
      <c r="Q3742" s="74"/>
      <c r="R3742" s="73"/>
      <c r="S3742" s="74"/>
      <c r="T3742" s="104">
        <f>IF(T3741&gt;0,ABS(J3742-J3741),0)</f>
        <v>0</v>
      </c>
    </row>
    <row r="3743" spans="1:20" ht="20.25" hidden="1" customHeight="1">
      <c r="E3743" t="str">
        <f t="shared" si="247"/>
        <v/>
      </c>
      <c r="F3743" s="62"/>
      <c r="G3743" s="63"/>
      <c r="H3743" s="113"/>
      <c r="I3743" s="64"/>
      <c r="J3743" s="63">
        <v>0</v>
      </c>
      <c r="K3743" s="65"/>
      <c r="L3743" s="66"/>
      <c r="M3743" s="64"/>
      <c r="N3743" s="66">
        <f>IF(J3743=0,0,#REF!*$E$3)</f>
        <v>0</v>
      </c>
      <c r="O3743" s="67">
        <f t="shared" si="249"/>
        <v>0</v>
      </c>
      <c r="P3743" s="66"/>
      <c r="Q3743" s="67"/>
      <c r="R3743" s="66"/>
      <c r="S3743" s="67"/>
      <c r="T3743" s="114">
        <f>IF($E$3=0,0,IF(J3743=J3744,0,IF(J3744&gt;J3743,"추가","환입")))</f>
        <v>0</v>
      </c>
    </row>
    <row r="3744" spans="1:20" ht="20.25" hidden="1" customHeight="1">
      <c r="A3744">
        <f>E3744</f>
        <v>0</v>
      </c>
      <c r="E3744">
        <f t="shared" si="248"/>
        <v>0</v>
      </c>
      <c r="F3744" s="59" t="e">
        <f>SUM($A$3016:A3744)</f>
        <v>#REF!</v>
      </c>
      <c r="G3744" s="70" t="s">
        <v>1073</v>
      </c>
      <c r="H3744" s="115">
        <v>65</v>
      </c>
      <c r="I3744" s="71"/>
      <c r="J3744" s="70">
        <v>0</v>
      </c>
      <c r="K3744" s="72" t="s">
        <v>1046</v>
      </c>
      <c r="L3744" s="73"/>
      <c r="M3744" s="71"/>
      <c r="N3744" s="73">
        <f>IF(J3744=0,0,#REF!)</f>
        <v>0</v>
      </c>
      <c r="O3744" s="74">
        <f t="shared" si="249"/>
        <v>0</v>
      </c>
      <c r="P3744" s="73"/>
      <c r="Q3744" s="74"/>
      <c r="R3744" s="73"/>
      <c r="S3744" s="74"/>
      <c r="T3744" s="104">
        <f>IF(T3743&gt;0,ABS(J3744-J3743),0)</f>
        <v>0</v>
      </c>
    </row>
    <row r="3745" spans="1:20" ht="20.25" hidden="1" customHeight="1">
      <c r="E3745" t="str">
        <f t="shared" si="247"/>
        <v/>
      </c>
      <c r="F3745" s="62"/>
      <c r="G3745" s="63"/>
      <c r="H3745" s="113"/>
      <c r="I3745" s="64"/>
      <c r="J3745" s="63">
        <v>0</v>
      </c>
      <c r="K3745" s="65"/>
      <c r="L3745" s="66"/>
      <c r="M3745" s="64"/>
      <c r="N3745" s="66">
        <f>IF(J3745=0,0,#REF!*$E$3)</f>
        <v>0</v>
      </c>
      <c r="O3745" s="67">
        <f t="shared" si="249"/>
        <v>0</v>
      </c>
      <c r="P3745" s="66"/>
      <c r="Q3745" s="67"/>
      <c r="R3745" s="66"/>
      <c r="S3745" s="67"/>
      <c r="T3745" s="114">
        <f>IF($E$3=0,0,IF(J3745=J3746,0,IF(J3746&gt;J3745,"추가","환입")))</f>
        <v>0</v>
      </c>
    </row>
    <row r="3746" spans="1:20" ht="20.25" hidden="1" customHeight="1">
      <c r="A3746">
        <f>E3746</f>
        <v>0</v>
      </c>
      <c r="E3746">
        <f t="shared" si="248"/>
        <v>0</v>
      </c>
      <c r="F3746" s="59" t="e">
        <f>SUM($A$3016:A3746)</f>
        <v>#REF!</v>
      </c>
      <c r="G3746" s="70" t="s">
        <v>1074</v>
      </c>
      <c r="H3746" s="115">
        <v>15</v>
      </c>
      <c r="I3746" s="71"/>
      <c r="J3746" s="70">
        <v>0</v>
      </c>
      <c r="K3746" s="72" t="s">
        <v>1046</v>
      </c>
      <c r="L3746" s="73"/>
      <c r="M3746" s="71"/>
      <c r="N3746" s="73">
        <f>IF(J3746=0,0,#REF!)</f>
        <v>0</v>
      </c>
      <c r="O3746" s="74">
        <f t="shared" si="249"/>
        <v>0</v>
      </c>
      <c r="P3746" s="73"/>
      <c r="Q3746" s="74"/>
      <c r="R3746" s="73"/>
      <c r="S3746" s="74"/>
      <c r="T3746" s="104">
        <f>IF(T3745&gt;0,ABS(J3746-J3745),0)</f>
        <v>0</v>
      </c>
    </row>
    <row r="3747" spans="1:20" ht="20.25" hidden="1" customHeight="1">
      <c r="E3747" t="str">
        <f t="shared" ref="E3747:E3771" si="250">IF(OR(O3747&gt;0,O3748&gt;0),2,"")</f>
        <v/>
      </c>
      <c r="F3747" s="62"/>
      <c r="G3747" s="63"/>
      <c r="H3747" s="113"/>
      <c r="I3747" s="64"/>
      <c r="J3747" s="63">
        <v>0</v>
      </c>
      <c r="K3747" s="65"/>
      <c r="L3747" s="66"/>
      <c r="M3747" s="64"/>
      <c r="N3747" s="66">
        <f>IF(J3747=0,0,#REF!*$E$3)</f>
        <v>0</v>
      </c>
      <c r="O3747" s="67">
        <f t="shared" si="249"/>
        <v>0</v>
      </c>
      <c r="P3747" s="66"/>
      <c r="Q3747" s="67"/>
      <c r="R3747" s="66"/>
      <c r="S3747" s="67"/>
      <c r="T3747" s="114">
        <f>IF($E$3=0,0,IF(J3747=J3748,0,IF(J3748&gt;J3747,"추가","환입")))</f>
        <v>0</v>
      </c>
    </row>
    <row r="3748" spans="1:20" ht="20.25" hidden="1" customHeight="1">
      <c r="A3748">
        <f>E3748</f>
        <v>0</v>
      </c>
      <c r="E3748">
        <f t="shared" ref="E3748:E3772" si="251">IF(OR(O3747&gt;0,O3748&gt;0),1,0)</f>
        <v>0</v>
      </c>
      <c r="F3748" s="59" t="e">
        <f>SUM($A$3016:A3748)</f>
        <v>#REF!</v>
      </c>
      <c r="G3748" s="70" t="s">
        <v>1074</v>
      </c>
      <c r="H3748" s="115">
        <v>20</v>
      </c>
      <c r="I3748" s="71"/>
      <c r="J3748" s="70">
        <v>0</v>
      </c>
      <c r="K3748" s="72" t="s">
        <v>1046</v>
      </c>
      <c r="L3748" s="73"/>
      <c r="M3748" s="71"/>
      <c r="N3748" s="73">
        <f>IF(J3748=0,0,#REF!)</f>
        <v>0</v>
      </c>
      <c r="O3748" s="74">
        <f t="shared" si="249"/>
        <v>0</v>
      </c>
      <c r="P3748" s="73"/>
      <c r="Q3748" s="74"/>
      <c r="R3748" s="73"/>
      <c r="S3748" s="74"/>
      <c r="T3748" s="104">
        <f>IF(T3747&gt;0,ABS(J3748-J3747),0)</f>
        <v>0</v>
      </c>
    </row>
    <row r="3749" spans="1:20" ht="20.25" hidden="1" customHeight="1">
      <c r="E3749" t="str">
        <f t="shared" si="250"/>
        <v/>
      </c>
      <c r="F3749" s="62"/>
      <c r="G3749" s="63"/>
      <c r="H3749" s="113"/>
      <c r="I3749" s="64"/>
      <c r="J3749" s="63">
        <v>0</v>
      </c>
      <c r="K3749" s="65"/>
      <c r="L3749" s="66"/>
      <c r="M3749" s="64"/>
      <c r="N3749" s="66">
        <f>IF(J3749=0,0,#REF!*$E$3)</f>
        <v>0</v>
      </c>
      <c r="O3749" s="67">
        <f t="shared" si="249"/>
        <v>0</v>
      </c>
      <c r="P3749" s="66"/>
      <c r="Q3749" s="67"/>
      <c r="R3749" s="66"/>
      <c r="S3749" s="67"/>
      <c r="T3749" s="114">
        <f>IF($E$3=0,0,IF(J3749=J3750,0,IF(J3750&gt;J3749,"추가","환입")))</f>
        <v>0</v>
      </c>
    </row>
    <row r="3750" spans="1:20" ht="20.25" hidden="1" customHeight="1">
      <c r="A3750">
        <f>E3750</f>
        <v>0</v>
      </c>
      <c r="E3750">
        <f t="shared" si="251"/>
        <v>0</v>
      </c>
      <c r="F3750" s="59" t="e">
        <f>SUM($A$3016:A3750)</f>
        <v>#REF!</v>
      </c>
      <c r="G3750" s="70" t="s">
        <v>1074</v>
      </c>
      <c r="H3750" s="115">
        <v>25</v>
      </c>
      <c r="I3750" s="71"/>
      <c r="J3750" s="70">
        <v>0</v>
      </c>
      <c r="K3750" s="72" t="s">
        <v>346</v>
      </c>
      <c r="L3750" s="73"/>
      <c r="M3750" s="71"/>
      <c r="N3750" s="73">
        <f>IF(J3750=0,0,#REF!)</f>
        <v>0</v>
      </c>
      <c r="O3750" s="74">
        <f t="shared" si="249"/>
        <v>0</v>
      </c>
      <c r="P3750" s="73"/>
      <c r="Q3750" s="74"/>
      <c r="R3750" s="73"/>
      <c r="S3750" s="74"/>
      <c r="T3750" s="104">
        <f>IF(T3749&gt;0,ABS(J3750-J3749),0)</f>
        <v>0</v>
      </c>
    </row>
    <row r="3751" spans="1:20" ht="20.25" hidden="1" customHeight="1">
      <c r="E3751" t="str">
        <f t="shared" si="250"/>
        <v/>
      </c>
      <c r="F3751" s="62"/>
      <c r="G3751" s="63"/>
      <c r="H3751" s="113"/>
      <c r="I3751" s="64"/>
      <c r="J3751" s="63">
        <v>0</v>
      </c>
      <c r="K3751" s="65"/>
      <c r="L3751" s="66"/>
      <c r="M3751" s="64"/>
      <c r="N3751" s="66">
        <f>IF(J3751=0,0,#REF!*$E$3)</f>
        <v>0</v>
      </c>
      <c r="O3751" s="67">
        <f t="shared" si="249"/>
        <v>0</v>
      </c>
      <c r="P3751" s="66"/>
      <c r="Q3751" s="67"/>
      <c r="R3751" s="66"/>
      <c r="S3751" s="67"/>
      <c r="T3751" s="114">
        <f>IF($E$3=0,0,IF(J3751=J3752,0,IF(J3752&gt;J3751,"추가","환입")))</f>
        <v>0</v>
      </c>
    </row>
    <row r="3752" spans="1:20" ht="20.25" hidden="1" customHeight="1">
      <c r="A3752">
        <f>E3752</f>
        <v>0</v>
      </c>
      <c r="E3752">
        <f t="shared" si="251"/>
        <v>0</v>
      </c>
      <c r="F3752" s="59" t="e">
        <f>SUM($A$3016:A3752)</f>
        <v>#REF!</v>
      </c>
      <c r="G3752" s="70" t="s">
        <v>1074</v>
      </c>
      <c r="H3752" s="115">
        <v>32</v>
      </c>
      <c r="I3752" s="71"/>
      <c r="J3752" s="70">
        <v>0</v>
      </c>
      <c r="K3752" s="72" t="s">
        <v>346</v>
      </c>
      <c r="L3752" s="73"/>
      <c r="M3752" s="71"/>
      <c r="N3752" s="73">
        <f>IF(J3752=0,0,#REF!)</f>
        <v>0</v>
      </c>
      <c r="O3752" s="74">
        <f t="shared" si="249"/>
        <v>0</v>
      </c>
      <c r="P3752" s="73"/>
      <c r="Q3752" s="74"/>
      <c r="R3752" s="73"/>
      <c r="S3752" s="74"/>
      <c r="T3752" s="104">
        <f>IF(T3751&gt;0,ABS(J3752-J3751),0)</f>
        <v>0</v>
      </c>
    </row>
    <row r="3753" spans="1:20" ht="20.25" hidden="1" customHeight="1">
      <c r="E3753" t="str">
        <f t="shared" si="250"/>
        <v/>
      </c>
      <c r="F3753" s="62"/>
      <c r="G3753" s="63"/>
      <c r="H3753" s="113"/>
      <c r="I3753" s="64"/>
      <c r="J3753" s="63">
        <v>0</v>
      </c>
      <c r="K3753" s="65"/>
      <c r="L3753" s="66"/>
      <c r="M3753" s="64"/>
      <c r="N3753" s="66">
        <f>IF(J3753=0,0,#REF!*$E$3)</f>
        <v>0</v>
      </c>
      <c r="O3753" s="67">
        <f t="shared" si="249"/>
        <v>0</v>
      </c>
      <c r="P3753" s="66"/>
      <c r="Q3753" s="67"/>
      <c r="R3753" s="66"/>
      <c r="S3753" s="67"/>
      <c r="T3753" s="114">
        <f>IF($E$3=0,0,IF(J3753=J3754,0,IF(J3754&gt;J3753,"추가","환입")))</f>
        <v>0</v>
      </c>
    </row>
    <row r="3754" spans="1:20" ht="20.25" hidden="1" customHeight="1">
      <c r="A3754">
        <f>E3754</f>
        <v>0</v>
      </c>
      <c r="E3754">
        <f t="shared" si="251"/>
        <v>0</v>
      </c>
      <c r="F3754" s="59" t="e">
        <f>SUM($A$3016:A3754)</f>
        <v>#REF!</v>
      </c>
      <c r="G3754" s="70" t="s">
        <v>1074</v>
      </c>
      <c r="H3754" s="115">
        <v>40</v>
      </c>
      <c r="I3754" s="71"/>
      <c r="J3754" s="70">
        <v>0</v>
      </c>
      <c r="K3754" s="72" t="s">
        <v>346</v>
      </c>
      <c r="L3754" s="73"/>
      <c r="M3754" s="71"/>
      <c r="N3754" s="73">
        <f>IF(J3754=0,0,#REF!)</f>
        <v>0</v>
      </c>
      <c r="O3754" s="74">
        <f t="shared" si="249"/>
        <v>0</v>
      </c>
      <c r="P3754" s="73"/>
      <c r="Q3754" s="74"/>
      <c r="R3754" s="73"/>
      <c r="S3754" s="74"/>
      <c r="T3754" s="104">
        <f>IF(T3753&gt;0,ABS(J3754-J3753),0)</f>
        <v>0</v>
      </c>
    </row>
    <row r="3755" spans="1:20" ht="20.25" hidden="1" customHeight="1">
      <c r="E3755" t="str">
        <f t="shared" si="250"/>
        <v/>
      </c>
      <c r="F3755" s="62"/>
      <c r="G3755" s="63"/>
      <c r="H3755" s="113"/>
      <c r="I3755" s="64"/>
      <c r="J3755" s="63">
        <v>0</v>
      </c>
      <c r="K3755" s="65"/>
      <c r="L3755" s="66"/>
      <c r="M3755" s="64"/>
      <c r="N3755" s="66">
        <f>IF(J3755=0,0,#REF!*$E$3)</f>
        <v>0</v>
      </c>
      <c r="O3755" s="67">
        <f t="shared" si="249"/>
        <v>0</v>
      </c>
      <c r="P3755" s="66"/>
      <c r="Q3755" s="67"/>
      <c r="R3755" s="66"/>
      <c r="S3755" s="67"/>
      <c r="T3755" s="114">
        <f>IF($E$3=0,0,IF(J3755=J3756,0,IF(J3756&gt;J3755,"추가","환입")))</f>
        <v>0</v>
      </c>
    </row>
    <row r="3756" spans="1:20" ht="20.25" hidden="1" customHeight="1">
      <c r="A3756">
        <f>E3756</f>
        <v>0</v>
      </c>
      <c r="E3756">
        <f t="shared" si="251"/>
        <v>0</v>
      </c>
      <c r="F3756" s="59" t="e">
        <f>SUM($A$3016:A3756)</f>
        <v>#REF!</v>
      </c>
      <c r="G3756" s="70" t="s">
        <v>1074</v>
      </c>
      <c r="H3756" s="115">
        <v>50</v>
      </c>
      <c r="I3756" s="71"/>
      <c r="J3756" s="70">
        <v>0</v>
      </c>
      <c r="K3756" s="72" t="s">
        <v>347</v>
      </c>
      <c r="L3756" s="73"/>
      <c r="M3756" s="71"/>
      <c r="N3756" s="73">
        <f>IF(J3756=0,0,#REF!)</f>
        <v>0</v>
      </c>
      <c r="O3756" s="74">
        <f t="shared" si="249"/>
        <v>0</v>
      </c>
      <c r="P3756" s="73"/>
      <c r="Q3756" s="74"/>
      <c r="R3756" s="73"/>
      <c r="S3756" s="74"/>
      <c r="T3756" s="104">
        <f>IF(T3755&gt;0,ABS(J3756-J3755),0)</f>
        <v>0</v>
      </c>
    </row>
    <row r="3757" spans="1:20" ht="20.25" hidden="1" customHeight="1">
      <c r="E3757" t="str">
        <f t="shared" si="250"/>
        <v/>
      </c>
      <c r="F3757" s="62"/>
      <c r="G3757" s="63"/>
      <c r="H3757" s="113"/>
      <c r="I3757" s="64"/>
      <c r="J3757" s="63">
        <v>0</v>
      </c>
      <c r="K3757" s="65"/>
      <c r="L3757" s="66"/>
      <c r="M3757" s="64"/>
      <c r="N3757" s="66">
        <f>IF(J3757=0,0,#REF!*$E$3)</f>
        <v>0</v>
      </c>
      <c r="O3757" s="67">
        <f t="shared" si="249"/>
        <v>0</v>
      </c>
      <c r="P3757" s="66"/>
      <c r="Q3757" s="67"/>
      <c r="R3757" s="66"/>
      <c r="S3757" s="67"/>
      <c r="T3757" s="114">
        <f>IF($E$3=0,0,IF(J3757=J3758,0,IF(J3758&gt;J3757,"추가","환입")))</f>
        <v>0</v>
      </c>
    </row>
    <row r="3758" spans="1:20" ht="20.25" hidden="1" customHeight="1">
      <c r="A3758">
        <f>E3758</f>
        <v>0</v>
      </c>
      <c r="E3758">
        <f t="shared" si="251"/>
        <v>0</v>
      </c>
      <c r="F3758" s="59" t="e">
        <f>SUM($A$3016:A3772)</f>
        <v>#REF!</v>
      </c>
      <c r="G3758" s="70" t="s">
        <v>1074</v>
      </c>
      <c r="H3758" s="115">
        <v>75</v>
      </c>
      <c r="I3758" s="71"/>
      <c r="J3758" s="70">
        <v>0</v>
      </c>
      <c r="K3758" s="72" t="s">
        <v>1046</v>
      </c>
      <c r="L3758" s="73"/>
      <c r="M3758" s="71"/>
      <c r="N3758" s="73">
        <f>IF(J3758=0,0,#REF!)</f>
        <v>0</v>
      </c>
      <c r="O3758" s="74">
        <f t="shared" si="249"/>
        <v>0</v>
      </c>
      <c r="P3758" s="73"/>
      <c r="Q3758" s="74"/>
      <c r="R3758" s="73"/>
      <c r="S3758" s="74"/>
      <c r="T3758" s="104">
        <f>IF(T3757&gt;0,ABS(J3758-J3757),0)</f>
        <v>0</v>
      </c>
    </row>
    <row r="3759" spans="1:20" ht="20.25" hidden="1" customHeight="1">
      <c r="E3759" t="str">
        <f t="shared" si="250"/>
        <v/>
      </c>
      <c r="F3759" s="62"/>
      <c r="G3759" s="63"/>
      <c r="H3759" s="113"/>
      <c r="I3759" s="64"/>
      <c r="J3759" s="63">
        <v>0</v>
      </c>
      <c r="K3759" s="65"/>
      <c r="L3759" s="66"/>
      <c r="M3759" s="64"/>
      <c r="N3759" s="66">
        <f>IF(J3759=0,0,#REF!*$E$3)</f>
        <v>0</v>
      </c>
      <c r="O3759" s="67">
        <f t="shared" si="249"/>
        <v>0</v>
      </c>
      <c r="P3759" s="66"/>
      <c r="Q3759" s="67"/>
      <c r="R3759" s="66"/>
      <c r="S3759" s="67"/>
      <c r="T3759" s="114">
        <f>IF($E$3=0,0,IF(J3759=J3760,0,IF(J3760&gt;J3759,"추가","환입")))</f>
        <v>0</v>
      </c>
    </row>
    <row r="3760" spans="1:20" ht="20.25" hidden="1" customHeight="1">
      <c r="A3760">
        <f>E3760</f>
        <v>0</v>
      </c>
      <c r="E3760">
        <f t="shared" si="251"/>
        <v>0</v>
      </c>
      <c r="F3760" s="59" t="e">
        <f>SUM($A$3016:A3760)</f>
        <v>#REF!</v>
      </c>
      <c r="G3760" s="70" t="s">
        <v>1075</v>
      </c>
      <c r="H3760" s="115">
        <v>13</v>
      </c>
      <c r="I3760" s="71"/>
      <c r="J3760" s="70">
        <v>0</v>
      </c>
      <c r="K3760" s="72" t="s">
        <v>1046</v>
      </c>
      <c r="L3760" s="73"/>
      <c r="M3760" s="71"/>
      <c r="N3760" s="73">
        <f>IF(J3760=0,0,#REF!)</f>
        <v>0</v>
      </c>
      <c r="O3760" s="74">
        <f t="shared" si="249"/>
        <v>0</v>
      </c>
      <c r="P3760" s="73"/>
      <c r="Q3760" s="74"/>
      <c r="R3760" s="73"/>
      <c r="S3760" s="74"/>
      <c r="T3760" s="104">
        <f>IF(T3759&gt;0,ABS(J3760-J3759),0)</f>
        <v>0</v>
      </c>
    </row>
    <row r="3761" spans="1:20" ht="20.25" hidden="1" customHeight="1">
      <c r="E3761" t="str">
        <f t="shared" si="250"/>
        <v/>
      </c>
      <c r="F3761" s="62"/>
      <c r="G3761" s="63"/>
      <c r="H3761" s="113"/>
      <c r="I3761" s="64"/>
      <c r="J3761" s="63">
        <v>0</v>
      </c>
      <c r="K3761" s="65"/>
      <c r="L3761" s="66"/>
      <c r="M3761" s="64"/>
      <c r="N3761" s="66">
        <f>IF(J3761=0,0,#REF!*$E$3)</f>
        <v>0</v>
      </c>
      <c r="O3761" s="67">
        <f t="shared" si="249"/>
        <v>0</v>
      </c>
      <c r="P3761" s="66"/>
      <c r="Q3761" s="67"/>
      <c r="R3761" s="66"/>
      <c r="S3761" s="67"/>
      <c r="T3761" s="114">
        <f>IF($E$3=0,0,IF(J3761=J3762,0,IF(J3762&gt;J3761,"추가","환입")))</f>
        <v>0</v>
      </c>
    </row>
    <row r="3762" spans="1:20" ht="20.25" hidden="1" customHeight="1">
      <c r="A3762">
        <f>E3762</f>
        <v>0</v>
      </c>
      <c r="E3762">
        <f t="shared" si="251"/>
        <v>0</v>
      </c>
      <c r="F3762" s="59" t="e">
        <f>SUM($A$3016:A3762)</f>
        <v>#REF!</v>
      </c>
      <c r="G3762" s="70" t="s">
        <v>1076</v>
      </c>
      <c r="H3762" s="115">
        <v>20</v>
      </c>
      <c r="I3762" s="71"/>
      <c r="J3762" s="70">
        <v>0</v>
      </c>
      <c r="K3762" s="72" t="s">
        <v>346</v>
      </c>
      <c r="L3762" s="73"/>
      <c r="M3762" s="71"/>
      <c r="N3762" s="73">
        <f>IF(J3762=0,0,#REF!)</f>
        <v>0</v>
      </c>
      <c r="O3762" s="74">
        <f t="shared" si="249"/>
        <v>0</v>
      </c>
      <c r="P3762" s="73"/>
      <c r="Q3762" s="74"/>
      <c r="R3762" s="73"/>
      <c r="S3762" s="74"/>
      <c r="T3762" s="104">
        <f>IF(T3761&gt;0,ABS(J3762-J3761),0)</f>
        <v>0</v>
      </c>
    </row>
    <row r="3763" spans="1:20" ht="20.25" hidden="1" customHeight="1">
      <c r="E3763" t="str">
        <f t="shared" si="250"/>
        <v/>
      </c>
      <c r="F3763" s="62"/>
      <c r="G3763" s="63"/>
      <c r="H3763" s="113"/>
      <c r="I3763" s="64"/>
      <c r="J3763" s="63">
        <v>0</v>
      </c>
      <c r="K3763" s="65"/>
      <c r="L3763" s="66"/>
      <c r="M3763" s="64"/>
      <c r="N3763" s="66">
        <f>IF(J3763=0,0,#REF!*$E$3)</f>
        <v>0</v>
      </c>
      <c r="O3763" s="67">
        <f t="shared" si="249"/>
        <v>0</v>
      </c>
      <c r="P3763" s="66"/>
      <c r="Q3763" s="67"/>
      <c r="R3763" s="66"/>
      <c r="S3763" s="67"/>
      <c r="T3763" s="114">
        <f>IF($E$3=0,0,IF(J3763=J3764,0,IF(J3764&gt;J3763,"추가","환입")))</f>
        <v>0</v>
      </c>
    </row>
    <row r="3764" spans="1:20" ht="20.25" hidden="1" customHeight="1">
      <c r="A3764">
        <f>E3764</f>
        <v>0</v>
      </c>
      <c r="E3764">
        <f t="shared" si="251"/>
        <v>0</v>
      </c>
      <c r="F3764" s="59" t="e">
        <f>SUM($A$3016:A3764)</f>
        <v>#REF!</v>
      </c>
      <c r="G3764" s="70" t="s">
        <v>1077</v>
      </c>
      <c r="H3764" s="115">
        <v>25</v>
      </c>
      <c r="I3764" s="71"/>
      <c r="J3764" s="70">
        <v>0</v>
      </c>
      <c r="K3764" s="72" t="s">
        <v>346</v>
      </c>
      <c r="L3764" s="73"/>
      <c r="M3764" s="71"/>
      <c r="N3764" s="73">
        <f>IF(J3764=0,0,#REF!)</f>
        <v>0</v>
      </c>
      <c r="O3764" s="74">
        <f t="shared" si="249"/>
        <v>0</v>
      </c>
      <c r="P3764" s="73"/>
      <c r="Q3764" s="74"/>
      <c r="R3764" s="73"/>
      <c r="S3764" s="74"/>
      <c r="T3764" s="104">
        <f>IF(T3763&gt;0,ABS(J3764-J3763),0)</f>
        <v>0</v>
      </c>
    </row>
    <row r="3765" spans="1:20" ht="20.25" hidden="1" customHeight="1">
      <c r="E3765" t="str">
        <f t="shared" si="250"/>
        <v/>
      </c>
      <c r="F3765" s="62"/>
      <c r="G3765" s="63"/>
      <c r="H3765" s="113"/>
      <c r="I3765" s="64"/>
      <c r="J3765" s="63">
        <v>0</v>
      </c>
      <c r="K3765" s="65"/>
      <c r="L3765" s="66"/>
      <c r="M3765" s="64"/>
      <c r="N3765" s="66">
        <f>IF(J3765=0,0,#REF!*$E$3)</f>
        <v>0</v>
      </c>
      <c r="O3765" s="67">
        <f t="shared" si="249"/>
        <v>0</v>
      </c>
      <c r="P3765" s="66"/>
      <c r="Q3765" s="67"/>
      <c r="R3765" s="66"/>
      <c r="S3765" s="67"/>
      <c r="T3765" s="114">
        <f>IF($E$3=0,0,IF(J3765=J3766,0,IF(J3766&gt;J3765,"추가","환입")))</f>
        <v>0</v>
      </c>
    </row>
    <row r="3766" spans="1:20" ht="20.25" hidden="1" customHeight="1">
      <c r="A3766">
        <f>E3766</f>
        <v>0</v>
      </c>
      <c r="E3766">
        <f t="shared" si="251"/>
        <v>0</v>
      </c>
      <c r="F3766" s="59" t="e">
        <f>SUM($A$3016:A3766)</f>
        <v>#REF!</v>
      </c>
      <c r="G3766" s="70" t="s">
        <v>1075</v>
      </c>
      <c r="H3766" s="115">
        <v>32</v>
      </c>
      <c r="I3766" s="71"/>
      <c r="J3766" s="70">
        <v>0</v>
      </c>
      <c r="K3766" s="72" t="s">
        <v>346</v>
      </c>
      <c r="L3766" s="73"/>
      <c r="M3766" s="71"/>
      <c r="N3766" s="73">
        <f>IF(J3766=0,0,#REF!)</f>
        <v>0</v>
      </c>
      <c r="O3766" s="74">
        <f t="shared" si="249"/>
        <v>0</v>
      </c>
      <c r="P3766" s="73"/>
      <c r="Q3766" s="74"/>
      <c r="R3766" s="73"/>
      <c r="S3766" s="74"/>
      <c r="T3766" s="104">
        <f>IF(T3765&gt;0,ABS(J3766-J3765),0)</f>
        <v>0</v>
      </c>
    </row>
    <row r="3767" spans="1:20" ht="20.25" hidden="1" customHeight="1">
      <c r="E3767" t="str">
        <f t="shared" si="250"/>
        <v/>
      </c>
      <c r="F3767" s="62"/>
      <c r="G3767" s="63"/>
      <c r="H3767" s="113"/>
      <c r="I3767" s="64"/>
      <c r="J3767" s="63">
        <v>0</v>
      </c>
      <c r="K3767" s="65"/>
      <c r="L3767" s="66"/>
      <c r="M3767" s="64"/>
      <c r="N3767" s="66">
        <f>IF(J3767=0,0,#REF!*$E$3)</f>
        <v>0</v>
      </c>
      <c r="O3767" s="67">
        <f t="shared" si="249"/>
        <v>0</v>
      </c>
      <c r="P3767" s="66"/>
      <c r="Q3767" s="67"/>
      <c r="R3767" s="66"/>
      <c r="S3767" s="67"/>
      <c r="T3767" s="114">
        <f>IF($E$3=0,0,IF(J3767=J3768,0,IF(J3768&gt;J3767,"추가","환입")))</f>
        <v>0</v>
      </c>
    </row>
    <row r="3768" spans="1:20" ht="20.25" hidden="1" customHeight="1">
      <c r="A3768">
        <f>E3768</f>
        <v>0</v>
      </c>
      <c r="E3768">
        <f t="shared" si="251"/>
        <v>0</v>
      </c>
      <c r="F3768" s="59" t="e">
        <f>SUM($A$3016:A3768)</f>
        <v>#REF!</v>
      </c>
      <c r="G3768" s="70" t="s">
        <v>1075</v>
      </c>
      <c r="H3768" s="115">
        <v>40</v>
      </c>
      <c r="I3768" s="71"/>
      <c r="J3768" s="70">
        <v>0</v>
      </c>
      <c r="K3768" s="72" t="s">
        <v>346</v>
      </c>
      <c r="L3768" s="73"/>
      <c r="M3768" s="71"/>
      <c r="N3768" s="73">
        <f>IF(J3768=0,0,#REF!)</f>
        <v>0</v>
      </c>
      <c r="O3768" s="74">
        <f t="shared" si="249"/>
        <v>0</v>
      </c>
      <c r="P3768" s="73"/>
      <c r="Q3768" s="74"/>
      <c r="R3768" s="73"/>
      <c r="S3768" s="74"/>
      <c r="T3768" s="104">
        <f>IF(T3767&gt;0,ABS(J3768-J3767),0)</f>
        <v>0</v>
      </c>
    </row>
    <row r="3769" spans="1:20" ht="20.25" hidden="1" customHeight="1">
      <c r="E3769" t="str">
        <f t="shared" si="250"/>
        <v/>
      </c>
      <c r="F3769" s="62"/>
      <c r="G3769" s="63"/>
      <c r="H3769" s="113"/>
      <c r="I3769" s="64"/>
      <c r="J3769" s="63">
        <v>0</v>
      </c>
      <c r="K3769" s="65"/>
      <c r="L3769" s="66"/>
      <c r="M3769" s="64"/>
      <c r="N3769" s="66">
        <f>IF(J3769=0,0,#REF!*$E$3)</f>
        <v>0</v>
      </c>
      <c r="O3769" s="67">
        <f t="shared" si="249"/>
        <v>0</v>
      </c>
      <c r="P3769" s="66"/>
      <c r="Q3769" s="67"/>
      <c r="R3769" s="66"/>
      <c r="S3769" s="67"/>
      <c r="T3769" s="114">
        <f>IF($E$3=0,0,IF(J3769=J3770,0,IF(J3770&gt;J3769,"추가","환입")))</f>
        <v>0</v>
      </c>
    </row>
    <row r="3770" spans="1:20" ht="20.25" hidden="1" customHeight="1">
      <c r="A3770">
        <f>E3770</f>
        <v>0</v>
      </c>
      <c r="E3770">
        <f t="shared" si="251"/>
        <v>0</v>
      </c>
      <c r="F3770" s="59" t="e">
        <f>SUM($A$3016:A3770)</f>
        <v>#REF!</v>
      </c>
      <c r="G3770" s="70" t="s">
        <v>1075</v>
      </c>
      <c r="H3770" s="115">
        <v>50</v>
      </c>
      <c r="I3770" s="71"/>
      <c r="J3770" s="70">
        <v>0</v>
      </c>
      <c r="K3770" s="72" t="s">
        <v>1046</v>
      </c>
      <c r="L3770" s="73"/>
      <c r="M3770" s="71"/>
      <c r="N3770" s="73">
        <f>IF(J3770=0,0,#REF!)</f>
        <v>0</v>
      </c>
      <c r="O3770" s="74">
        <f t="shared" si="249"/>
        <v>0</v>
      </c>
      <c r="P3770" s="73"/>
      <c r="Q3770" s="74"/>
      <c r="R3770" s="73"/>
      <c r="S3770" s="74"/>
      <c r="T3770" s="104">
        <f>IF(T3769&gt;0,ABS(J3770-J3769),0)</f>
        <v>0</v>
      </c>
    </row>
    <row r="3771" spans="1:20" ht="20.25" hidden="1" customHeight="1">
      <c r="E3771" t="str">
        <f t="shared" si="250"/>
        <v/>
      </c>
      <c r="F3771" s="62"/>
      <c r="G3771" s="63"/>
      <c r="H3771" s="113"/>
      <c r="I3771" s="64"/>
      <c r="J3771" s="63">
        <v>0</v>
      </c>
      <c r="K3771" s="65"/>
      <c r="L3771" s="66"/>
      <c r="M3771" s="64"/>
      <c r="N3771" s="66">
        <f>IF(J3771=0,0,#REF!*$E$3)</f>
        <v>0</v>
      </c>
      <c r="O3771" s="67">
        <f t="shared" si="249"/>
        <v>0</v>
      </c>
      <c r="P3771" s="66"/>
      <c r="Q3771" s="67"/>
      <c r="R3771" s="66"/>
      <c r="S3771" s="67"/>
      <c r="T3771" s="114">
        <f>IF($E$3=0,0,IF(J3771=J3772,0,IF(J3772&gt;J3771,"추가","환입")))</f>
        <v>0</v>
      </c>
    </row>
    <row r="3772" spans="1:20" ht="20.25" hidden="1" customHeight="1">
      <c r="A3772">
        <f>E3772</f>
        <v>0</v>
      </c>
      <c r="E3772">
        <f t="shared" si="251"/>
        <v>0</v>
      </c>
      <c r="F3772" s="59" t="e">
        <f>SUM($A$3016:A3772)</f>
        <v>#REF!</v>
      </c>
      <c r="G3772" s="70" t="s">
        <v>1078</v>
      </c>
      <c r="H3772" s="115">
        <v>25</v>
      </c>
      <c r="I3772" s="71"/>
      <c r="J3772" s="70"/>
      <c r="K3772" s="72" t="s">
        <v>1046</v>
      </c>
      <c r="L3772" s="73"/>
      <c r="M3772" s="71"/>
      <c r="N3772" s="73">
        <f>IF(J3772=0,0,#REF!)</f>
        <v>0</v>
      </c>
      <c r="O3772" s="74">
        <f t="shared" si="249"/>
        <v>0</v>
      </c>
      <c r="P3772" s="73"/>
      <c r="Q3772" s="74"/>
      <c r="R3772" s="73"/>
      <c r="S3772" s="74"/>
      <c r="T3772" s="104">
        <f>IF(T3771&gt;0,ABS(J3772-J3771),0)</f>
        <v>0</v>
      </c>
    </row>
    <row r="3773" spans="1:20" ht="20.25" hidden="1" customHeight="1">
      <c r="E3773" t="str">
        <f>IF(O3774&gt;0,2,"")</f>
        <v/>
      </c>
      <c r="F3773" s="62"/>
      <c r="G3773" s="63"/>
      <c r="H3773" s="113"/>
      <c r="I3773" s="64"/>
      <c r="J3773" s="63"/>
      <c r="K3773" s="65"/>
      <c r="L3773" s="66"/>
      <c r="M3773" s="64"/>
      <c r="N3773" s="66"/>
      <c r="O3773" s="67"/>
      <c r="P3773" s="66"/>
      <c r="Q3773" s="67"/>
      <c r="R3773" s="66"/>
      <c r="S3773" s="67"/>
      <c r="T3773" s="67"/>
    </row>
    <row r="3774" spans="1:20" ht="20.25" hidden="1" customHeight="1">
      <c r="A3774">
        <f>E3774</f>
        <v>0</v>
      </c>
      <c r="E3774">
        <f>IF(O3774&gt;0,1,0)</f>
        <v>0</v>
      </c>
      <c r="F3774" s="59"/>
      <c r="G3774" s="70" t="s">
        <v>1079</v>
      </c>
      <c r="H3774" s="115">
        <v>13</v>
      </c>
      <c r="I3774" s="71"/>
      <c r="J3774" s="70"/>
      <c r="K3774" s="72" t="s">
        <v>1046</v>
      </c>
      <c r="L3774" s="73"/>
      <c r="M3774" s="71"/>
      <c r="N3774" s="73"/>
      <c r="O3774" s="74"/>
      <c r="P3774" s="73"/>
      <c r="Q3774" s="74"/>
      <c r="R3774" s="73"/>
      <c r="S3774" s="74"/>
      <c r="T3774" s="74"/>
    </row>
    <row r="3775" spans="1:20" ht="20.25" hidden="1" customHeight="1">
      <c r="E3775" t="str">
        <f>E3777</f>
        <v/>
      </c>
      <c r="F3775" s="62"/>
      <c r="G3775" s="63"/>
      <c r="H3775" s="113"/>
      <c r="I3775" s="64"/>
      <c r="J3775" s="63"/>
      <c r="K3775" s="65"/>
      <c r="L3775" s="66"/>
      <c r="M3775" s="64"/>
      <c r="N3775" s="66"/>
      <c r="O3775" s="67"/>
      <c r="P3775" s="66"/>
      <c r="Q3775" s="67"/>
      <c r="R3775" s="66"/>
      <c r="S3775" s="67"/>
      <c r="T3775" s="67">
        <f>IF($E$3=0,0,IF(J3776&gt;J3775,"추가","환입"))</f>
        <v>0</v>
      </c>
    </row>
    <row r="3776" spans="1:20" ht="20.25" customHeight="1">
      <c r="E3776">
        <f>E3778</f>
        <v>0</v>
      </c>
      <c r="F3776" s="59"/>
      <c r="G3776" s="70"/>
      <c r="H3776" s="115"/>
      <c r="I3776" s="71"/>
      <c r="J3776" s="70"/>
      <c r="K3776" s="72"/>
      <c r="L3776" s="73"/>
      <c r="M3776" s="71"/>
      <c r="N3776" s="73"/>
      <c r="O3776" s="74"/>
      <c r="P3776" s="73"/>
      <c r="Q3776" s="74"/>
      <c r="R3776" s="73"/>
      <c r="S3776" s="74"/>
      <c r="T3776" s="74">
        <f>IF(T3775&gt;0,ABS(J3776-J3775),0)</f>
        <v>0</v>
      </c>
    </row>
    <row r="3777" spans="1:20" ht="20.25" hidden="1" customHeight="1">
      <c r="E3777" t="str">
        <f>IF(M3778&gt;0,2,"")</f>
        <v/>
      </c>
      <c r="F3777" s="62"/>
      <c r="G3777" s="63"/>
      <c r="H3777" s="113"/>
      <c r="I3777" s="64"/>
      <c r="J3777" s="63"/>
      <c r="K3777" s="65"/>
      <c r="L3777" s="66"/>
      <c r="M3777" s="64" t="e">
        <f>[9]폐원!F25</f>
        <v>#REF!</v>
      </c>
      <c r="N3777" s="66"/>
      <c r="O3777" s="67"/>
      <c r="P3777" s="66"/>
      <c r="Q3777" s="67"/>
      <c r="R3777" s="66"/>
      <c r="S3777" s="67"/>
      <c r="T3777" s="67"/>
    </row>
    <row r="3778" spans="1:20" ht="20.25" customHeight="1">
      <c r="A3778">
        <f>E3778</f>
        <v>0</v>
      </c>
      <c r="E3778">
        <f>IF(M3778&gt;0,1,0)</f>
        <v>0</v>
      </c>
      <c r="F3778" s="59"/>
      <c r="G3778" s="70" t="s">
        <v>1080</v>
      </c>
      <c r="H3778" s="115"/>
      <c r="I3778" s="71"/>
      <c r="J3778" s="70"/>
      <c r="K3778" s="72" t="s">
        <v>1081</v>
      </c>
      <c r="L3778" s="73"/>
      <c r="M3778" s="71"/>
      <c r="N3778" s="73"/>
      <c r="O3778" s="74"/>
      <c r="P3778" s="73"/>
      <c r="Q3778" s="74"/>
      <c r="R3778" s="73"/>
      <c r="S3778" s="74"/>
      <c r="T3778" s="74"/>
    </row>
    <row r="3779" spans="1:20" ht="20.25" hidden="1" customHeight="1">
      <c r="E3779" t="str">
        <f>E3781</f>
        <v/>
      </c>
      <c r="F3779" s="62"/>
      <c r="G3779" s="63" t="s">
        <v>57</v>
      </c>
      <c r="H3779" s="113"/>
      <c r="I3779" s="64"/>
      <c r="J3779" s="63"/>
      <c r="K3779" s="65"/>
      <c r="L3779" s="66"/>
      <c r="M3779" s="64"/>
      <c r="N3779" s="66"/>
      <c r="O3779" s="67"/>
      <c r="P3779" s="66"/>
      <c r="Q3779" s="67"/>
      <c r="R3779" s="66"/>
      <c r="S3779" s="67"/>
      <c r="T3779" s="67"/>
    </row>
    <row r="3780" spans="1:20" ht="20.25" customHeight="1">
      <c r="E3780">
        <f>E3782</f>
        <v>0</v>
      </c>
      <c r="F3780" s="59"/>
      <c r="G3780" s="70" t="s">
        <v>57</v>
      </c>
      <c r="H3780" s="115"/>
      <c r="I3780" s="71"/>
      <c r="J3780" s="70"/>
      <c r="K3780" s="72"/>
      <c r="L3780" s="73"/>
      <c r="M3780" s="71"/>
      <c r="N3780" s="73"/>
      <c r="O3780" s="74"/>
      <c r="P3780" s="73"/>
      <c r="Q3780" s="74"/>
      <c r="R3780" s="73"/>
      <c r="S3780" s="74"/>
      <c r="T3780" s="74"/>
    </row>
    <row r="3781" spans="1:20" ht="20.25" hidden="1" customHeight="1">
      <c r="E3781" t="str">
        <f>IF(M3782&gt;0,2,"")</f>
        <v/>
      </c>
      <c r="F3781" s="62"/>
      <c r="G3781" s="63"/>
      <c r="H3781" s="113"/>
      <c r="I3781" s="64"/>
      <c r="J3781" s="63"/>
      <c r="K3781" s="65"/>
      <c r="L3781" s="66"/>
      <c r="M3781" s="64" t="e">
        <f>#REF!</f>
        <v>#REF!</v>
      </c>
      <c r="N3781" s="66"/>
      <c r="O3781" s="67"/>
      <c r="P3781" s="66"/>
      <c r="Q3781" s="67"/>
      <c r="R3781" s="66"/>
      <c r="S3781" s="67"/>
      <c r="T3781" s="67"/>
    </row>
    <row r="3782" spans="1:20" ht="20.25" customHeight="1">
      <c r="A3782">
        <f>E3782</f>
        <v>0</v>
      </c>
      <c r="E3782">
        <f>IF(M3782&gt;0,1,0)</f>
        <v>0</v>
      </c>
      <c r="F3782" s="59">
        <f>SUM(B4:B3782)</f>
        <v>2</v>
      </c>
      <c r="G3782" s="70" t="s">
        <v>1082</v>
      </c>
      <c r="H3782" s="115"/>
      <c r="I3782" s="71"/>
      <c r="J3782" s="70">
        <v>1</v>
      </c>
      <c r="K3782" s="72" t="s">
        <v>1083</v>
      </c>
      <c r="L3782" s="73"/>
      <c r="M3782" s="71"/>
      <c r="N3782" s="73"/>
      <c r="O3782" s="74"/>
      <c r="P3782" s="73"/>
      <c r="Q3782" s="74"/>
      <c r="R3782" s="73"/>
      <c r="S3782" s="74"/>
      <c r="T3782" s="74"/>
    </row>
    <row r="3783" spans="1:20" ht="20.25" hidden="1" customHeight="1">
      <c r="E3783" t="str">
        <f>E3785</f>
        <v/>
      </c>
      <c r="F3783" s="62"/>
      <c r="G3783" s="63" t="s">
        <v>57</v>
      </c>
      <c r="H3783" s="113"/>
      <c r="I3783" s="64"/>
      <c r="J3783" s="63"/>
      <c r="K3783" s="65"/>
      <c r="L3783" s="66"/>
      <c r="M3783" s="64"/>
      <c r="N3783" s="66"/>
      <c r="O3783" s="67"/>
      <c r="P3783" s="66"/>
      <c r="Q3783" s="67"/>
      <c r="R3783" s="66"/>
      <c r="S3783" s="67"/>
      <c r="T3783" s="67"/>
    </row>
    <row r="3784" spans="1:20" ht="20.25" customHeight="1">
      <c r="E3784">
        <f>E3786</f>
        <v>0</v>
      </c>
      <c r="F3784" s="59"/>
      <c r="G3784" s="70" t="s">
        <v>57</v>
      </c>
      <c r="H3784" s="115"/>
      <c r="I3784" s="71"/>
      <c r="J3784" s="70"/>
      <c r="K3784" s="72"/>
      <c r="L3784" s="73"/>
      <c r="M3784" s="71"/>
      <c r="N3784" s="73"/>
      <c r="O3784" s="74"/>
      <c r="P3784" s="73"/>
      <c r="Q3784" s="74"/>
      <c r="R3784" s="73"/>
      <c r="S3784" s="74"/>
      <c r="T3784" s="74"/>
    </row>
    <row r="3785" spans="1:20" ht="20.25" hidden="1" customHeight="1">
      <c r="E3785" t="str">
        <f>IF(M3786&gt;0,2,"")</f>
        <v/>
      </c>
      <c r="F3785" s="62"/>
      <c r="G3785" s="63"/>
      <c r="H3785" s="113"/>
      <c r="I3785" s="64"/>
      <c r="J3785" s="63"/>
      <c r="K3785" s="65"/>
      <c r="L3785" s="66">
        <f>L3786*$E$3</f>
        <v>0</v>
      </c>
      <c r="M3785" s="64">
        <f>ROUNDUP(J3785*L3785,-1)</f>
        <v>0</v>
      </c>
      <c r="N3785" s="66"/>
      <c r="O3785" s="67"/>
      <c r="P3785" s="66"/>
      <c r="Q3785" s="67"/>
      <c r="R3785" s="66"/>
      <c r="S3785" s="67"/>
      <c r="T3785" s="67"/>
    </row>
    <row r="3786" spans="1:20" ht="20.25" customHeight="1">
      <c r="A3786" t="s">
        <v>1084</v>
      </c>
      <c r="B3786">
        <f>IF(M3786&gt;0,1,0)</f>
        <v>0</v>
      </c>
      <c r="E3786">
        <f>IF(M3786&gt;0,1,0)</f>
        <v>0</v>
      </c>
      <c r="F3786" s="59">
        <f>SUM(B8:B3786)</f>
        <v>2</v>
      </c>
      <c r="G3786" s="70" t="s">
        <v>1085</v>
      </c>
      <c r="H3786" s="115"/>
      <c r="I3786" s="71"/>
      <c r="J3786" s="77">
        <v>1500</v>
      </c>
      <c r="K3786" s="72" t="s">
        <v>1086</v>
      </c>
      <c r="L3786" s="73"/>
      <c r="M3786" s="71"/>
      <c r="N3786" s="73"/>
      <c r="O3786" s="74"/>
      <c r="P3786" s="73"/>
      <c r="Q3786" s="74"/>
      <c r="R3786" s="73"/>
      <c r="S3786" s="74"/>
      <c r="T3786" s="74"/>
    </row>
    <row r="3787" spans="1:20" ht="20.25" hidden="1" customHeight="1">
      <c r="E3787" t="str">
        <f>E3785</f>
        <v/>
      </c>
      <c r="F3787" s="62"/>
      <c r="G3787" s="63"/>
      <c r="H3787" s="113"/>
      <c r="I3787" s="64"/>
      <c r="J3787" s="63"/>
      <c r="K3787" s="65"/>
      <c r="L3787" s="123"/>
      <c r="M3787" s="64"/>
      <c r="N3787" s="64"/>
      <c r="O3787" s="64"/>
      <c r="P3787" s="64"/>
      <c r="Q3787" s="64"/>
      <c r="R3787" s="124"/>
      <c r="S3787" s="67"/>
      <c r="T3787" s="67"/>
    </row>
    <row r="3788" spans="1:20" ht="20.25" hidden="1" customHeight="1">
      <c r="E3788">
        <f>IF(Q3788&gt;0,1,0)</f>
        <v>0</v>
      </c>
      <c r="F3788" s="59"/>
      <c r="G3788" s="70" t="s">
        <v>1087</v>
      </c>
      <c r="H3788" s="115"/>
      <c r="I3788" s="71"/>
      <c r="J3788" s="70"/>
      <c r="K3788" s="72"/>
      <c r="L3788" s="125" t="s">
        <v>1088</v>
      </c>
      <c r="M3788" s="126">
        <f>O3790</f>
        <v>0</v>
      </c>
      <c r="N3788" s="127">
        <f>[9]입력!K10</f>
        <v>0</v>
      </c>
      <c r="O3788" s="128">
        <f>[9]입력!$M$10</f>
        <v>0</v>
      </c>
      <c r="P3788" s="129">
        <v>60</v>
      </c>
      <c r="Q3788" s="130">
        <f>ROUNDDOWN(3.2*M3788*N3788^(0.5)*O3788/P3788,0)</f>
        <v>0</v>
      </c>
      <c r="R3788" s="131"/>
      <c r="S3788" s="74"/>
      <c r="T3788" s="74"/>
    </row>
    <row r="3789" spans="1:20" ht="20.25" hidden="1" customHeight="1">
      <c r="E3789" t="str">
        <f>E3787</f>
        <v/>
      </c>
      <c r="F3789" s="62"/>
      <c r="G3789" s="63" t="s">
        <v>57</v>
      </c>
      <c r="H3789" s="113"/>
      <c r="I3789" s="64"/>
      <c r="J3789" s="63"/>
      <c r="K3789" s="65"/>
      <c r="L3789" s="123"/>
      <c r="M3789" s="64"/>
      <c r="N3789" s="64"/>
      <c r="O3789" s="64"/>
      <c r="P3789" s="64"/>
      <c r="Q3789" s="64"/>
      <c r="R3789" s="124"/>
      <c r="S3789" s="67"/>
      <c r="T3789" s="67"/>
    </row>
    <row r="3790" spans="1:20" ht="20.25" hidden="1" customHeight="1">
      <c r="E3790">
        <f>IF(O3790&gt;0,1,0)</f>
        <v>0</v>
      </c>
      <c r="F3790" s="59"/>
      <c r="G3790" s="70" t="s">
        <v>57</v>
      </c>
      <c r="H3790" s="115"/>
      <c r="I3790" s="71"/>
      <c r="J3790" s="70"/>
      <c r="K3790" s="72"/>
      <c r="L3790" s="179" t="str">
        <f>IF([9]입력!$H$10=0,"a  = "&amp;[9]입력!$I$10/10&amp;"  ×  "&amp;[9]입력!$J$10/10&amp;"  =","3.14  × "&amp;[9]입력!$H$10/10&amp;" ^ 2  /  4  =")</f>
        <v>a  = 0  ×  0  =</v>
      </c>
      <c r="M3790" s="180"/>
      <c r="N3790" s="180"/>
      <c r="O3790" s="132">
        <f>IF([9]입력!$H$10=0,([9]입력!$I$10*[9]입력!$J$10)/100,ROUND(3.14*([9]입력!$H$10/10)^2/4,2))</f>
        <v>0</v>
      </c>
      <c r="P3790" s="71"/>
      <c r="Q3790" s="71"/>
      <c r="R3790" s="131"/>
      <c r="S3790" s="74"/>
      <c r="T3790" s="74"/>
    </row>
    <row r="3791" spans="1:20" ht="20.25" hidden="1" customHeight="1">
      <c r="E3791" t="str">
        <f>E3789</f>
        <v/>
      </c>
      <c r="F3791" s="62"/>
      <c r="G3791" s="63"/>
      <c r="H3791" s="113"/>
      <c r="I3791" s="64"/>
      <c r="J3791" s="63"/>
      <c r="K3791" s="65"/>
      <c r="L3791" s="66"/>
      <c r="M3791" s="64"/>
      <c r="N3791" s="66"/>
      <c r="O3791" s="67"/>
      <c r="P3791" s="66"/>
      <c r="Q3791" s="67"/>
      <c r="R3791" s="66"/>
      <c r="S3791" s="67"/>
      <c r="T3791" s="67"/>
    </row>
    <row r="3792" spans="1:20" ht="20.25" hidden="1" customHeight="1">
      <c r="E3792">
        <f>E3790</f>
        <v>0</v>
      </c>
      <c r="F3792" s="59"/>
      <c r="G3792" s="70"/>
      <c r="H3792" s="115"/>
      <c r="I3792" s="71"/>
      <c r="J3792" s="70"/>
      <c r="K3792" s="72"/>
      <c r="L3792" s="73"/>
      <c r="M3792" s="71"/>
      <c r="N3792" s="73"/>
      <c r="O3792" s="74"/>
      <c r="P3792" s="73"/>
      <c r="Q3792" s="74"/>
      <c r="R3792" s="73"/>
      <c r="S3792" s="74"/>
      <c r="T3792" s="74"/>
    </row>
    <row r="3793" spans="2:20" ht="20.25" hidden="1" customHeight="1">
      <c r="E3793" t="str">
        <f>IF(M3794&gt;0,2,"")</f>
        <v/>
      </c>
      <c r="F3793" s="62"/>
      <c r="G3793" s="63"/>
      <c r="H3793" s="113"/>
      <c r="I3793" s="64"/>
      <c r="J3793" s="63"/>
      <c r="K3793" s="65"/>
      <c r="L3793" s="66"/>
      <c r="M3793" s="64"/>
      <c r="N3793" s="66"/>
      <c r="O3793" s="67"/>
      <c r="P3793" s="66"/>
      <c r="Q3793" s="67"/>
      <c r="R3793" s="66"/>
      <c r="S3793" s="67"/>
      <c r="T3793" s="67"/>
    </row>
    <row r="3794" spans="2:20" ht="20.25" customHeight="1">
      <c r="B3794">
        <f>IF(M3794&gt;0,1,0)</f>
        <v>0</v>
      </c>
      <c r="E3794">
        <f>IF(M3794&gt;0,1,0)</f>
        <v>0</v>
      </c>
      <c r="F3794" s="59">
        <f>SUM(B8:B3794)</f>
        <v>2</v>
      </c>
      <c r="G3794" s="70" t="s">
        <v>1089</v>
      </c>
      <c r="H3794" s="115"/>
      <c r="I3794" s="71"/>
      <c r="J3794" s="70">
        <v>1500</v>
      </c>
      <c r="K3794" s="72" t="s">
        <v>1090</v>
      </c>
      <c r="L3794" s="133"/>
      <c r="M3794" s="71"/>
      <c r="N3794" s="73"/>
      <c r="O3794" s="74"/>
      <c r="P3794" s="73"/>
      <c r="Q3794" s="74"/>
      <c r="R3794" s="73"/>
      <c r="S3794" s="74"/>
      <c r="T3794" s="74"/>
    </row>
    <row r="3795" spans="2:20" ht="20.25" hidden="1" customHeight="1">
      <c r="E3795" t="str">
        <f>E3793</f>
        <v/>
      </c>
      <c r="F3795" s="62"/>
      <c r="G3795" s="63"/>
      <c r="H3795" s="113"/>
      <c r="I3795" s="64"/>
      <c r="J3795" s="63"/>
      <c r="K3795" s="65"/>
      <c r="L3795" s="66"/>
      <c r="M3795" s="64"/>
      <c r="N3795" s="66"/>
      <c r="O3795" s="67"/>
      <c r="P3795" s="66"/>
      <c r="Q3795" s="67"/>
      <c r="R3795" s="66"/>
      <c r="S3795" s="67"/>
      <c r="T3795" s="67"/>
    </row>
    <row r="3796" spans="2:20" ht="20.25" customHeight="1">
      <c r="E3796">
        <f>E3794</f>
        <v>0</v>
      </c>
      <c r="F3796" s="59"/>
      <c r="G3796" s="70"/>
      <c r="H3796" s="115"/>
      <c r="I3796" s="71"/>
      <c r="J3796" s="70"/>
      <c r="K3796" s="72"/>
      <c r="L3796" s="73"/>
      <c r="M3796" s="71"/>
      <c r="N3796" s="73"/>
      <c r="O3796" s="74"/>
      <c r="P3796" s="73"/>
      <c r="Q3796" s="74"/>
      <c r="R3796" s="73"/>
      <c r="S3796" s="74"/>
      <c r="T3796" s="74"/>
    </row>
    <row r="3797" spans="2:20" ht="20.25" hidden="1" customHeight="1">
      <c r="E3797" t="str">
        <f>IF(M3798&gt;0,2,"")</f>
        <v/>
      </c>
      <c r="F3797" s="62"/>
      <c r="G3797" s="63"/>
      <c r="H3797" s="113"/>
      <c r="I3797" s="64"/>
      <c r="J3797" s="63"/>
      <c r="K3797" s="65"/>
      <c r="L3797" s="66"/>
      <c r="M3797" s="64"/>
      <c r="N3797" s="66"/>
      <c r="O3797" s="67"/>
      <c r="P3797" s="66"/>
      <c r="Q3797" s="67"/>
      <c r="R3797" s="66"/>
      <c r="S3797" s="67"/>
      <c r="T3797" s="67"/>
    </row>
    <row r="3798" spans="2:20" ht="20.25" hidden="1" customHeight="1">
      <c r="B3798">
        <f>IF(M3798&gt;0,1,0)</f>
        <v>0</v>
      </c>
      <c r="E3798">
        <f>IF(M3798&gt;0,1,0)</f>
        <v>0</v>
      </c>
      <c r="F3798" s="59">
        <f>SUM(B8:B3798)</f>
        <v>2</v>
      </c>
      <c r="G3798" s="70" t="s">
        <v>1091</v>
      </c>
      <c r="H3798" s="115"/>
      <c r="I3798" s="71"/>
      <c r="J3798" s="70">
        <v>1500</v>
      </c>
      <c r="K3798" s="72" t="s">
        <v>1092</v>
      </c>
      <c r="L3798" s="73">
        <v>860</v>
      </c>
      <c r="M3798" s="71">
        <f>IF([9]입력!U13&lt;&gt;"손괴",0,ROUNDDOWN(J3798*L3798,-1))</f>
        <v>0</v>
      </c>
      <c r="N3798" s="73"/>
      <c r="O3798" s="74"/>
      <c r="P3798" s="73"/>
      <c r="Q3798" s="74"/>
      <c r="R3798" s="73"/>
      <c r="S3798" s="74"/>
      <c r="T3798" s="74"/>
    </row>
    <row r="3799" spans="2:20" ht="20.25" hidden="1" customHeight="1">
      <c r="E3799">
        <f>E3801</f>
        <v>0</v>
      </c>
      <c r="F3799" s="62"/>
      <c r="G3799" s="63"/>
      <c r="H3799" s="113"/>
      <c r="I3799" s="64"/>
      <c r="J3799" s="63"/>
      <c r="K3799" s="65"/>
      <c r="L3799" s="66"/>
      <c r="M3799" s="64"/>
      <c r="N3799" s="66"/>
      <c r="O3799" s="67"/>
      <c r="P3799" s="66"/>
      <c r="Q3799" s="67"/>
      <c r="R3799" s="66"/>
      <c r="S3799" s="67"/>
      <c r="T3799" s="67"/>
    </row>
    <row r="3800" spans="2:20" ht="20.25" hidden="1" customHeight="1">
      <c r="E3800">
        <f>E3802</f>
        <v>0</v>
      </c>
      <c r="F3800" s="59"/>
      <c r="G3800" s="70"/>
      <c r="H3800" s="115"/>
      <c r="I3800" s="71"/>
      <c r="J3800" s="70"/>
      <c r="K3800" s="72"/>
      <c r="L3800" s="73"/>
      <c r="M3800" s="71"/>
      <c r="N3800" s="73"/>
      <c r="O3800" s="74"/>
      <c r="P3800" s="73"/>
      <c r="Q3800" s="74"/>
      <c r="R3800" s="73"/>
      <c r="S3800" s="74"/>
      <c r="T3800" s="74"/>
    </row>
    <row r="3801" spans="2:20" ht="20.25" hidden="1" customHeight="1">
      <c r="F3801" s="62"/>
      <c r="G3801" s="63"/>
      <c r="H3801" s="113"/>
      <c r="I3801" s="64"/>
      <c r="J3801" s="63"/>
      <c r="K3801" s="65"/>
      <c r="L3801" s="66"/>
      <c r="M3801" s="64"/>
      <c r="N3801" s="66"/>
      <c r="O3801" s="67"/>
      <c r="P3801" s="66"/>
      <c r="Q3801" s="67"/>
      <c r="R3801" s="66"/>
      <c r="S3801" s="67"/>
      <c r="T3801" s="67"/>
    </row>
    <row r="3802" spans="2:20" ht="20.25" hidden="1" customHeight="1">
      <c r="E3802">
        <f>IF(M3802&gt;0,1,0)</f>
        <v>0</v>
      </c>
      <c r="F3802" s="59"/>
      <c r="G3802" s="70" t="s">
        <v>1093</v>
      </c>
      <c r="H3802" s="115"/>
      <c r="I3802" s="71"/>
      <c r="J3802" s="70"/>
      <c r="K3802" s="72" t="s">
        <v>1094</v>
      </c>
      <c r="L3802" s="73">
        <f>L3786</f>
        <v>0</v>
      </c>
      <c r="M3802" s="71">
        <f>ROUNDDOWN(J3802*L3802,-1)</f>
        <v>0</v>
      </c>
      <c r="N3802" s="73"/>
      <c r="O3802" s="74"/>
      <c r="P3802" s="73"/>
      <c r="Q3802" s="74"/>
      <c r="R3802" s="73"/>
      <c r="S3802" s="74"/>
      <c r="T3802" s="74"/>
    </row>
    <row r="3803" spans="2:20" ht="20.25" hidden="1" customHeight="1">
      <c r="F3803" s="62"/>
      <c r="G3803" s="63" t="s">
        <v>57</v>
      </c>
      <c r="H3803" s="113"/>
      <c r="I3803" s="64"/>
      <c r="J3803" s="63"/>
      <c r="K3803" s="65"/>
      <c r="L3803" s="66"/>
      <c r="M3803" s="64"/>
      <c r="N3803" s="66"/>
      <c r="O3803" s="67"/>
      <c r="P3803" s="66"/>
      <c r="Q3803" s="67"/>
      <c r="R3803" s="66"/>
      <c r="S3803" s="67"/>
      <c r="T3803" s="67"/>
    </row>
    <row r="3804" spans="2:20" ht="20.25" hidden="1" customHeight="1">
      <c r="F3804" s="59"/>
      <c r="G3804" s="70"/>
      <c r="H3804" s="115"/>
      <c r="I3804" s="71"/>
      <c r="J3804" s="70"/>
      <c r="K3804" s="72"/>
      <c r="L3804" s="73"/>
      <c r="M3804" s="71"/>
      <c r="N3804" s="73"/>
      <c r="O3804" s="74"/>
      <c r="P3804" s="73"/>
      <c r="Q3804" s="74"/>
      <c r="R3804" s="73"/>
      <c r="S3804" s="74"/>
      <c r="T3804" s="74"/>
    </row>
    <row r="3805" spans="2:20" ht="20.25" hidden="1" customHeight="1">
      <c r="F3805" s="62"/>
      <c r="G3805" s="63"/>
      <c r="H3805" s="113"/>
      <c r="I3805" s="64"/>
      <c r="J3805" s="63"/>
      <c r="K3805" s="65"/>
      <c r="L3805" s="66"/>
      <c r="M3805" s="64"/>
      <c r="N3805" s="66"/>
      <c r="O3805" s="67"/>
      <c r="P3805" s="66"/>
      <c r="Q3805" s="67"/>
      <c r="R3805" s="66"/>
      <c r="S3805" s="67"/>
      <c r="T3805" s="67"/>
    </row>
    <row r="3806" spans="2:20" ht="20.25" hidden="1" customHeight="1">
      <c r="F3806" s="59"/>
      <c r="G3806" s="70"/>
      <c r="H3806" s="115"/>
      <c r="I3806" s="71"/>
      <c r="J3806" s="70"/>
      <c r="K3806" s="72"/>
      <c r="L3806" s="73"/>
      <c r="M3806" s="71"/>
      <c r="N3806" s="73"/>
      <c r="O3806" s="74"/>
      <c r="P3806" s="73"/>
      <c r="Q3806" s="74"/>
      <c r="R3806" s="73"/>
      <c r="S3806" s="74"/>
      <c r="T3806" s="74"/>
    </row>
    <row r="3807" spans="2:20" ht="20.25" hidden="1" customHeight="1">
      <c r="F3807" s="62"/>
      <c r="G3807" s="63"/>
      <c r="H3807" s="113"/>
      <c r="I3807" s="64"/>
      <c r="J3807" s="63"/>
      <c r="K3807" s="65"/>
      <c r="L3807" s="66"/>
      <c r="M3807" s="64"/>
      <c r="N3807" s="66"/>
      <c r="O3807" s="67"/>
      <c r="P3807" s="66"/>
      <c r="Q3807" s="67"/>
      <c r="R3807" s="66"/>
      <c r="S3807" s="67"/>
      <c r="T3807" s="67"/>
    </row>
    <row r="3808" spans="2:20" ht="20.25" hidden="1" customHeight="1">
      <c r="F3808" s="59"/>
      <c r="G3808" s="70"/>
      <c r="H3808" s="115"/>
      <c r="I3808" s="71"/>
      <c r="J3808" s="70"/>
      <c r="K3808" s="72"/>
      <c r="L3808" s="73"/>
      <c r="M3808" s="71"/>
      <c r="N3808" s="73"/>
      <c r="O3808" s="74"/>
      <c r="P3808" s="73"/>
      <c r="Q3808" s="74"/>
      <c r="R3808" s="73"/>
      <c r="S3808" s="74"/>
      <c r="T3808" s="74"/>
    </row>
    <row r="3809" spans="6:20" ht="20.25" hidden="1" customHeight="1">
      <c r="F3809" s="62"/>
      <c r="G3809" s="63"/>
      <c r="H3809" s="113"/>
      <c r="I3809" s="64"/>
      <c r="J3809" s="63"/>
      <c r="K3809" s="65"/>
      <c r="L3809" s="66"/>
      <c r="M3809" s="64"/>
      <c r="N3809" s="66"/>
      <c r="O3809" s="67"/>
      <c r="P3809" s="66"/>
      <c r="Q3809" s="67"/>
      <c r="R3809" s="66"/>
      <c r="S3809" s="67"/>
      <c r="T3809" s="67"/>
    </row>
    <row r="3810" spans="6:20" ht="20.25" hidden="1" customHeight="1">
      <c r="F3810" s="59"/>
      <c r="G3810" s="70"/>
      <c r="H3810" s="115"/>
      <c r="I3810" s="71"/>
      <c r="J3810" s="70"/>
      <c r="K3810" s="72"/>
      <c r="L3810" s="73"/>
      <c r="M3810" s="71"/>
      <c r="N3810" s="73"/>
      <c r="O3810" s="74"/>
      <c r="P3810" s="73"/>
      <c r="Q3810" s="74"/>
      <c r="R3810" s="73"/>
      <c r="S3810" s="74"/>
      <c r="T3810" s="74"/>
    </row>
    <row r="3811" spans="6:20" hidden="1">
      <c r="H3811" s="1"/>
    </row>
    <row r="3812" spans="6:20" hidden="1">
      <c r="H3812" s="1"/>
    </row>
    <row r="3813" spans="6:20" hidden="1">
      <c r="H3813" s="1"/>
    </row>
    <row r="3814" spans="6:20" hidden="1">
      <c r="H3814" s="1"/>
    </row>
    <row r="3815" spans="6:20" hidden="1">
      <c r="H3815" s="1"/>
    </row>
    <row r="3816" spans="6:20" hidden="1">
      <c r="H3816" s="1"/>
    </row>
    <row r="3817" spans="6:20" hidden="1">
      <c r="H3817" s="1"/>
    </row>
    <row r="3818" spans="6:20" hidden="1">
      <c r="H3818" s="1"/>
    </row>
    <row r="3819" spans="6:20" hidden="1">
      <c r="H3819" s="1"/>
    </row>
    <row r="3820" spans="6:20" hidden="1">
      <c r="H3820" s="1"/>
    </row>
    <row r="3821" spans="6:20" hidden="1">
      <c r="H3821" s="1"/>
    </row>
    <row r="3822" spans="6:20" hidden="1">
      <c r="H3822" s="1"/>
    </row>
    <row r="3823" spans="6:20" hidden="1">
      <c r="H3823" s="1"/>
    </row>
    <row r="3824" spans="6:20" hidden="1">
      <c r="H3824" s="1"/>
    </row>
    <row r="3825" spans="8:8" hidden="1">
      <c r="H3825" s="1"/>
    </row>
    <row r="3826" spans="8:8" hidden="1">
      <c r="H3826" s="1"/>
    </row>
    <row r="3827" spans="8:8" hidden="1">
      <c r="H3827" s="1"/>
    </row>
    <row r="3828" spans="8:8" hidden="1">
      <c r="H3828" s="1"/>
    </row>
    <row r="3829" spans="8:8" hidden="1">
      <c r="H3829" s="1"/>
    </row>
    <row r="3830" spans="8:8" hidden="1">
      <c r="H3830" s="1"/>
    </row>
    <row r="3831" spans="8:8" hidden="1">
      <c r="H3831" s="1"/>
    </row>
    <row r="3832" spans="8:8" hidden="1">
      <c r="H3832" s="1"/>
    </row>
    <row r="3833" spans="8:8" hidden="1">
      <c r="H3833" s="1"/>
    </row>
    <row r="3834" spans="8:8" hidden="1">
      <c r="H3834" s="1"/>
    </row>
    <row r="3835" spans="8:8" hidden="1">
      <c r="H3835" s="1"/>
    </row>
    <row r="3836" spans="8:8" hidden="1">
      <c r="H3836" s="1"/>
    </row>
    <row r="3837" spans="8:8" hidden="1">
      <c r="H3837" s="1"/>
    </row>
    <row r="3838" spans="8:8" hidden="1">
      <c r="H3838" s="1"/>
    </row>
    <row r="3839" spans="8:8" hidden="1">
      <c r="H3839" s="1"/>
    </row>
    <row r="3840" spans="8:8" hidden="1">
      <c r="H3840" s="1"/>
    </row>
    <row r="3841" spans="8:8" hidden="1">
      <c r="H3841" s="1"/>
    </row>
    <row r="3842" spans="8:8" hidden="1">
      <c r="H3842" s="1"/>
    </row>
    <row r="3843" spans="8:8" hidden="1">
      <c r="H3843" s="1"/>
    </row>
    <row r="3844" spans="8:8" hidden="1">
      <c r="H3844" s="1"/>
    </row>
    <row r="3845" spans="8:8" hidden="1">
      <c r="H3845" s="1"/>
    </row>
    <row r="3846" spans="8:8" hidden="1">
      <c r="H3846" s="1"/>
    </row>
    <row r="3847" spans="8:8" hidden="1">
      <c r="H3847" s="1"/>
    </row>
    <row r="3848" spans="8:8" hidden="1">
      <c r="H3848" s="1"/>
    </row>
    <row r="3849" spans="8:8" hidden="1">
      <c r="H3849" s="1"/>
    </row>
    <row r="3850" spans="8:8" hidden="1">
      <c r="H3850" s="1"/>
    </row>
    <row r="3851" spans="8:8" hidden="1">
      <c r="H3851" s="1"/>
    </row>
    <row r="3852" spans="8:8" hidden="1">
      <c r="H3852" s="1"/>
    </row>
    <row r="3853" spans="8:8" hidden="1">
      <c r="H3853" s="1"/>
    </row>
    <row r="3854" spans="8:8" hidden="1">
      <c r="H3854" s="1"/>
    </row>
    <row r="3855" spans="8:8" hidden="1">
      <c r="H3855" s="1"/>
    </row>
    <row r="3856" spans="8:8" hidden="1">
      <c r="H3856" s="1"/>
    </row>
    <row r="3857" spans="8:8" hidden="1">
      <c r="H3857" s="1"/>
    </row>
    <row r="3858" spans="8:8" hidden="1">
      <c r="H3858" s="1"/>
    </row>
    <row r="3859" spans="8:8" hidden="1">
      <c r="H3859" s="1"/>
    </row>
    <row r="3860" spans="8:8" hidden="1">
      <c r="H3860" s="1"/>
    </row>
    <row r="3861" spans="8:8" hidden="1">
      <c r="H3861" s="1"/>
    </row>
    <row r="3862" spans="8:8" hidden="1">
      <c r="H3862" s="1"/>
    </row>
    <row r="3863" spans="8:8" hidden="1">
      <c r="H3863" s="1"/>
    </row>
    <row r="3864" spans="8:8" hidden="1">
      <c r="H3864" s="1"/>
    </row>
    <row r="3865" spans="8:8" hidden="1">
      <c r="H3865" s="1"/>
    </row>
    <row r="3866" spans="8:8" hidden="1">
      <c r="H3866" s="1"/>
    </row>
    <row r="3867" spans="8:8" hidden="1">
      <c r="H3867" s="1"/>
    </row>
    <row r="3868" spans="8:8" hidden="1">
      <c r="H3868" s="1"/>
    </row>
    <row r="3869" spans="8:8" hidden="1">
      <c r="H3869" s="1"/>
    </row>
    <row r="3870" spans="8:8" hidden="1">
      <c r="H3870" s="1"/>
    </row>
    <row r="3871" spans="8:8" hidden="1">
      <c r="H3871" s="1"/>
    </row>
    <row r="3872" spans="8:8" hidden="1">
      <c r="H3872" s="1"/>
    </row>
    <row r="3873" spans="8:8" hidden="1">
      <c r="H3873" s="1"/>
    </row>
    <row r="3874" spans="8:8" hidden="1">
      <c r="H3874" s="1"/>
    </row>
    <row r="3875" spans="8:8" hidden="1">
      <c r="H3875" s="1"/>
    </row>
    <row r="3876" spans="8:8" hidden="1">
      <c r="H3876" s="1"/>
    </row>
    <row r="3877" spans="8:8" hidden="1">
      <c r="H3877" s="1"/>
    </row>
    <row r="3878" spans="8:8" hidden="1">
      <c r="H3878" s="1"/>
    </row>
    <row r="3879" spans="8:8" hidden="1">
      <c r="H3879" s="1"/>
    </row>
    <row r="3880" spans="8:8" hidden="1">
      <c r="H3880" s="1"/>
    </row>
    <row r="3881" spans="8:8" hidden="1">
      <c r="H3881" s="1"/>
    </row>
    <row r="3882" spans="8:8" hidden="1">
      <c r="H3882" s="1"/>
    </row>
    <row r="3883" spans="8:8" hidden="1">
      <c r="H3883" s="1"/>
    </row>
    <row r="3884" spans="8:8" hidden="1">
      <c r="H3884" s="1"/>
    </row>
    <row r="3885" spans="8:8" hidden="1">
      <c r="H3885" s="1"/>
    </row>
    <row r="3886" spans="8:8" hidden="1">
      <c r="H3886" s="1"/>
    </row>
    <row r="3887" spans="8:8" hidden="1">
      <c r="H3887" s="1"/>
    </row>
    <row r="3888" spans="8:8" hidden="1">
      <c r="H3888" s="1"/>
    </row>
    <row r="3889" spans="8:8" hidden="1">
      <c r="H3889" s="1"/>
    </row>
    <row r="3890" spans="8:8" hidden="1">
      <c r="H3890" s="1"/>
    </row>
    <row r="3891" spans="8:8" hidden="1">
      <c r="H3891" s="1"/>
    </row>
    <row r="3892" spans="8:8" hidden="1">
      <c r="H3892" s="1"/>
    </row>
    <row r="3893" spans="8:8" hidden="1">
      <c r="H3893" s="1"/>
    </row>
    <row r="3894" spans="8:8" hidden="1">
      <c r="H3894" s="1"/>
    </row>
    <row r="3895" spans="8:8" hidden="1">
      <c r="H3895" s="1"/>
    </row>
    <row r="3896" spans="8:8" hidden="1">
      <c r="H3896" s="1"/>
    </row>
    <row r="3897" spans="8:8" hidden="1">
      <c r="H3897" s="1"/>
    </row>
    <row r="3898" spans="8:8" hidden="1">
      <c r="H3898" s="1"/>
    </row>
    <row r="3899" spans="8:8" hidden="1">
      <c r="H3899" s="1"/>
    </row>
    <row r="3900" spans="8:8" hidden="1">
      <c r="H3900" s="1"/>
    </row>
    <row r="3901" spans="8:8" hidden="1">
      <c r="H3901" s="1"/>
    </row>
    <row r="3902" spans="8:8" hidden="1">
      <c r="H3902" s="1"/>
    </row>
    <row r="3903" spans="8:8" hidden="1">
      <c r="H3903" s="1"/>
    </row>
    <row r="3904" spans="8:8" hidden="1">
      <c r="H3904" s="1"/>
    </row>
    <row r="3905" spans="8:8" hidden="1">
      <c r="H3905" s="1"/>
    </row>
    <row r="3906" spans="8:8" hidden="1">
      <c r="H3906" s="1"/>
    </row>
    <row r="3907" spans="8:8" hidden="1">
      <c r="H3907" s="1"/>
    </row>
    <row r="3908" spans="8:8" hidden="1">
      <c r="H3908" s="1"/>
    </row>
    <row r="3909" spans="8:8" hidden="1">
      <c r="H3909" s="1"/>
    </row>
    <row r="3910" spans="8:8" hidden="1">
      <c r="H3910" s="1"/>
    </row>
    <row r="3911" spans="8:8" hidden="1">
      <c r="H3911" s="1"/>
    </row>
    <row r="3912" spans="8:8" hidden="1">
      <c r="H3912" s="1"/>
    </row>
    <row r="3913" spans="8:8" hidden="1">
      <c r="H3913" s="1"/>
    </row>
    <row r="3914" spans="8:8" hidden="1">
      <c r="H3914" s="1"/>
    </row>
    <row r="3915" spans="8:8" hidden="1">
      <c r="H3915" s="1"/>
    </row>
    <row r="3916" spans="8:8" hidden="1">
      <c r="H3916" s="1"/>
    </row>
    <row r="3917" spans="8:8" hidden="1">
      <c r="H3917" s="1"/>
    </row>
    <row r="3918" spans="8:8" hidden="1">
      <c r="H3918" s="1"/>
    </row>
    <row r="3919" spans="8:8" hidden="1">
      <c r="H3919" s="1"/>
    </row>
    <row r="3920" spans="8:8" hidden="1">
      <c r="H3920" s="1"/>
    </row>
    <row r="3921" spans="8:8" hidden="1">
      <c r="H3921" s="1"/>
    </row>
    <row r="3922" spans="8:8" hidden="1">
      <c r="H3922" s="1"/>
    </row>
    <row r="3923" spans="8:8" hidden="1">
      <c r="H3923" s="1"/>
    </row>
    <row r="3924" spans="8:8" hidden="1">
      <c r="H3924" s="1"/>
    </row>
    <row r="3925" spans="8:8" hidden="1">
      <c r="H3925" s="1"/>
    </row>
    <row r="3926" spans="8:8" hidden="1">
      <c r="H3926" s="1"/>
    </row>
    <row r="3927" spans="8:8" hidden="1">
      <c r="H3927" s="1"/>
    </row>
    <row r="3928" spans="8:8" hidden="1">
      <c r="H3928" s="1"/>
    </row>
    <row r="3929" spans="8:8" hidden="1">
      <c r="H3929" s="1"/>
    </row>
    <row r="3930" spans="8:8" hidden="1">
      <c r="H3930" s="1"/>
    </row>
    <row r="3931" spans="8:8" hidden="1">
      <c r="H3931" s="1"/>
    </row>
    <row r="3932" spans="8:8" hidden="1">
      <c r="H3932" s="1"/>
    </row>
    <row r="3933" spans="8:8" hidden="1">
      <c r="H3933" s="1"/>
    </row>
    <row r="3934" spans="8:8" hidden="1">
      <c r="H3934" s="1"/>
    </row>
    <row r="3935" spans="8:8" hidden="1">
      <c r="H3935" s="1"/>
    </row>
    <row r="3936" spans="8:8" hidden="1">
      <c r="H3936" s="1"/>
    </row>
    <row r="3937" spans="8:8" hidden="1">
      <c r="H3937" s="1"/>
    </row>
    <row r="3938" spans="8:8" hidden="1">
      <c r="H3938" s="1"/>
    </row>
    <row r="3939" spans="8:8" hidden="1">
      <c r="H3939" s="1"/>
    </row>
    <row r="3940" spans="8:8" hidden="1">
      <c r="H3940" s="1"/>
    </row>
    <row r="3941" spans="8:8" hidden="1">
      <c r="H3941" s="1"/>
    </row>
    <row r="3942" spans="8:8" hidden="1">
      <c r="H3942" s="1"/>
    </row>
    <row r="3943" spans="8:8" hidden="1">
      <c r="H3943" s="1"/>
    </row>
    <row r="3944" spans="8:8" hidden="1">
      <c r="H3944" s="1"/>
    </row>
    <row r="3945" spans="8:8" hidden="1">
      <c r="H3945" s="1"/>
    </row>
    <row r="3946" spans="8:8" hidden="1">
      <c r="H3946" s="1"/>
    </row>
    <row r="3947" spans="8:8" hidden="1">
      <c r="H3947" s="1"/>
    </row>
    <row r="3948" spans="8:8" hidden="1">
      <c r="H3948" s="1"/>
    </row>
    <row r="3949" spans="8:8" hidden="1">
      <c r="H3949" s="1"/>
    </row>
    <row r="3950" spans="8:8" hidden="1">
      <c r="H3950" s="1"/>
    </row>
    <row r="3951" spans="8:8" hidden="1">
      <c r="H3951" s="1"/>
    </row>
    <row r="3952" spans="8:8" hidden="1">
      <c r="H3952" s="1"/>
    </row>
    <row r="3953" spans="8:8" hidden="1">
      <c r="H3953" s="1"/>
    </row>
    <row r="3954" spans="8:8" hidden="1">
      <c r="H3954" s="1"/>
    </row>
    <row r="3955" spans="8:8" hidden="1">
      <c r="H3955" s="1"/>
    </row>
    <row r="3956" spans="8:8" hidden="1">
      <c r="H3956" s="1"/>
    </row>
    <row r="3957" spans="8:8" hidden="1">
      <c r="H3957" s="1"/>
    </row>
    <row r="3958" spans="8:8" hidden="1">
      <c r="H3958" s="1"/>
    </row>
    <row r="3959" spans="8:8" hidden="1">
      <c r="H3959" s="1"/>
    </row>
    <row r="3960" spans="8:8" hidden="1">
      <c r="H3960" s="1"/>
    </row>
    <row r="3961" spans="8:8" hidden="1">
      <c r="H3961" s="1"/>
    </row>
    <row r="3962" spans="8:8" hidden="1">
      <c r="H3962" s="1"/>
    </row>
    <row r="3963" spans="8:8" hidden="1">
      <c r="H3963" s="1"/>
    </row>
    <row r="3964" spans="8:8" hidden="1">
      <c r="H3964" s="1"/>
    </row>
    <row r="3965" spans="8:8" hidden="1">
      <c r="H3965" s="1"/>
    </row>
    <row r="3966" spans="8:8" hidden="1">
      <c r="H3966" s="1"/>
    </row>
    <row r="3967" spans="8:8" hidden="1">
      <c r="H3967" s="1"/>
    </row>
    <row r="3968" spans="8:8" hidden="1">
      <c r="H3968" s="1"/>
    </row>
    <row r="3969" spans="8:8" hidden="1">
      <c r="H3969" s="1"/>
    </row>
    <row r="3970" spans="8:8" hidden="1">
      <c r="H3970" s="1"/>
    </row>
    <row r="3971" spans="8:8" hidden="1">
      <c r="H3971" s="1"/>
    </row>
    <row r="3972" spans="8:8" hidden="1">
      <c r="H3972" s="1"/>
    </row>
    <row r="3973" spans="8:8" hidden="1">
      <c r="H3973" s="1"/>
    </row>
    <row r="3974" spans="8:8" hidden="1">
      <c r="H3974" s="1"/>
    </row>
    <row r="3975" spans="8:8" hidden="1">
      <c r="H3975" s="1"/>
    </row>
    <row r="3976" spans="8:8" hidden="1">
      <c r="H3976" s="1"/>
    </row>
    <row r="3977" spans="8:8" hidden="1">
      <c r="H3977" s="1"/>
    </row>
    <row r="3978" spans="8:8" hidden="1">
      <c r="H3978" s="1"/>
    </row>
    <row r="3979" spans="8:8" hidden="1">
      <c r="H3979" s="1"/>
    </row>
    <row r="3980" spans="8:8" hidden="1">
      <c r="H3980" s="1"/>
    </row>
    <row r="3981" spans="8:8" hidden="1">
      <c r="H3981" s="1"/>
    </row>
    <row r="3982" spans="8:8" hidden="1">
      <c r="H3982" s="1"/>
    </row>
    <row r="3983" spans="8:8" hidden="1">
      <c r="H3983" s="1"/>
    </row>
    <row r="3984" spans="8:8" hidden="1">
      <c r="H3984" s="1"/>
    </row>
    <row r="3985" spans="8:8" hidden="1">
      <c r="H3985" s="1"/>
    </row>
    <row r="3986" spans="8:8" hidden="1">
      <c r="H3986" s="1"/>
    </row>
    <row r="3987" spans="8:8" hidden="1">
      <c r="H3987" s="1"/>
    </row>
    <row r="3988" spans="8:8" hidden="1">
      <c r="H3988" s="1"/>
    </row>
    <row r="3989" spans="8:8" hidden="1">
      <c r="H3989" s="1"/>
    </row>
    <row r="3990" spans="8:8" hidden="1">
      <c r="H3990" s="1"/>
    </row>
    <row r="3991" spans="8:8">
      <c r="H3991" s="1"/>
    </row>
    <row r="3992" spans="8:8">
      <c r="H3992" s="1"/>
    </row>
    <row r="3993" spans="8:8">
      <c r="H3993" s="1"/>
    </row>
    <row r="3994" spans="8:8">
      <c r="H3994" s="1"/>
    </row>
    <row r="3995" spans="8:8">
      <c r="H3995" s="1"/>
    </row>
    <row r="3996" spans="8:8">
      <c r="H3996" s="1"/>
    </row>
    <row r="3997" spans="8:8">
      <c r="H3997" s="1"/>
    </row>
    <row r="3998" spans="8:8">
      <c r="H3998" s="1"/>
    </row>
    <row r="3999" spans="8:8">
      <c r="H3999" s="1"/>
    </row>
    <row r="4000" spans="8:8">
      <c r="H4000" s="1"/>
    </row>
    <row r="4001" spans="8:8">
      <c r="H4001" s="1"/>
    </row>
    <row r="4002" spans="8:8">
      <c r="H4002" s="1"/>
    </row>
    <row r="4003" spans="8:8">
      <c r="H4003" s="1"/>
    </row>
    <row r="4004" spans="8:8">
      <c r="H4004" s="1"/>
    </row>
    <row r="4005" spans="8:8">
      <c r="H4005" s="1"/>
    </row>
    <row r="4006" spans="8:8">
      <c r="H4006" s="1"/>
    </row>
    <row r="4007" spans="8:8">
      <c r="H4007" s="1"/>
    </row>
    <row r="4008" spans="8:8">
      <c r="H4008" s="1"/>
    </row>
    <row r="4009" spans="8:8">
      <c r="H4009" s="1"/>
    </row>
    <row r="4010" spans="8:8">
      <c r="H4010" s="1"/>
    </row>
    <row r="4011" spans="8:8">
      <c r="H4011" s="1"/>
    </row>
    <row r="4012" spans="8:8">
      <c r="H4012" s="1"/>
    </row>
    <row r="4013" spans="8:8">
      <c r="H4013" s="1"/>
    </row>
    <row r="4014" spans="8:8">
      <c r="H4014" s="1"/>
    </row>
    <row r="4015" spans="8:8">
      <c r="H4015" s="1"/>
    </row>
    <row r="4016" spans="8:8">
      <c r="H4016" s="1"/>
    </row>
    <row r="4017" spans="8:8">
      <c r="H4017" s="1"/>
    </row>
    <row r="4018" spans="8:8">
      <c r="H4018" s="1"/>
    </row>
    <row r="4019" spans="8:8">
      <c r="H4019" s="1"/>
    </row>
    <row r="4020" spans="8:8">
      <c r="H4020" s="1"/>
    </row>
    <row r="4021" spans="8:8">
      <c r="H4021" s="1"/>
    </row>
    <row r="4022" spans="8:8">
      <c r="H4022" s="1"/>
    </row>
    <row r="4023" spans="8:8">
      <c r="H4023" s="1"/>
    </row>
    <row r="4024" spans="8:8">
      <c r="H4024" s="1"/>
    </row>
    <row r="4025" spans="8:8">
      <c r="H4025" s="1"/>
    </row>
    <row r="4026" spans="8:8">
      <c r="H4026" s="1"/>
    </row>
    <row r="4027" spans="8:8">
      <c r="H4027" s="1"/>
    </row>
    <row r="4028" spans="8:8">
      <c r="H4028" s="1"/>
    </row>
    <row r="4029" spans="8:8">
      <c r="H4029" s="1"/>
    </row>
    <row r="4030" spans="8:8">
      <c r="H4030" s="1"/>
    </row>
    <row r="4031" spans="8:8">
      <c r="H4031" s="1"/>
    </row>
    <row r="4032" spans="8:8">
      <c r="H4032" s="1"/>
    </row>
    <row r="4033" spans="8:8">
      <c r="H4033" s="1"/>
    </row>
    <row r="4034" spans="8:8">
      <c r="H4034" s="1"/>
    </row>
    <row r="4035" spans="8:8">
      <c r="H4035" s="1"/>
    </row>
    <row r="4036" spans="8:8">
      <c r="H4036" s="1"/>
    </row>
    <row r="4037" spans="8:8">
      <c r="H4037" s="1"/>
    </row>
    <row r="4038" spans="8:8">
      <c r="H4038" s="1"/>
    </row>
    <row r="4039" spans="8:8">
      <c r="H4039" s="1"/>
    </row>
    <row r="4040" spans="8:8">
      <c r="H4040" s="1"/>
    </row>
    <row r="4041" spans="8:8">
      <c r="H4041" s="1"/>
    </row>
    <row r="4042" spans="8:8">
      <c r="H4042" s="1"/>
    </row>
    <row r="4043" spans="8:8">
      <c r="H4043" s="1"/>
    </row>
    <row r="4044" spans="8:8">
      <c r="H4044" s="1"/>
    </row>
    <row r="4045" spans="8:8">
      <c r="H4045" s="1"/>
    </row>
    <row r="4046" spans="8:8">
      <c r="H4046" s="1"/>
    </row>
    <row r="4047" spans="8:8">
      <c r="H4047" s="1"/>
    </row>
    <row r="4048" spans="8:8">
      <c r="H4048" s="1"/>
    </row>
    <row r="4049" spans="8:8">
      <c r="H4049" s="1"/>
    </row>
    <row r="4050" spans="8:8">
      <c r="H4050" s="1"/>
    </row>
    <row r="4051" spans="8:8">
      <c r="H4051" s="1"/>
    </row>
    <row r="4052" spans="8:8">
      <c r="H4052" s="1"/>
    </row>
    <row r="4053" spans="8:8">
      <c r="H4053" s="1"/>
    </row>
    <row r="4054" spans="8:8">
      <c r="H4054" s="1"/>
    </row>
    <row r="4055" spans="8:8">
      <c r="H4055" s="1"/>
    </row>
    <row r="4056" spans="8:8">
      <c r="H4056" s="1"/>
    </row>
    <row r="4057" spans="8:8">
      <c r="H4057" s="1"/>
    </row>
    <row r="4058" spans="8:8">
      <c r="H4058" s="1"/>
    </row>
    <row r="4059" spans="8:8">
      <c r="H4059" s="1"/>
    </row>
    <row r="4060" spans="8:8">
      <c r="H4060" s="1"/>
    </row>
    <row r="4061" spans="8:8">
      <c r="H4061" s="1"/>
    </row>
    <row r="4062" spans="8:8">
      <c r="H4062" s="1"/>
    </row>
    <row r="4063" spans="8:8">
      <c r="H4063" s="1"/>
    </row>
    <row r="4064" spans="8:8">
      <c r="H4064" s="1"/>
    </row>
    <row r="4065" spans="8:8">
      <c r="H4065" s="1"/>
    </row>
    <row r="4066" spans="8:8">
      <c r="H4066" s="1"/>
    </row>
    <row r="4067" spans="8:8">
      <c r="H4067" s="1"/>
    </row>
    <row r="4068" spans="8:8">
      <c r="H4068" s="1"/>
    </row>
    <row r="4069" spans="8:8">
      <c r="H4069" s="1"/>
    </row>
    <row r="4070" spans="8:8">
      <c r="H4070" s="1"/>
    </row>
    <row r="4071" spans="8:8">
      <c r="H4071" s="1"/>
    </row>
    <row r="4072" spans="8:8">
      <c r="H4072" s="1"/>
    </row>
    <row r="4073" spans="8:8">
      <c r="H4073" s="1"/>
    </row>
    <row r="4074" spans="8:8">
      <c r="H4074" s="1"/>
    </row>
    <row r="4075" spans="8:8">
      <c r="H4075" s="1"/>
    </row>
    <row r="4076" spans="8:8">
      <c r="H4076" s="1"/>
    </row>
    <row r="4077" spans="8:8">
      <c r="H4077" s="1"/>
    </row>
    <row r="4078" spans="8:8">
      <c r="H4078" s="1"/>
    </row>
    <row r="4079" spans="8:8">
      <c r="H4079" s="1"/>
    </row>
    <row r="4080" spans="8:8">
      <c r="H4080" s="1"/>
    </row>
    <row r="4081" spans="8:8">
      <c r="H4081" s="1"/>
    </row>
    <row r="4082" spans="8:8">
      <c r="H4082" s="1"/>
    </row>
    <row r="4083" spans="8:8">
      <c r="H4083" s="1"/>
    </row>
    <row r="4084" spans="8:8">
      <c r="H4084" s="1"/>
    </row>
    <row r="4085" spans="8:8">
      <c r="H4085" s="1"/>
    </row>
    <row r="4086" spans="8:8">
      <c r="H4086" s="1"/>
    </row>
    <row r="4087" spans="8:8">
      <c r="H4087" s="1"/>
    </row>
    <row r="4088" spans="8:8">
      <c r="H4088" s="1"/>
    </row>
  </sheetData>
  <autoFilter ref="E4:E3990">
    <filterColumn colId="0">
      <filters>
        <filter val="1"/>
      </filters>
    </filterColumn>
  </autoFilter>
  <mergeCells count="9">
    <mergeCell ref="R5:S5"/>
    <mergeCell ref="T5:T6"/>
    <mergeCell ref="L3790:N3790"/>
    <mergeCell ref="G5:G6"/>
    <mergeCell ref="H5:I6"/>
    <mergeCell ref="J5:J6"/>
    <mergeCell ref="L5:M5"/>
    <mergeCell ref="N5:O5"/>
    <mergeCell ref="P5:Q5"/>
  </mergeCells>
  <phoneticPr fontId="3" type="noConversion"/>
  <dataValidations count="3">
    <dataValidation type="list" allowBlank="1" showInputMessage="1" showErrorMessage="1" sqref="C10 C12 C492 C496 C14 C16 C18 C20 C22 C24 C500 C504 C508 C512 C516 C520 C524 C528 C532 C536 C540 C544 C26 C28 C548 C552 C556 C560 C564 C568 C572 C636 C418 C422 C426 C430 C434 C438 C442 C446 C450 C454 C458 C462 C466 C470 C474 C478 C482 C486 C30 C34 C38 C42 C46 C50 C54 C32 C36 C40 C44 C48 C52 C56 C490 C494 C498 C502 C506 C510 C514 C518 C522 C526 C530 C534 C538 C542 C546 C550 C554 C558 C562 C566 C570 C574 C420 C424 C428 C432 C436 C440 C444 C448 C452 C456 C460 C464 C468 C472 C476 C480 C58 C62 C66 C70 C74 C78 C82 C86 C90 C94 C98 C102 C106 C110 C114 C118 C122 C126 C130 C134 C60 C64 C68 C72 C76 C80 C84 C88 C92 C96 C100 C104 C108 C112 C116 C120 C124 C128 C132 C136 C280 C284 C288 C292 C296 C300 C294 C298 C234 C238 C242 C246 C250 C254 C258 C262 C266 C270 C274 C278 C282 C286 C290 C140 C144 C148 C152 C156 C160 C164 C168 C172 C176 C180 C184 C188 C192 C196 C200 C204 C208 C212 C216 C220 C224 C228 C232 C236 C240 C244 C248 C252 C256 C260 C264 C268 C272 C276 C304 C308 C302 C306 C484 C488 C138 C142 C146 C150 C154 C158 C162 C166 C170 C174 C178 C182 C186 C190 C194 C198 C202 C206 C210 C214 C218 C222 C226 C230 C312 C316 C320 C324 C328 C332 C336 C340 C344 C348 C352 C356 C360 C364 C368 C372 C376 C380 C384 C388 C392 C396 C400 C404 C408 C412 C416 C310 C314 C318 C322 C326 C330 C334 C338 C342 C346 C350 C354 C358 C362 C366 C370 C374 C378 C382 C386 C390 C394 C398 C402 C406 C410 C414 C580 C582 C584 C586 C588 C590 C594 C598 C602 C606 C610 C614 C618 C622 C626 C630 C634 C638 C642 C646 C650 C654 C658 C662 C666 C670 C674 C678 C682 C686 C690 C694 C698 C702 C706 C710 C714 C718 C722 C726 C730 C734 C738 C742 C746 C750 C754 C758 C762 C766 C770 C774 C778 C782 C786 C790 C794 C798 C802 C806 C810 C814 C818 C822 C826 C830 C834 C838 C842 C846 C850 C854 C858 C862 C866 C870 C874 C878 C882 C886 C890 C894 C898 C902 C906 C910 C914 C918 C922 C926 C930 C934 C938 C942 C946 C950 C954 C958 C962 C966 C970 C974 C978 C982 C986 C990 C994 C998 C1002 C1006 C1010 C1014 C1018 C1022 C1026 C1030 C1034 C1038 C1042 C1046 C1050 C1054 C1058 C1062 C1066 C1070 C1074 C1078 C1082 C1086 C1090 C1094 C1098 C1102 C1106 C1110 C1114 C1118 C1122 C1126 C1130 C1134 C1138 C1142 C1146 C1150 C1154 C1158 C1162 C1166 C1170 C1174 C1178 C1182 C1186 C1190 C1194 C1198 C1202 C1206 C1210 C1214 C1218 C1222 C1226 C1230 C1234 C1238 C1242 C1246 C1250 C1254 C1258 C1262 C1266 C1270 C1274 C1278 C1282 C1286 C1290 C1294 C1298 C1302 C1306 C1310 C1314 C1318 C1322 C1326 C1330 C1334 C1338 C1342 C1346 C1350 C1354 C1358 C1362 C1366 C1370 C1374 C1378 C1382 C1386 C1390 C1394 C1398 C1402 C1406 C1410 C1414 C1418 C1422 C1426 C592 C596 C600 C604 C608 C612 C616 C620 C624 C628 C632 C576">
      <formula1>"0,1,2,3,4,5,6"</formula1>
    </dataValidation>
    <dataValidation type="list" allowBlank="1" showInputMessage="1" showErrorMessage="1" sqref="G1314 G1318">
      <formula1>"GV 제수변부설, 스트레나부설,신축관부설,계량기부설,유량계부설"</formula1>
    </dataValidation>
    <dataValidation type="list" allowBlank="1" showInputMessage="1" showErrorMessage="1" sqref="G1370 G1374">
      <formula1>"GV 제수변철거, 스트레나철거,신축관철거,계량기철거,유량계철거"</formula1>
    </dataValidation>
  </dataValidations>
  <pageMargins left="0.85" right="0.5" top="0.62" bottom="0.34" header="0.39370078740157483" footer="0.3"/>
  <pageSetup paperSize="9" scale="92" orientation="landscape"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9]!토공찿기">
                <anchor moveWithCells="1" sizeWithCells="1">
                  <from>
                    <xdr:col>6</xdr:col>
                    <xdr:colOff>114300</xdr:colOff>
                    <xdr:row>0</xdr:row>
                    <xdr:rowOff>0</xdr:rowOff>
                  </from>
                  <to>
                    <xdr:col>6</xdr:col>
                    <xdr:colOff>504825</xdr:colOff>
                    <xdr:row>0</xdr:row>
                    <xdr:rowOff>152400</xdr:rowOff>
                  </to>
                </anchor>
              </controlPr>
            </control>
          </mc:Choice>
        </mc:AlternateContent>
        <mc:AlternateContent xmlns:mc="http://schemas.openxmlformats.org/markup-compatibility/2006">
          <mc:Choice Requires="x14">
            <control shapeId="2050" r:id="rId5" name="Button 2">
              <controlPr defaultSize="0" print="0" autoFill="0" autoPict="0" macro="[9]!배관공찿기">
                <anchor moveWithCells="1" sizeWithCells="1">
                  <from>
                    <xdr:col>6</xdr:col>
                    <xdr:colOff>523875</xdr:colOff>
                    <xdr:row>0</xdr:row>
                    <xdr:rowOff>0</xdr:rowOff>
                  </from>
                  <to>
                    <xdr:col>6</xdr:col>
                    <xdr:colOff>914400</xdr:colOff>
                    <xdr:row>0</xdr:row>
                    <xdr:rowOff>152400</xdr:rowOff>
                  </to>
                </anchor>
              </controlPr>
            </control>
          </mc:Choice>
        </mc:AlternateContent>
        <mc:AlternateContent xmlns:mc="http://schemas.openxmlformats.org/markup-compatibility/2006">
          <mc:Choice Requires="x14">
            <control shapeId="2051" r:id="rId6" name="Button 3">
              <controlPr defaultSize="0" print="0" autoFill="0" autoPict="0" macro="[9]!부대공찿기">
                <anchor moveWithCells="1" sizeWithCells="1">
                  <from>
                    <xdr:col>6</xdr:col>
                    <xdr:colOff>923925</xdr:colOff>
                    <xdr:row>0</xdr:row>
                    <xdr:rowOff>0</xdr:rowOff>
                  </from>
                  <to>
                    <xdr:col>6</xdr:col>
                    <xdr:colOff>1314450</xdr:colOff>
                    <xdr:row>0</xdr:row>
                    <xdr:rowOff>152400</xdr:rowOff>
                  </to>
                </anchor>
              </controlPr>
            </control>
          </mc:Choice>
        </mc:AlternateContent>
        <mc:AlternateContent xmlns:mc="http://schemas.openxmlformats.org/markup-compatibility/2006">
          <mc:Choice Requires="x14">
            <control shapeId="2052" r:id="rId7" name="Button 4">
              <controlPr defaultSize="0" print="0" autoFill="0" autoPict="0" macro="[9]!사급자재찿기">
                <anchor moveWithCells="1" sizeWithCells="1">
                  <from>
                    <xdr:col>6</xdr:col>
                    <xdr:colOff>1323975</xdr:colOff>
                    <xdr:row>0</xdr:row>
                    <xdr:rowOff>0</xdr:rowOff>
                  </from>
                  <to>
                    <xdr:col>7</xdr:col>
                    <xdr:colOff>19050</xdr:colOff>
                    <xdr:row>0</xdr:row>
                    <xdr:rowOff>152400</xdr:rowOff>
                  </to>
                </anchor>
              </controlPr>
            </control>
          </mc:Choice>
        </mc:AlternateContent>
        <mc:AlternateContent xmlns:mc="http://schemas.openxmlformats.org/markup-compatibility/2006">
          <mc:Choice Requires="x14">
            <control shapeId="2053" r:id="rId8" name="Button 5">
              <controlPr defaultSize="0" print="0" autoFill="0" autoPict="0" macro="[9]!폐기물처리자체">
                <anchor moveWithCells="1" sizeWithCells="1">
                  <from>
                    <xdr:col>7</xdr:col>
                    <xdr:colOff>28575</xdr:colOff>
                    <xdr:row>0</xdr:row>
                    <xdr:rowOff>0</xdr:rowOff>
                  </from>
                  <to>
                    <xdr:col>7</xdr:col>
                    <xdr:colOff>428625</xdr:colOff>
                    <xdr:row>0</xdr:row>
                    <xdr:rowOff>152400</xdr:rowOff>
                  </to>
                </anchor>
              </controlPr>
            </control>
          </mc:Choice>
        </mc:AlternateContent>
        <mc:AlternateContent xmlns:mc="http://schemas.openxmlformats.org/markup-compatibility/2006">
          <mc:Choice Requires="x14">
            <control shapeId="2054" r:id="rId9" name="Button 6">
              <controlPr defaultSize="0" print="0" autoFill="0" autoPict="0" macro="[9]!방수액">
                <anchor moveWithCells="1" sizeWithCells="1">
                  <from>
                    <xdr:col>8</xdr:col>
                    <xdr:colOff>19050</xdr:colOff>
                    <xdr:row>0</xdr:row>
                    <xdr:rowOff>0</xdr:rowOff>
                  </from>
                  <to>
                    <xdr:col>8</xdr:col>
                    <xdr:colOff>400050</xdr:colOff>
                    <xdr:row>0</xdr:row>
                    <xdr:rowOff>152400</xdr:rowOff>
                  </to>
                </anchor>
              </controlPr>
            </control>
          </mc:Choice>
        </mc:AlternateContent>
        <mc:AlternateContent xmlns:mc="http://schemas.openxmlformats.org/markup-compatibility/2006">
          <mc:Choice Requires="x14">
            <control shapeId="2055" r:id="rId10" name="Button 7">
              <controlPr defaultSize="0" print="0" autoFill="0" autoPict="0" macro="[9]!입력차이동">
                <anchor moveWithCells="1" sizeWithCells="1">
                  <from>
                    <xdr:col>5</xdr:col>
                    <xdr:colOff>9525</xdr:colOff>
                    <xdr:row>0</xdr:row>
                    <xdr:rowOff>0</xdr:rowOff>
                  </from>
                  <to>
                    <xdr:col>6</xdr:col>
                    <xdr:colOff>142875</xdr:colOff>
                    <xdr:row>0</xdr:row>
                    <xdr:rowOff>152400</xdr:rowOff>
                  </to>
                </anchor>
              </controlPr>
            </control>
          </mc:Choice>
        </mc:AlternateContent>
        <mc:AlternateContent xmlns:mc="http://schemas.openxmlformats.org/markup-compatibility/2006">
          <mc:Choice Requires="x14">
            <control shapeId="2056" r:id="rId11" name="Button 8">
              <controlPr defaultSize="0" print="0" autoFill="0" autoPict="0" macro="[9]!복구비자체">
                <anchor moveWithCells="1" sizeWithCells="1">
                  <from>
                    <xdr:col>7</xdr:col>
                    <xdr:colOff>419100</xdr:colOff>
                    <xdr:row>0</xdr:row>
                    <xdr:rowOff>0</xdr:rowOff>
                  </from>
                  <to>
                    <xdr:col>7</xdr:col>
                    <xdr:colOff>809625</xdr:colOff>
                    <xdr:row>0</xdr:row>
                    <xdr:rowOff>152400</xdr:rowOff>
                  </to>
                </anchor>
              </controlPr>
            </control>
          </mc:Choice>
        </mc:AlternateContent>
        <mc:AlternateContent xmlns:mc="http://schemas.openxmlformats.org/markup-compatibility/2006">
          <mc:Choice Requires="x14">
            <control shapeId="2057" r:id="rId12" name="Button 9">
              <controlPr defaultSize="0" print="0" autoFill="0" autoPict="0" macro="[9]!관급자재">
                <anchor moveWithCells="1" sizeWithCells="1">
                  <from>
                    <xdr:col>7</xdr:col>
                    <xdr:colOff>828675</xdr:colOff>
                    <xdr:row>0</xdr:row>
                    <xdr:rowOff>0</xdr:rowOff>
                  </from>
                  <to>
                    <xdr:col>8</xdr:col>
                    <xdr:colOff>28575</xdr:colOff>
                    <xdr:row>0</xdr:row>
                    <xdr:rowOff>152400</xdr:rowOff>
                  </to>
                </anchor>
              </controlPr>
            </control>
          </mc:Choice>
        </mc:AlternateContent>
        <mc:AlternateContent xmlns:mc="http://schemas.openxmlformats.org/markup-compatibility/2006">
          <mc:Choice Requires="x14">
            <control shapeId="2058" r:id="rId13" name="Button 10">
              <controlPr defaultSize="0" print="0" autoFill="0" autoPict="0" macro="[9]!내역설계완료">
                <anchor moveWithCells="1" sizeWithCells="1">
                  <from>
                    <xdr:col>8</xdr:col>
                    <xdr:colOff>409575</xdr:colOff>
                    <xdr:row>0</xdr:row>
                    <xdr:rowOff>9525</xdr:rowOff>
                  </from>
                  <to>
                    <xdr:col>9</xdr:col>
                    <xdr:colOff>228600</xdr:colOff>
                    <xdr:row>0</xdr:row>
                    <xdr:rowOff>152400</xdr:rowOff>
                  </to>
                </anchor>
              </controlPr>
            </control>
          </mc:Choice>
        </mc:AlternateContent>
        <mc:AlternateContent xmlns:mc="http://schemas.openxmlformats.org/markup-compatibility/2006">
          <mc:Choice Requires="x14">
            <control shapeId="2059" r:id="rId14" name="Button 11">
              <controlPr defaultSize="0" print="0" autoFill="0" autoPict="0" macro="[9]!내역설계">
                <anchor moveWithCells="1" sizeWithCells="1">
                  <from>
                    <xdr:col>8</xdr:col>
                    <xdr:colOff>409575</xdr:colOff>
                    <xdr:row>0</xdr:row>
                    <xdr:rowOff>161925</xdr:rowOff>
                  </from>
                  <to>
                    <xdr:col>9</xdr:col>
                    <xdr:colOff>228600</xdr:colOff>
                    <xdr:row>1</xdr:row>
                    <xdr:rowOff>142875</xdr:rowOff>
                  </to>
                </anchor>
              </controlPr>
            </control>
          </mc:Choice>
        </mc:AlternateContent>
        <mc:AlternateContent xmlns:mc="http://schemas.openxmlformats.org/markup-compatibility/2006">
          <mc:Choice Requires="x14">
            <control shapeId="2060" r:id="rId15" name="Button 12">
              <controlPr defaultSize="0" print="0" autoFill="0" autoPict="0" macro="[9]!내역숨기기">
                <anchor moveWithCells="1" sizeWithCells="1">
                  <from>
                    <xdr:col>0</xdr:col>
                    <xdr:colOff>0</xdr:colOff>
                    <xdr:row>0</xdr:row>
                    <xdr:rowOff>9525</xdr:rowOff>
                  </from>
                  <to>
                    <xdr:col>0</xdr:col>
                    <xdr:colOff>0</xdr:colOff>
                    <xdr:row>0</xdr:row>
                    <xdr:rowOff>152400</xdr:rowOff>
                  </to>
                </anchor>
              </controlPr>
            </control>
          </mc:Choice>
        </mc:AlternateContent>
        <mc:AlternateContent xmlns:mc="http://schemas.openxmlformats.org/markup-compatibility/2006">
          <mc:Choice Requires="x14">
            <control shapeId="2061" r:id="rId16" name="Button 13">
              <controlPr defaultSize="0" print="0" autoFill="0" autoPict="0" macro="[9]!내역숨기기해체">
                <anchor moveWithCells="1" sizeWithCells="1">
                  <from>
                    <xdr:col>0</xdr:col>
                    <xdr:colOff>0</xdr:colOff>
                    <xdr:row>0</xdr:row>
                    <xdr:rowOff>152400</xdr:rowOff>
                  </from>
                  <to>
                    <xdr:col>0</xdr:col>
                    <xdr:colOff>0</xdr:colOff>
                    <xdr:row>1</xdr:row>
                    <xdr:rowOff>142875</xdr:rowOff>
                  </to>
                </anchor>
              </controlPr>
            </control>
          </mc:Choice>
        </mc:AlternateContent>
        <mc:AlternateContent xmlns:mc="http://schemas.openxmlformats.org/markup-compatibility/2006">
          <mc:Choice Requires="x14">
            <control shapeId="2062" r:id="rId17" name="Button 14">
              <controlPr defaultSize="0" print="0" autoFill="0" autoPict="0" macro="[9]!내역설계준비">
                <anchor moveWithCells="1" sizeWithCells="1">
                  <from>
                    <xdr:col>8</xdr:col>
                    <xdr:colOff>19050</xdr:colOff>
                    <xdr:row>0</xdr:row>
                    <xdr:rowOff>161925</xdr:rowOff>
                  </from>
                  <to>
                    <xdr:col>8</xdr:col>
                    <xdr:colOff>409575</xdr:colOff>
                    <xdr:row>1</xdr:row>
                    <xdr:rowOff>142875</xdr:rowOff>
                  </to>
                </anchor>
              </controlPr>
            </control>
          </mc:Choice>
        </mc:AlternateContent>
        <mc:AlternateContent xmlns:mc="http://schemas.openxmlformats.org/markup-compatibility/2006">
          <mc:Choice Requires="x14">
            <control shapeId="2063" r:id="rId18" name="Button 15">
              <controlPr defaultSize="0" print="0" autoFill="0" autoPict="0" macro="[9]!급수관자재">
                <anchor moveWithCells="1" sizeWithCells="1">
                  <from>
                    <xdr:col>7</xdr:col>
                    <xdr:colOff>962025</xdr:colOff>
                    <xdr:row>0</xdr:row>
                    <xdr:rowOff>19050</xdr:rowOff>
                  </from>
                  <to>
                    <xdr:col>7</xdr:col>
                    <xdr:colOff>1114425</xdr:colOff>
                    <xdr:row>0</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원가</vt:lpstr>
      <vt:lpstr>내역</vt:lpstr>
      <vt:lpstr>내역!Print_Area</vt:lpstr>
      <vt:lpstr>원가!Print_Area</vt:lpstr>
      <vt:lpstr>내역!Print_Titles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사용자</cp:lastModifiedBy>
  <dcterms:created xsi:type="dcterms:W3CDTF">2017-09-26T00:20:30Z</dcterms:created>
  <dcterms:modified xsi:type="dcterms:W3CDTF">2017-09-26T00:55:48Z</dcterms:modified>
</cp:coreProperties>
</file>