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8B649CA-682F-4194-85D9-AF79CD053E81}" xr6:coauthVersionLast="47" xr6:coauthVersionMax="47" xr10:uidLastSave="{00000000-0000-0000-0000-000000000000}"/>
  <bookViews>
    <workbookView xWindow="6000" yWindow="0" windowWidth="20670" windowHeight="14880" tabRatio="714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공종별내역서!$A$1:$M$284</definedName>
    <definedName name="_xlnm.Print_Area" localSheetId="1">공종별집계표!$A$1:$L$24</definedName>
    <definedName name="_xlnm.Print_Area" localSheetId="0">원가계산서!$A$1:$F$33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88" i="3" l="1"/>
  <c r="R239" i="3"/>
  <c r="R238" i="3"/>
  <c r="R234" i="3"/>
  <c r="R230" i="3"/>
  <c r="R229" i="3"/>
  <c r="R227" i="3"/>
  <c r="R160" i="3"/>
  <c r="R158" i="3"/>
  <c r="R155" i="3"/>
  <c r="R154" i="3"/>
  <c r="R108" i="3"/>
  <c r="R9" i="3"/>
  <c r="R231" i="3"/>
  <c r="R228" i="3"/>
  <c r="R159" i="3"/>
  <c r="R153" i="3"/>
  <c r="R151" i="3"/>
  <c r="R7" i="3"/>
  <c r="AY284" i="3"/>
  <c r="AX284" i="3"/>
  <c r="AW284" i="3"/>
  <c r="AV284" i="3"/>
  <c r="AU267" i="3"/>
  <c r="AT267" i="3"/>
  <c r="AS267" i="3"/>
  <c r="AR267" i="3"/>
  <c r="AQ267" i="3"/>
  <c r="AP267" i="3"/>
  <c r="AO267" i="3"/>
  <c r="AN267" i="3"/>
  <c r="AM267" i="3"/>
  <c r="AL267" i="3"/>
  <c r="AK267" i="3"/>
  <c r="AJ267" i="3"/>
  <c r="AI267" i="3"/>
  <c r="AH267" i="3"/>
  <c r="AG267" i="3"/>
  <c r="AF267" i="3"/>
  <c r="AE267" i="3"/>
  <c r="AD267" i="3"/>
  <c r="AC267" i="3"/>
  <c r="AB267" i="3"/>
  <c r="AA267" i="3"/>
  <c r="Z267" i="3"/>
  <c r="Y267" i="3"/>
  <c r="X267" i="3"/>
  <c r="W267" i="3"/>
  <c r="V267" i="3"/>
  <c r="U267" i="3"/>
  <c r="T267" i="3"/>
  <c r="S267" i="3"/>
  <c r="O267" i="3"/>
  <c r="R267" i="3"/>
  <c r="AU266" i="3"/>
  <c r="AT266" i="3"/>
  <c r="AS266" i="3"/>
  <c r="AR266" i="3"/>
  <c r="AQ266" i="3"/>
  <c r="AP266" i="3"/>
  <c r="AO266" i="3"/>
  <c r="AN266" i="3"/>
  <c r="AM266" i="3"/>
  <c r="AL266" i="3"/>
  <c r="AK266" i="3"/>
  <c r="AJ266" i="3"/>
  <c r="AI266" i="3"/>
  <c r="AH266" i="3"/>
  <c r="AG266" i="3"/>
  <c r="AF266" i="3"/>
  <c r="AE266" i="3"/>
  <c r="AD266" i="3"/>
  <c r="AC266" i="3"/>
  <c r="AB266" i="3"/>
  <c r="AB284" i="3" s="1"/>
  <c r="AA17" i="2" s="1"/>
  <c r="AA266" i="3"/>
  <c r="Z266" i="3"/>
  <c r="Y266" i="3"/>
  <c r="Y284" i="3" s="1"/>
  <c r="X17" i="2" s="1"/>
  <c r="X266" i="3"/>
  <c r="W266" i="3"/>
  <c r="W284" i="3" s="1"/>
  <c r="V17" i="2" s="1"/>
  <c r="V266" i="3"/>
  <c r="U266" i="3"/>
  <c r="T266" i="3"/>
  <c r="S266" i="3"/>
  <c r="O266" i="3"/>
  <c r="AY264" i="3"/>
  <c r="AX264" i="3"/>
  <c r="AW264" i="3"/>
  <c r="AV264" i="3"/>
  <c r="AU248" i="3"/>
  <c r="AT248" i="3"/>
  <c r="AS248" i="3"/>
  <c r="AR248" i="3"/>
  <c r="AQ248" i="3"/>
  <c r="AP248" i="3"/>
  <c r="AO248" i="3"/>
  <c r="AN248" i="3"/>
  <c r="AM248" i="3"/>
  <c r="AL248" i="3"/>
  <c r="AK248" i="3"/>
  <c r="AJ248" i="3"/>
  <c r="AI248" i="3"/>
  <c r="AH248" i="3"/>
  <c r="AG248" i="3"/>
  <c r="AF248" i="3"/>
  <c r="AE248" i="3"/>
  <c r="AD248" i="3"/>
  <c r="AC248" i="3"/>
  <c r="AB248" i="3"/>
  <c r="AA248" i="3"/>
  <c r="Z248" i="3"/>
  <c r="Y248" i="3"/>
  <c r="W248" i="3"/>
  <c r="V248" i="3"/>
  <c r="U248" i="3"/>
  <c r="T248" i="3"/>
  <c r="S248" i="3"/>
  <c r="R248" i="3"/>
  <c r="O248" i="3"/>
  <c r="AU247" i="3"/>
  <c r="AT247" i="3"/>
  <c r="AS247" i="3"/>
  <c r="AR247" i="3"/>
  <c r="AQ247" i="3"/>
  <c r="AP247" i="3"/>
  <c r="AO247" i="3"/>
  <c r="AN247" i="3"/>
  <c r="AM247" i="3"/>
  <c r="AL247" i="3"/>
  <c r="AK247" i="3"/>
  <c r="AJ247" i="3"/>
  <c r="AI247" i="3"/>
  <c r="AH247" i="3"/>
  <c r="AG247" i="3"/>
  <c r="AF247" i="3"/>
  <c r="AE247" i="3"/>
  <c r="AD247" i="3"/>
  <c r="AC247" i="3"/>
  <c r="AB247" i="3"/>
  <c r="AA247" i="3"/>
  <c r="Z247" i="3"/>
  <c r="Y247" i="3"/>
  <c r="W247" i="3"/>
  <c r="V247" i="3"/>
  <c r="U247" i="3"/>
  <c r="T247" i="3"/>
  <c r="S247" i="3"/>
  <c r="R247" i="3"/>
  <c r="O247" i="3"/>
  <c r="AU246" i="3"/>
  <c r="AT246" i="3"/>
  <c r="AS246" i="3"/>
  <c r="AR246" i="3"/>
  <c r="AQ246" i="3"/>
  <c r="AP246" i="3"/>
  <c r="AO246" i="3"/>
  <c r="AN246" i="3"/>
  <c r="AM246" i="3"/>
  <c r="AL246" i="3"/>
  <c r="AK246" i="3"/>
  <c r="AJ246" i="3"/>
  <c r="AI246" i="3"/>
  <c r="AH246" i="3"/>
  <c r="AG246" i="3"/>
  <c r="AF246" i="3"/>
  <c r="AE246" i="3"/>
  <c r="AD246" i="3"/>
  <c r="AC246" i="3"/>
  <c r="AB246" i="3"/>
  <c r="AA246" i="3"/>
  <c r="Z246" i="3"/>
  <c r="Y246" i="3"/>
  <c r="W246" i="3"/>
  <c r="V246" i="3"/>
  <c r="U246" i="3"/>
  <c r="T246" i="3"/>
  <c r="S246" i="3"/>
  <c r="R246" i="3"/>
  <c r="O246" i="3"/>
  <c r="AY244" i="3"/>
  <c r="AX244" i="3"/>
  <c r="AW244" i="3"/>
  <c r="AV244" i="3"/>
  <c r="AU15" i="2" s="1"/>
  <c r="AU240" i="3"/>
  <c r="AT240" i="3"/>
  <c r="AS240" i="3"/>
  <c r="AR240" i="3"/>
  <c r="AQ240" i="3"/>
  <c r="AP240" i="3"/>
  <c r="AO240" i="3"/>
  <c r="AN240" i="3"/>
  <c r="AM240" i="3"/>
  <c r="AL240" i="3"/>
  <c r="AK240" i="3"/>
  <c r="AJ240" i="3"/>
  <c r="AI240" i="3"/>
  <c r="AH240" i="3"/>
  <c r="AG240" i="3"/>
  <c r="AF240" i="3"/>
  <c r="AE240" i="3"/>
  <c r="AD240" i="3"/>
  <c r="AC240" i="3"/>
  <c r="AB240" i="3"/>
  <c r="AA240" i="3"/>
  <c r="Z240" i="3"/>
  <c r="Y240" i="3"/>
  <c r="X240" i="3"/>
  <c r="W240" i="3"/>
  <c r="V240" i="3"/>
  <c r="U240" i="3"/>
  <c r="T240" i="3"/>
  <c r="S240" i="3"/>
  <c r="O240" i="3"/>
  <c r="R240" i="3"/>
  <c r="AU239" i="3"/>
  <c r="AT239" i="3"/>
  <c r="AS239" i="3"/>
  <c r="AR239" i="3"/>
  <c r="AQ239" i="3"/>
  <c r="AP239" i="3"/>
  <c r="AO239" i="3"/>
  <c r="AN239" i="3"/>
  <c r="AM239" i="3"/>
  <c r="AL239" i="3"/>
  <c r="AK239" i="3"/>
  <c r="AJ239" i="3"/>
  <c r="AI239" i="3"/>
  <c r="AH239" i="3"/>
  <c r="AG239" i="3"/>
  <c r="AF239" i="3"/>
  <c r="AE239" i="3"/>
  <c r="AD239" i="3"/>
  <c r="AC239" i="3"/>
  <c r="AB239" i="3"/>
  <c r="AA239" i="3"/>
  <c r="Z239" i="3"/>
  <c r="Y239" i="3"/>
  <c r="X239" i="3"/>
  <c r="W239" i="3"/>
  <c r="V239" i="3"/>
  <c r="U239" i="3"/>
  <c r="T239" i="3"/>
  <c r="S239" i="3"/>
  <c r="O239" i="3"/>
  <c r="AU238" i="3"/>
  <c r="AT238" i="3"/>
  <c r="AS238" i="3"/>
  <c r="AR238" i="3"/>
  <c r="AQ238" i="3"/>
  <c r="AP238" i="3"/>
  <c r="AO238" i="3"/>
  <c r="AN238" i="3"/>
  <c r="AM238" i="3"/>
  <c r="AL238" i="3"/>
  <c r="AK238" i="3"/>
  <c r="AJ238" i="3"/>
  <c r="AI238" i="3"/>
  <c r="AH238" i="3"/>
  <c r="AG238" i="3"/>
  <c r="AF238" i="3"/>
  <c r="AE238" i="3"/>
  <c r="AD238" i="3"/>
  <c r="AC238" i="3"/>
  <c r="AB238" i="3"/>
  <c r="AA238" i="3"/>
  <c r="Z238" i="3"/>
  <c r="Y238" i="3"/>
  <c r="X238" i="3"/>
  <c r="W238" i="3"/>
  <c r="V238" i="3"/>
  <c r="U238" i="3"/>
  <c r="T238" i="3"/>
  <c r="S238" i="3"/>
  <c r="O238" i="3"/>
  <c r="AU237" i="3"/>
  <c r="AT237" i="3"/>
  <c r="AS237" i="3"/>
  <c r="AR237" i="3"/>
  <c r="AQ237" i="3"/>
  <c r="AP237" i="3"/>
  <c r="AO237" i="3"/>
  <c r="AN237" i="3"/>
  <c r="AM237" i="3"/>
  <c r="AL237" i="3"/>
  <c r="AK237" i="3"/>
  <c r="AJ237" i="3"/>
  <c r="AI237" i="3"/>
  <c r="AH237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U237" i="3"/>
  <c r="T237" i="3"/>
  <c r="S237" i="3"/>
  <c r="O237" i="3"/>
  <c r="AU236" i="3"/>
  <c r="AT236" i="3"/>
  <c r="AS236" i="3"/>
  <c r="AR236" i="3"/>
  <c r="AQ236" i="3"/>
  <c r="AP236" i="3"/>
  <c r="AO236" i="3"/>
  <c r="AN236" i="3"/>
  <c r="AM236" i="3"/>
  <c r="AL236" i="3"/>
  <c r="AK236" i="3"/>
  <c r="AJ236" i="3"/>
  <c r="AI236" i="3"/>
  <c r="AH236" i="3"/>
  <c r="AG236" i="3"/>
  <c r="AF236" i="3"/>
  <c r="AE236" i="3"/>
  <c r="AD236" i="3"/>
  <c r="AC236" i="3"/>
  <c r="AB236" i="3"/>
  <c r="AA236" i="3"/>
  <c r="Z236" i="3"/>
  <c r="Y236" i="3"/>
  <c r="X236" i="3"/>
  <c r="W236" i="3"/>
  <c r="V236" i="3"/>
  <c r="U236" i="3"/>
  <c r="T236" i="3"/>
  <c r="S236" i="3"/>
  <c r="O236" i="3"/>
  <c r="AU235" i="3"/>
  <c r="AT235" i="3"/>
  <c r="AS235" i="3"/>
  <c r="AR235" i="3"/>
  <c r="AQ235" i="3"/>
  <c r="AP235" i="3"/>
  <c r="AO235" i="3"/>
  <c r="AN235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O235" i="3"/>
  <c r="AU234" i="3"/>
  <c r="AT234" i="3"/>
  <c r="AS234" i="3"/>
  <c r="AR234" i="3"/>
  <c r="AQ234" i="3"/>
  <c r="AP234" i="3"/>
  <c r="AO234" i="3"/>
  <c r="AN234" i="3"/>
  <c r="AM234" i="3"/>
  <c r="AL234" i="3"/>
  <c r="AK234" i="3"/>
  <c r="AJ234" i="3"/>
  <c r="AI234" i="3"/>
  <c r="AH234" i="3"/>
  <c r="AG234" i="3"/>
  <c r="AF234" i="3"/>
  <c r="AE234" i="3"/>
  <c r="AD234" i="3"/>
  <c r="AC234" i="3"/>
  <c r="AB234" i="3"/>
  <c r="AA234" i="3"/>
  <c r="Z234" i="3"/>
  <c r="Y234" i="3"/>
  <c r="X234" i="3"/>
  <c r="W234" i="3"/>
  <c r="V234" i="3"/>
  <c r="U234" i="3"/>
  <c r="T234" i="3"/>
  <c r="S234" i="3"/>
  <c r="O234" i="3"/>
  <c r="AU233" i="3"/>
  <c r="AT233" i="3"/>
  <c r="AS233" i="3"/>
  <c r="AR233" i="3"/>
  <c r="AQ233" i="3"/>
  <c r="AP233" i="3"/>
  <c r="AO233" i="3"/>
  <c r="AN233" i="3"/>
  <c r="AM233" i="3"/>
  <c r="AL233" i="3"/>
  <c r="AK233" i="3"/>
  <c r="AJ233" i="3"/>
  <c r="AI233" i="3"/>
  <c r="AH233" i="3"/>
  <c r="AG233" i="3"/>
  <c r="AF233" i="3"/>
  <c r="AE233" i="3"/>
  <c r="AD233" i="3"/>
  <c r="AC233" i="3"/>
  <c r="AB233" i="3"/>
  <c r="AA233" i="3"/>
  <c r="Z233" i="3"/>
  <c r="Y233" i="3"/>
  <c r="X233" i="3"/>
  <c r="W233" i="3"/>
  <c r="V233" i="3"/>
  <c r="U233" i="3"/>
  <c r="T233" i="3"/>
  <c r="S233" i="3"/>
  <c r="O233" i="3"/>
  <c r="AU232" i="3"/>
  <c r="AT232" i="3"/>
  <c r="AS232" i="3"/>
  <c r="AR232" i="3"/>
  <c r="AQ232" i="3"/>
  <c r="AP232" i="3"/>
  <c r="AO232" i="3"/>
  <c r="AN232" i="3"/>
  <c r="AM232" i="3"/>
  <c r="AL232" i="3"/>
  <c r="AK232" i="3"/>
  <c r="AJ232" i="3"/>
  <c r="AI232" i="3"/>
  <c r="AH232" i="3"/>
  <c r="AG232" i="3"/>
  <c r="AF232" i="3"/>
  <c r="AE232" i="3"/>
  <c r="AD232" i="3"/>
  <c r="AC232" i="3"/>
  <c r="AB232" i="3"/>
  <c r="AA232" i="3"/>
  <c r="Z232" i="3"/>
  <c r="Y232" i="3"/>
  <c r="X232" i="3"/>
  <c r="W232" i="3"/>
  <c r="V232" i="3"/>
  <c r="U232" i="3"/>
  <c r="T232" i="3"/>
  <c r="S232" i="3"/>
  <c r="O232" i="3"/>
  <c r="R232" i="3"/>
  <c r="AU231" i="3"/>
  <c r="AT231" i="3"/>
  <c r="AS231" i="3"/>
  <c r="AR231" i="3"/>
  <c r="AQ231" i="3"/>
  <c r="AP231" i="3"/>
  <c r="AO231" i="3"/>
  <c r="AN231" i="3"/>
  <c r="AM231" i="3"/>
  <c r="AL231" i="3"/>
  <c r="AK231" i="3"/>
  <c r="AJ231" i="3"/>
  <c r="AI231" i="3"/>
  <c r="AH231" i="3"/>
  <c r="AG231" i="3"/>
  <c r="AF231" i="3"/>
  <c r="AE231" i="3"/>
  <c r="AD231" i="3"/>
  <c r="AC231" i="3"/>
  <c r="AB231" i="3"/>
  <c r="AA231" i="3"/>
  <c r="Z231" i="3"/>
  <c r="Y231" i="3"/>
  <c r="X231" i="3"/>
  <c r="W231" i="3"/>
  <c r="V231" i="3"/>
  <c r="U231" i="3"/>
  <c r="T231" i="3"/>
  <c r="S231" i="3"/>
  <c r="O231" i="3"/>
  <c r="AU230" i="3"/>
  <c r="AT230" i="3"/>
  <c r="AS230" i="3"/>
  <c r="AR230" i="3"/>
  <c r="AQ230" i="3"/>
  <c r="AP230" i="3"/>
  <c r="AO230" i="3"/>
  <c r="AN230" i="3"/>
  <c r="AM230" i="3"/>
  <c r="AL230" i="3"/>
  <c r="AK230" i="3"/>
  <c r="AJ230" i="3"/>
  <c r="AI230" i="3"/>
  <c r="AH230" i="3"/>
  <c r="AG230" i="3"/>
  <c r="AF230" i="3"/>
  <c r="AE230" i="3"/>
  <c r="AD230" i="3"/>
  <c r="AC230" i="3"/>
  <c r="AB230" i="3"/>
  <c r="AA230" i="3"/>
  <c r="Z230" i="3"/>
  <c r="Y230" i="3"/>
  <c r="X230" i="3"/>
  <c r="W230" i="3"/>
  <c r="V230" i="3"/>
  <c r="U230" i="3"/>
  <c r="T230" i="3"/>
  <c r="S230" i="3"/>
  <c r="O230" i="3"/>
  <c r="AU229" i="3"/>
  <c r="AT229" i="3"/>
  <c r="AS229" i="3"/>
  <c r="AR229" i="3"/>
  <c r="AQ229" i="3"/>
  <c r="AP229" i="3"/>
  <c r="AO229" i="3"/>
  <c r="AN229" i="3"/>
  <c r="AM229" i="3"/>
  <c r="AL229" i="3"/>
  <c r="AK229" i="3"/>
  <c r="AJ229" i="3"/>
  <c r="AI229" i="3"/>
  <c r="AH229" i="3"/>
  <c r="AG229" i="3"/>
  <c r="AF229" i="3"/>
  <c r="AE229" i="3"/>
  <c r="AD229" i="3"/>
  <c r="AC229" i="3"/>
  <c r="AB229" i="3"/>
  <c r="AA229" i="3"/>
  <c r="Z229" i="3"/>
  <c r="Y229" i="3"/>
  <c r="X229" i="3"/>
  <c r="W229" i="3"/>
  <c r="V229" i="3"/>
  <c r="U229" i="3"/>
  <c r="T229" i="3"/>
  <c r="S229" i="3"/>
  <c r="O229" i="3"/>
  <c r="AU228" i="3"/>
  <c r="AT228" i="3"/>
  <c r="AS228" i="3"/>
  <c r="AR228" i="3"/>
  <c r="AQ228" i="3"/>
  <c r="AP228" i="3"/>
  <c r="AO228" i="3"/>
  <c r="AN228" i="3"/>
  <c r="AM228" i="3"/>
  <c r="AL228" i="3"/>
  <c r="AK228" i="3"/>
  <c r="AJ228" i="3"/>
  <c r="AI228" i="3"/>
  <c r="AH228" i="3"/>
  <c r="AG228" i="3"/>
  <c r="AF228" i="3"/>
  <c r="AE228" i="3"/>
  <c r="AD228" i="3"/>
  <c r="AC228" i="3"/>
  <c r="AB228" i="3"/>
  <c r="AA228" i="3"/>
  <c r="Z228" i="3"/>
  <c r="Y228" i="3"/>
  <c r="X228" i="3"/>
  <c r="W228" i="3"/>
  <c r="V228" i="3"/>
  <c r="U228" i="3"/>
  <c r="T228" i="3"/>
  <c r="S228" i="3"/>
  <c r="O228" i="3"/>
  <c r="AU227" i="3"/>
  <c r="AT227" i="3"/>
  <c r="AS227" i="3"/>
  <c r="AR227" i="3"/>
  <c r="AQ227" i="3"/>
  <c r="AP227" i="3"/>
  <c r="AO227" i="3"/>
  <c r="AN227" i="3"/>
  <c r="AM227" i="3"/>
  <c r="AL227" i="3"/>
  <c r="AK227" i="3"/>
  <c r="AJ227" i="3"/>
  <c r="AI227" i="3"/>
  <c r="AH227" i="3"/>
  <c r="AG227" i="3"/>
  <c r="AF227" i="3"/>
  <c r="AE227" i="3"/>
  <c r="AD227" i="3"/>
  <c r="AC227" i="3"/>
  <c r="AB227" i="3"/>
  <c r="AA227" i="3"/>
  <c r="Z227" i="3"/>
  <c r="Y227" i="3"/>
  <c r="X227" i="3"/>
  <c r="W227" i="3"/>
  <c r="V227" i="3"/>
  <c r="U227" i="3"/>
  <c r="T227" i="3"/>
  <c r="S227" i="3"/>
  <c r="O227" i="3"/>
  <c r="AU226" i="3"/>
  <c r="AT226" i="3"/>
  <c r="AS226" i="3"/>
  <c r="AR226" i="3"/>
  <c r="AQ226" i="3"/>
  <c r="AP226" i="3"/>
  <c r="AO226" i="3"/>
  <c r="AN226" i="3"/>
  <c r="AM226" i="3"/>
  <c r="AL226" i="3"/>
  <c r="AK226" i="3"/>
  <c r="AJ226" i="3"/>
  <c r="AI226" i="3"/>
  <c r="AH226" i="3"/>
  <c r="AG226" i="3"/>
  <c r="AF226" i="3"/>
  <c r="AE226" i="3"/>
  <c r="AD226" i="3"/>
  <c r="AC226" i="3"/>
  <c r="AB226" i="3"/>
  <c r="AA226" i="3"/>
  <c r="Z226" i="3"/>
  <c r="Y226" i="3"/>
  <c r="X226" i="3"/>
  <c r="W226" i="3"/>
  <c r="V226" i="3"/>
  <c r="U226" i="3"/>
  <c r="T226" i="3"/>
  <c r="S226" i="3"/>
  <c r="O226" i="3"/>
  <c r="AY224" i="3"/>
  <c r="AX224" i="3"/>
  <c r="AW224" i="3"/>
  <c r="AV224" i="3"/>
  <c r="AU209" i="3"/>
  <c r="AT209" i="3"/>
  <c r="AS209" i="3"/>
  <c r="AR209" i="3"/>
  <c r="AQ209" i="3"/>
  <c r="AP209" i="3"/>
  <c r="AO209" i="3"/>
  <c r="AN209" i="3"/>
  <c r="AM209" i="3"/>
  <c r="AL209" i="3"/>
  <c r="AK209" i="3"/>
  <c r="AJ209" i="3"/>
  <c r="AI209" i="3"/>
  <c r="AH209" i="3"/>
  <c r="AG209" i="3"/>
  <c r="AF209" i="3"/>
  <c r="AE209" i="3"/>
  <c r="AD209" i="3"/>
  <c r="AC209" i="3"/>
  <c r="AB209" i="3"/>
  <c r="AA209" i="3"/>
  <c r="Z209" i="3"/>
  <c r="Y209" i="3"/>
  <c r="X209" i="3"/>
  <c r="W209" i="3"/>
  <c r="V209" i="3"/>
  <c r="U209" i="3"/>
  <c r="T209" i="3"/>
  <c r="S209" i="3"/>
  <c r="O209" i="3"/>
  <c r="AU208" i="3"/>
  <c r="AT208" i="3"/>
  <c r="AS208" i="3"/>
  <c r="AR208" i="3"/>
  <c r="AQ208" i="3"/>
  <c r="AP208" i="3"/>
  <c r="AO208" i="3"/>
  <c r="AN208" i="3"/>
  <c r="AM208" i="3"/>
  <c r="AL208" i="3"/>
  <c r="AK208" i="3"/>
  <c r="AJ208" i="3"/>
  <c r="AI208" i="3"/>
  <c r="AH208" i="3"/>
  <c r="AG208" i="3"/>
  <c r="AF208" i="3"/>
  <c r="AE208" i="3"/>
  <c r="AD208" i="3"/>
  <c r="AC208" i="3"/>
  <c r="AB208" i="3"/>
  <c r="AA208" i="3"/>
  <c r="Z208" i="3"/>
  <c r="Y208" i="3"/>
  <c r="X208" i="3"/>
  <c r="W208" i="3"/>
  <c r="V208" i="3"/>
  <c r="U208" i="3"/>
  <c r="T208" i="3"/>
  <c r="S208" i="3"/>
  <c r="O208" i="3"/>
  <c r="AU207" i="3"/>
  <c r="AT207" i="3"/>
  <c r="AS207" i="3"/>
  <c r="AR207" i="3"/>
  <c r="AQ207" i="3"/>
  <c r="AP207" i="3"/>
  <c r="AO207" i="3"/>
  <c r="AN207" i="3"/>
  <c r="AM207" i="3"/>
  <c r="AL207" i="3"/>
  <c r="AK207" i="3"/>
  <c r="AJ207" i="3"/>
  <c r="AI207" i="3"/>
  <c r="AH207" i="3"/>
  <c r="AG207" i="3"/>
  <c r="AF207" i="3"/>
  <c r="AE207" i="3"/>
  <c r="AD207" i="3"/>
  <c r="AC207" i="3"/>
  <c r="AB207" i="3"/>
  <c r="AA207" i="3"/>
  <c r="Z207" i="3"/>
  <c r="Y207" i="3"/>
  <c r="X207" i="3"/>
  <c r="W207" i="3"/>
  <c r="V207" i="3"/>
  <c r="U207" i="3"/>
  <c r="T207" i="3"/>
  <c r="S207" i="3"/>
  <c r="O207" i="3"/>
  <c r="R207" i="3"/>
  <c r="AU206" i="3"/>
  <c r="AT206" i="3"/>
  <c r="AS206" i="3"/>
  <c r="AR206" i="3"/>
  <c r="AQ206" i="3"/>
  <c r="AP206" i="3"/>
  <c r="AO206" i="3"/>
  <c r="AN206" i="3"/>
  <c r="AM206" i="3"/>
  <c r="AL206" i="3"/>
  <c r="AK206" i="3"/>
  <c r="AJ206" i="3"/>
  <c r="AI206" i="3"/>
  <c r="AH206" i="3"/>
  <c r="AG206" i="3"/>
  <c r="AF206" i="3"/>
  <c r="AE206" i="3"/>
  <c r="AD206" i="3"/>
  <c r="AC206" i="3"/>
  <c r="AB206" i="3"/>
  <c r="AA206" i="3"/>
  <c r="Z206" i="3"/>
  <c r="Y206" i="3"/>
  <c r="X206" i="3"/>
  <c r="W206" i="3"/>
  <c r="V206" i="3"/>
  <c r="U206" i="3"/>
  <c r="T206" i="3"/>
  <c r="S206" i="3"/>
  <c r="O206" i="3"/>
  <c r="AY204" i="3"/>
  <c r="AX204" i="3"/>
  <c r="AW204" i="3"/>
  <c r="AV204" i="3"/>
  <c r="AU13" i="2" s="1"/>
  <c r="AU193" i="3"/>
  <c r="AT193" i="3"/>
  <c r="AS193" i="3"/>
  <c r="AR193" i="3"/>
  <c r="AQ193" i="3"/>
  <c r="AP193" i="3"/>
  <c r="AO193" i="3"/>
  <c r="AN193" i="3"/>
  <c r="AM193" i="3"/>
  <c r="AL193" i="3"/>
  <c r="AK193" i="3"/>
  <c r="AJ193" i="3"/>
  <c r="AI193" i="3"/>
  <c r="AH193" i="3"/>
  <c r="AG193" i="3"/>
  <c r="AF193" i="3"/>
  <c r="AE193" i="3"/>
  <c r="AD193" i="3"/>
  <c r="AC193" i="3"/>
  <c r="AB193" i="3"/>
  <c r="AA193" i="3"/>
  <c r="Z193" i="3"/>
  <c r="Y193" i="3"/>
  <c r="X193" i="3"/>
  <c r="W193" i="3"/>
  <c r="V193" i="3"/>
  <c r="U193" i="3"/>
  <c r="T193" i="3"/>
  <c r="S193" i="3"/>
  <c r="O193" i="3"/>
  <c r="AU192" i="3"/>
  <c r="AT192" i="3"/>
  <c r="AS192" i="3"/>
  <c r="AR192" i="3"/>
  <c r="AQ192" i="3"/>
  <c r="AP192" i="3"/>
  <c r="AO192" i="3"/>
  <c r="AN192" i="3"/>
  <c r="AM192" i="3"/>
  <c r="AL192" i="3"/>
  <c r="AK192" i="3"/>
  <c r="AJ192" i="3"/>
  <c r="AI192" i="3"/>
  <c r="AH192" i="3"/>
  <c r="AG192" i="3"/>
  <c r="AF192" i="3"/>
  <c r="AE192" i="3"/>
  <c r="AD192" i="3"/>
  <c r="AC192" i="3"/>
  <c r="AB192" i="3"/>
  <c r="AA192" i="3"/>
  <c r="Z192" i="3"/>
  <c r="Y192" i="3"/>
  <c r="X192" i="3"/>
  <c r="W192" i="3"/>
  <c r="V192" i="3"/>
  <c r="U192" i="3"/>
  <c r="T192" i="3"/>
  <c r="S192" i="3"/>
  <c r="O192" i="3"/>
  <c r="AU191" i="3"/>
  <c r="AT191" i="3"/>
  <c r="AS191" i="3"/>
  <c r="AR191" i="3"/>
  <c r="AQ191" i="3"/>
  <c r="AP191" i="3"/>
  <c r="AO191" i="3"/>
  <c r="AN191" i="3"/>
  <c r="AM191" i="3"/>
  <c r="AL191" i="3"/>
  <c r="AK191" i="3"/>
  <c r="AJ191" i="3"/>
  <c r="AI191" i="3"/>
  <c r="AH191" i="3"/>
  <c r="AG191" i="3"/>
  <c r="AF191" i="3"/>
  <c r="AE191" i="3"/>
  <c r="AD191" i="3"/>
  <c r="AC191" i="3"/>
  <c r="AB191" i="3"/>
  <c r="AA191" i="3"/>
  <c r="Z191" i="3"/>
  <c r="Y191" i="3"/>
  <c r="X191" i="3"/>
  <c r="W191" i="3"/>
  <c r="V191" i="3"/>
  <c r="U191" i="3"/>
  <c r="T191" i="3"/>
  <c r="S191" i="3"/>
  <c r="O191" i="3"/>
  <c r="AU190" i="3"/>
  <c r="AT190" i="3"/>
  <c r="AS190" i="3"/>
  <c r="AR190" i="3"/>
  <c r="AQ190" i="3"/>
  <c r="AP190" i="3"/>
  <c r="AO190" i="3"/>
  <c r="AN190" i="3"/>
  <c r="AM190" i="3"/>
  <c r="AL190" i="3"/>
  <c r="AK190" i="3"/>
  <c r="AJ190" i="3"/>
  <c r="AI190" i="3"/>
  <c r="AH190" i="3"/>
  <c r="AG190" i="3"/>
  <c r="AF190" i="3"/>
  <c r="AE190" i="3"/>
  <c r="AD190" i="3"/>
  <c r="AC190" i="3"/>
  <c r="AB190" i="3"/>
  <c r="AA190" i="3"/>
  <c r="Z190" i="3"/>
  <c r="Y190" i="3"/>
  <c r="X190" i="3"/>
  <c r="W190" i="3"/>
  <c r="V190" i="3"/>
  <c r="U190" i="3"/>
  <c r="T190" i="3"/>
  <c r="S190" i="3"/>
  <c r="O190" i="3"/>
  <c r="R190" i="3"/>
  <c r="AU189" i="3"/>
  <c r="AT189" i="3"/>
  <c r="AS189" i="3"/>
  <c r="AR189" i="3"/>
  <c r="AQ189" i="3"/>
  <c r="AP189" i="3"/>
  <c r="AO189" i="3"/>
  <c r="AN189" i="3"/>
  <c r="AM189" i="3"/>
  <c r="AL189" i="3"/>
  <c r="AK189" i="3"/>
  <c r="AJ189" i="3"/>
  <c r="AI189" i="3"/>
  <c r="AH189" i="3"/>
  <c r="AG189" i="3"/>
  <c r="AF189" i="3"/>
  <c r="AE189" i="3"/>
  <c r="AD189" i="3"/>
  <c r="AC189" i="3"/>
  <c r="AB189" i="3"/>
  <c r="AA189" i="3"/>
  <c r="Z189" i="3"/>
  <c r="Y189" i="3"/>
  <c r="X189" i="3"/>
  <c r="W189" i="3"/>
  <c r="V189" i="3"/>
  <c r="U189" i="3"/>
  <c r="T189" i="3"/>
  <c r="S189" i="3"/>
  <c r="O189" i="3"/>
  <c r="AU188" i="3"/>
  <c r="AT188" i="3"/>
  <c r="AS188" i="3"/>
  <c r="AR188" i="3"/>
  <c r="AQ188" i="3"/>
  <c r="AP188" i="3"/>
  <c r="AO188" i="3"/>
  <c r="AN188" i="3"/>
  <c r="AM188" i="3"/>
  <c r="AL188" i="3"/>
  <c r="AK188" i="3"/>
  <c r="AJ188" i="3"/>
  <c r="AI188" i="3"/>
  <c r="AH188" i="3"/>
  <c r="AG188" i="3"/>
  <c r="AF188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O188" i="3"/>
  <c r="AU187" i="3"/>
  <c r="AT187" i="3"/>
  <c r="AS187" i="3"/>
  <c r="AR187" i="3"/>
  <c r="AQ187" i="3"/>
  <c r="AP187" i="3"/>
  <c r="AO187" i="3"/>
  <c r="AN187" i="3"/>
  <c r="AM187" i="3"/>
  <c r="AL187" i="3"/>
  <c r="AK187" i="3"/>
  <c r="AJ187" i="3"/>
  <c r="AI187" i="3"/>
  <c r="AH187" i="3"/>
  <c r="AG187" i="3"/>
  <c r="AF187" i="3"/>
  <c r="AE187" i="3"/>
  <c r="AD187" i="3"/>
  <c r="AC187" i="3"/>
  <c r="AB187" i="3"/>
  <c r="AA187" i="3"/>
  <c r="Z187" i="3"/>
  <c r="Y187" i="3"/>
  <c r="X187" i="3"/>
  <c r="W187" i="3"/>
  <c r="V187" i="3"/>
  <c r="U187" i="3"/>
  <c r="T187" i="3"/>
  <c r="S187" i="3"/>
  <c r="O187" i="3"/>
  <c r="AU186" i="3"/>
  <c r="AT186" i="3"/>
  <c r="AS186" i="3"/>
  <c r="AR186" i="3"/>
  <c r="AQ186" i="3"/>
  <c r="AP186" i="3"/>
  <c r="AO186" i="3"/>
  <c r="AN186" i="3"/>
  <c r="AM186" i="3"/>
  <c r="AL186" i="3"/>
  <c r="AK186" i="3"/>
  <c r="AJ186" i="3"/>
  <c r="AI186" i="3"/>
  <c r="AH186" i="3"/>
  <c r="AG186" i="3"/>
  <c r="AF186" i="3"/>
  <c r="AE186" i="3"/>
  <c r="AD186" i="3"/>
  <c r="AC186" i="3"/>
  <c r="AB186" i="3"/>
  <c r="AA186" i="3"/>
  <c r="Z186" i="3"/>
  <c r="Y186" i="3"/>
  <c r="X186" i="3"/>
  <c r="W186" i="3"/>
  <c r="V186" i="3"/>
  <c r="U186" i="3"/>
  <c r="T186" i="3"/>
  <c r="S186" i="3"/>
  <c r="O186" i="3"/>
  <c r="AY184" i="3"/>
  <c r="AX184" i="3"/>
  <c r="AW184" i="3"/>
  <c r="AV184" i="3"/>
  <c r="AU165" i="3"/>
  <c r="AT165" i="3"/>
  <c r="AS165" i="3"/>
  <c r="AR165" i="3"/>
  <c r="AQ165" i="3"/>
  <c r="AP165" i="3"/>
  <c r="AO165" i="3"/>
  <c r="AN165" i="3"/>
  <c r="AM165" i="3"/>
  <c r="AL165" i="3"/>
  <c r="AK165" i="3"/>
  <c r="AJ165" i="3"/>
  <c r="AI165" i="3"/>
  <c r="AH165" i="3"/>
  <c r="AG165" i="3"/>
  <c r="AF165" i="3"/>
  <c r="AE165" i="3"/>
  <c r="AD165" i="3"/>
  <c r="AC165" i="3"/>
  <c r="AB165" i="3"/>
  <c r="AA165" i="3"/>
  <c r="Z165" i="3"/>
  <c r="Y165" i="3"/>
  <c r="X165" i="3"/>
  <c r="W165" i="3"/>
  <c r="V165" i="3"/>
  <c r="U165" i="3"/>
  <c r="T165" i="3"/>
  <c r="S165" i="3"/>
  <c r="O165" i="3"/>
  <c r="R165" i="3"/>
  <c r="AU164" i="3"/>
  <c r="AT164" i="3"/>
  <c r="AS164" i="3"/>
  <c r="AR164" i="3"/>
  <c r="AQ164" i="3"/>
  <c r="AP164" i="3"/>
  <c r="AO164" i="3"/>
  <c r="AN164" i="3"/>
  <c r="AM164" i="3"/>
  <c r="AL164" i="3"/>
  <c r="AK164" i="3"/>
  <c r="AJ164" i="3"/>
  <c r="AI164" i="3"/>
  <c r="AH164" i="3"/>
  <c r="AG164" i="3"/>
  <c r="AF164" i="3"/>
  <c r="AE164" i="3"/>
  <c r="AD164" i="3"/>
  <c r="AC164" i="3"/>
  <c r="AB164" i="3"/>
  <c r="AA164" i="3"/>
  <c r="Z164" i="3"/>
  <c r="Y164" i="3"/>
  <c r="X164" i="3"/>
  <c r="W164" i="3"/>
  <c r="V164" i="3"/>
  <c r="U164" i="3"/>
  <c r="T164" i="3"/>
  <c r="S164" i="3"/>
  <c r="O164" i="3"/>
  <c r="R164" i="3"/>
  <c r="AU163" i="3"/>
  <c r="AT163" i="3"/>
  <c r="AS163" i="3"/>
  <c r="AR163" i="3"/>
  <c r="AQ163" i="3"/>
  <c r="AP163" i="3"/>
  <c r="AO163" i="3"/>
  <c r="AN163" i="3"/>
  <c r="AM163" i="3"/>
  <c r="AL163" i="3"/>
  <c r="AK163" i="3"/>
  <c r="AJ163" i="3"/>
  <c r="AI163" i="3"/>
  <c r="AH163" i="3"/>
  <c r="AG163" i="3"/>
  <c r="AF163" i="3"/>
  <c r="AE163" i="3"/>
  <c r="AD163" i="3"/>
  <c r="AC163" i="3"/>
  <c r="AB163" i="3"/>
  <c r="AA163" i="3"/>
  <c r="Z163" i="3"/>
  <c r="Y163" i="3"/>
  <c r="X163" i="3"/>
  <c r="W163" i="3"/>
  <c r="V163" i="3"/>
  <c r="U163" i="3"/>
  <c r="T163" i="3"/>
  <c r="S163" i="3"/>
  <c r="O163" i="3"/>
  <c r="R163" i="3"/>
  <c r="AU162" i="3"/>
  <c r="AT162" i="3"/>
  <c r="AS162" i="3"/>
  <c r="AR162" i="3"/>
  <c r="AQ162" i="3"/>
  <c r="AP162" i="3"/>
  <c r="AO162" i="3"/>
  <c r="AN162" i="3"/>
  <c r="AM162" i="3"/>
  <c r="AL162" i="3"/>
  <c r="AK162" i="3"/>
  <c r="AJ162" i="3"/>
  <c r="AI162" i="3"/>
  <c r="AH162" i="3"/>
  <c r="AG162" i="3"/>
  <c r="AF162" i="3"/>
  <c r="AE162" i="3"/>
  <c r="AD162" i="3"/>
  <c r="AC162" i="3"/>
  <c r="AB162" i="3"/>
  <c r="AA162" i="3"/>
  <c r="Z162" i="3"/>
  <c r="Y162" i="3"/>
  <c r="X162" i="3"/>
  <c r="W162" i="3"/>
  <c r="V162" i="3"/>
  <c r="U162" i="3"/>
  <c r="T162" i="3"/>
  <c r="S162" i="3"/>
  <c r="O162" i="3"/>
  <c r="AU161" i="3"/>
  <c r="AT161" i="3"/>
  <c r="AS161" i="3"/>
  <c r="AR161" i="3"/>
  <c r="AQ161" i="3"/>
  <c r="AP161" i="3"/>
  <c r="AO161" i="3"/>
  <c r="AN161" i="3"/>
  <c r="AM161" i="3"/>
  <c r="AL161" i="3"/>
  <c r="AK161" i="3"/>
  <c r="AJ161" i="3"/>
  <c r="AI161" i="3"/>
  <c r="AH161" i="3"/>
  <c r="AG161" i="3"/>
  <c r="AF161" i="3"/>
  <c r="AE161" i="3"/>
  <c r="AD161" i="3"/>
  <c r="AC161" i="3"/>
  <c r="AB161" i="3"/>
  <c r="AA161" i="3"/>
  <c r="Z161" i="3"/>
  <c r="Y161" i="3"/>
  <c r="X161" i="3"/>
  <c r="W161" i="3"/>
  <c r="V161" i="3"/>
  <c r="U161" i="3"/>
  <c r="T161" i="3"/>
  <c r="S161" i="3"/>
  <c r="O161" i="3"/>
  <c r="AU160" i="3"/>
  <c r="AT160" i="3"/>
  <c r="AS160" i="3"/>
  <c r="AR160" i="3"/>
  <c r="AQ160" i="3"/>
  <c r="AP160" i="3"/>
  <c r="AO160" i="3"/>
  <c r="AN160" i="3"/>
  <c r="AM160" i="3"/>
  <c r="AL160" i="3"/>
  <c r="AK160" i="3"/>
  <c r="AJ160" i="3"/>
  <c r="AI160" i="3"/>
  <c r="AH160" i="3"/>
  <c r="AG160" i="3"/>
  <c r="AF160" i="3"/>
  <c r="AE160" i="3"/>
  <c r="AD160" i="3"/>
  <c r="AC160" i="3"/>
  <c r="AB160" i="3"/>
  <c r="AA160" i="3"/>
  <c r="Z160" i="3"/>
  <c r="Y160" i="3"/>
  <c r="X160" i="3"/>
  <c r="W160" i="3"/>
  <c r="V160" i="3"/>
  <c r="U160" i="3"/>
  <c r="T160" i="3"/>
  <c r="S160" i="3"/>
  <c r="O160" i="3"/>
  <c r="AU159" i="3"/>
  <c r="AT159" i="3"/>
  <c r="AS159" i="3"/>
  <c r="AR159" i="3"/>
  <c r="AQ159" i="3"/>
  <c r="AP159" i="3"/>
  <c r="AO159" i="3"/>
  <c r="AN159" i="3"/>
  <c r="AM159" i="3"/>
  <c r="AL159" i="3"/>
  <c r="AK159" i="3"/>
  <c r="AJ159" i="3"/>
  <c r="AI159" i="3"/>
  <c r="AH159" i="3"/>
  <c r="AG159" i="3"/>
  <c r="AF159" i="3"/>
  <c r="AE159" i="3"/>
  <c r="AD159" i="3"/>
  <c r="AC159" i="3"/>
  <c r="AB159" i="3"/>
  <c r="AA159" i="3"/>
  <c r="Z159" i="3"/>
  <c r="Y159" i="3"/>
  <c r="X159" i="3"/>
  <c r="W159" i="3"/>
  <c r="V159" i="3"/>
  <c r="U159" i="3"/>
  <c r="T159" i="3"/>
  <c r="S159" i="3"/>
  <c r="O159" i="3"/>
  <c r="AU158" i="3"/>
  <c r="AT158" i="3"/>
  <c r="AS158" i="3"/>
  <c r="AR158" i="3"/>
  <c r="AQ158" i="3"/>
  <c r="AP158" i="3"/>
  <c r="AO158" i="3"/>
  <c r="AN158" i="3"/>
  <c r="AM158" i="3"/>
  <c r="AL158" i="3"/>
  <c r="AK158" i="3"/>
  <c r="AJ158" i="3"/>
  <c r="AI158" i="3"/>
  <c r="AH158" i="3"/>
  <c r="AG158" i="3"/>
  <c r="AF158" i="3"/>
  <c r="AE158" i="3"/>
  <c r="AD158" i="3"/>
  <c r="AC158" i="3"/>
  <c r="AB158" i="3"/>
  <c r="AA158" i="3"/>
  <c r="Z158" i="3"/>
  <c r="Y158" i="3"/>
  <c r="X158" i="3"/>
  <c r="W158" i="3"/>
  <c r="V158" i="3"/>
  <c r="U158" i="3"/>
  <c r="T158" i="3"/>
  <c r="S158" i="3"/>
  <c r="O158" i="3"/>
  <c r="AU157" i="3"/>
  <c r="AT157" i="3"/>
  <c r="AS157" i="3"/>
  <c r="AR157" i="3"/>
  <c r="AQ157" i="3"/>
  <c r="AP157" i="3"/>
  <c r="AO157" i="3"/>
  <c r="AN157" i="3"/>
  <c r="AM157" i="3"/>
  <c r="AL157" i="3"/>
  <c r="AK157" i="3"/>
  <c r="AJ157" i="3"/>
  <c r="AI157" i="3"/>
  <c r="AH157" i="3"/>
  <c r="AG157" i="3"/>
  <c r="AF157" i="3"/>
  <c r="AE157" i="3"/>
  <c r="AD157" i="3"/>
  <c r="AC157" i="3"/>
  <c r="AB157" i="3"/>
  <c r="AA157" i="3"/>
  <c r="Z157" i="3"/>
  <c r="Y157" i="3"/>
  <c r="X157" i="3"/>
  <c r="W157" i="3"/>
  <c r="V157" i="3"/>
  <c r="U157" i="3"/>
  <c r="T157" i="3"/>
  <c r="S157" i="3"/>
  <c r="O157" i="3"/>
  <c r="AU156" i="3"/>
  <c r="AT156" i="3"/>
  <c r="AS156" i="3"/>
  <c r="AR156" i="3"/>
  <c r="AQ156" i="3"/>
  <c r="AP156" i="3"/>
  <c r="AO156" i="3"/>
  <c r="AN156" i="3"/>
  <c r="AM156" i="3"/>
  <c r="AL156" i="3"/>
  <c r="AK156" i="3"/>
  <c r="AJ156" i="3"/>
  <c r="AI156" i="3"/>
  <c r="AH156" i="3"/>
  <c r="AG156" i="3"/>
  <c r="AF156" i="3"/>
  <c r="AE156" i="3"/>
  <c r="AD156" i="3"/>
  <c r="AC156" i="3"/>
  <c r="AB156" i="3"/>
  <c r="AA156" i="3"/>
  <c r="Z156" i="3"/>
  <c r="Y156" i="3"/>
  <c r="X156" i="3"/>
  <c r="W156" i="3"/>
  <c r="V156" i="3"/>
  <c r="U156" i="3"/>
  <c r="T156" i="3"/>
  <c r="S156" i="3"/>
  <c r="O156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W155" i="3"/>
  <c r="V155" i="3"/>
  <c r="U155" i="3"/>
  <c r="T155" i="3"/>
  <c r="S155" i="3"/>
  <c r="O155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W154" i="3"/>
  <c r="V154" i="3"/>
  <c r="U154" i="3"/>
  <c r="T154" i="3"/>
  <c r="S154" i="3"/>
  <c r="O154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W153" i="3"/>
  <c r="V153" i="3"/>
  <c r="U153" i="3"/>
  <c r="T153" i="3"/>
  <c r="S153" i="3"/>
  <c r="O153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W152" i="3"/>
  <c r="V152" i="3"/>
  <c r="U152" i="3"/>
  <c r="T152" i="3"/>
  <c r="S152" i="3"/>
  <c r="O152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W151" i="3"/>
  <c r="V151" i="3"/>
  <c r="U151" i="3"/>
  <c r="T151" i="3"/>
  <c r="S151" i="3"/>
  <c r="O151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W150" i="3"/>
  <c r="V150" i="3"/>
  <c r="U150" i="3"/>
  <c r="T150" i="3"/>
  <c r="S150" i="3"/>
  <c r="O150" i="3"/>
  <c r="R150" i="3"/>
  <c r="AU149" i="3"/>
  <c r="AT149" i="3"/>
  <c r="AS149" i="3"/>
  <c r="AR149" i="3"/>
  <c r="AQ149" i="3"/>
  <c r="AP149" i="3"/>
  <c r="AO149" i="3"/>
  <c r="AN149" i="3"/>
  <c r="AM149" i="3"/>
  <c r="AL149" i="3"/>
  <c r="AK149" i="3"/>
  <c r="AJ149" i="3"/>
  <c r="AI149" i="3"/>
  <c r="AH149" i="3"/>
  <c r="AG149" i="3"/>
  <c r="AF149" i="3"/>
  <c r="AE149" i="3"/>
  <c r="AD149" i="3"/>
  <c r="AC149" i="3"/>
  <c r="AB149" i="3"/>
  <c r="AA149" i="3"/>
  <c r="Z149" i="3"/>
  <c r="Y149" i="3"/>
  <c r="X149" i="3"/>
  <c r="W149" i="3"/>
  <c r="V149" i="3"/>
  <c r="U149" i="3"/>
  <c r="T149" i="3"/>
  <c r="S149" i="3"/>
  <c r="O149" i="3"/>
  <c r="R149" i="3"/>
  <c r="AU148" i="3"/>
  <c r="AT148" i="3"/>
  <c r="AS148" i="3"/>
  <c r="AR148" i="3"/>
  <c r="AQ148" i="3"/>
  <c r="AP148" i="3"/>
  <c r="AO148" i="3"/>
  <c r="AN148" i="3"/>
  <c r="AM148" i="3"/>
  <c r="AL148" i="3"/>
  <c r="AK148" i="3"/>
  <c r="AJ148" i="3"/>
  <c r="AI148" i="3"/>
  <c r="AH148" i="3"/>
  <c r="AG148" i="3"/>
  <c r="AF148" i="3"/>
  <c r="AE148" i="3"/>
  <c r="AD148" i="3"/>
  <c r="AC148" i="3"/>
  <c r="AB148" i="3"/>
  <c r="AA148" i="3"/>
  <c r="Z148" i="3"/>
  <c r="Y148" i="3"/>
  <c r="X148" i="3"/>
  <c r="W148" i="3"/>
  <c r="V148" i="3"/>
  <c r="U148" i="3"/>
  <c r="T148" i="3"/>
  <c r="S148" i="3"/>
  <c r="O148" i="3"/>
  <c r="AU147" i="3"/>
  <c r="AT147" i="3"/>
  <c r="AS147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Z147" i="3"/>
  <c r="Y147" i="3"/>
  <c r="X147" i="3"/>
  <c r="W147" i="3"/>
  <c r="V147" i="3"/>
  <c r="U147" i="3"/>
  <c r="T147" i="3"/>
  <c r="S147" i="3"/>
  <c r="O147" i="3"/>
  <c r="R147" i="3"/>
  <c r="AU146" i="3"/>
  <c r="AT146" i="3"/>
  <c r="AS146" i="3"/>
  <c r="AR146" i="3"/>
  <c r="AQ146" i="3"/>
  <c r="AP146" i="3"/>
  <c r="AO146" i="3"/>
  <c r="AN146" i="3"/>
  <c r="AM146" i="3"/>
  <c r="AL146" i="3"/>
  <c r="AK146" i="3"/>
  <c r="AJ146" i="3"/>
  <c r="AI146" i="3"/>
  <c r="AH146" i="3"/>
  <c r="AG146" i="3"/>
  <c r="AF146" i="3"/>
  <c r="AE146" i="3"/>
  <c r="AD146" i="3"/>
  <c r="AC146" i="3"/>
  <c r="AB146" i="3"/>
  <c r="AA146" i="3"/>
  <c r="Z146" i="3"/>
  <c r="Y146" i="3"/>
  <c r="X146" i="3"/>
  <c r="W146" i="3"/>
  <c r="V146" i="3"/>
  <c r="U146" i="3"/>
  <c r="T146" i="3"/>
  <c r="S146" i="3"/>
  <c r="O146" i="3"/>
  <c r="AY144" i="3"/>
  <c r="AX144" i="3"/>
  <c r="AW144" i="3"/>
  <c r="AV144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O133" i="3"/>
  <c r="R133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X132" i="3"/>
  <c r="W132" i="3"/>
  <c r="V132" i="3"/>
  <c r="U132" i="3"/>
  <c r="T132" i="3"/>
  <c r="S132" i="3"/>
  <c r="R132" i="3"/>
  <c r="O132" i="3"/>
  <c r="AU131" i="3"/>
  <c r="AT131" i="3"/>
  <c r="AS131" i="3"/>
  <c r="AR131" i="3"/>
  <c r="AQ131" i="3"/>
  <c r="AP131" i="3"/>
  <c r="AO131" i="3"/>
  <c r="AN131" i="3"/>
  <c r="AM131" i="3"/>
  <c r="AL131" i="3"/>
  <c r="AK131" i="3"/>
  <c r="AJ131" i="3"/>
  <c r="AI131" i="3"/>
  <c r="AH131" i="3"/>
  <c r="AG131" i="3"/>
  <c r="AF131" i="3"/>
  <c r="AE131" i="3"/>
  <c r="AD131" i="3"/>
  <c r="AC131" i="3"/>
  <c r="AB131" i="3"/>
  <c r="AA131" i="3"/>
  <c r="Z131" i="3"/>
  <c r="Y131" i="3"/>
  <c r="X131" i="3"/>
  <c r="W131" i="3"/>
  <c r="V131" i="3"/>
  <c r="U131" i="3"/>
  <c r="T131" i="3"/>
  <c r="S131" i="3"/>
  <c r="O131" i="3"/>
  <c r="R131" i="3"/>
  <c r="AU130" i="3"/>
  <c r="AT130" i="3"/>
  <c r="AS130" i="3"/>
  <c r="AR130" i="3"/>
  <c r="AQ130" i="3"/>
  <c r="AP130" i="3"/>
  <c r="AO130" i="3"/>
  <c r="AN130" i="3"/>
  <c r="AM130" i="3"/>
  <c r="AL130" i="3"/>
  <c r="AK130" i="3"/>
  <c r="AJ130" i="3"/>
  <c r="AI130" i="3"/>
  <c r="AH130" i="3"/>
  <c r="AG130" i="3"/>
  <c r="AF130" i="3"/>
  <c r="AE130" i="3"/>
  <c r="AD130" i="3"/>
  <c r="AC130" i="3"/>
  <c r="AB130" i="3"/>
  <c r="AA130" i="3"/>
  <c r="Z130" i="3"/>
  <c r="Y130" i="3"/>
  <c r="X130" i="3"/>
  <c r="W130" i="3"/>
  <c r="V130" i="3"/>
  <c r="U130" i="3"/>
  <c r="T130" i="3"/>
  <c r="S130" i="3"/>
  <c r="O130" i="3"/>
  <c r="AU129" i="3"/>
  <c r="AT129" i="3"/>
  <c r="AS129" i="3"/>
  <c r="AR129" i="3"/>
  <c r="AQ129" i="3"/>
  <c r="AP129" i="3"/>
  <c r="AO129" i="3"/>
  <c r="AN129" i="3"/>
  <c r="AM129" i="3"/>
  <c r="AL129" i="3"/>
  <c r="AK129" i="3"/>
  <c r="AJ129" i="3"/>
  <c r="AI129" i="3"/>
  <c r="AH129" i="3"/>
  <c r="AG129" i="3"/>
  <c r="AF129" i="3"/>
  <c r="AE129" i="3"/>
  <c r="AD129" i="3"/>
  <c r="AC129" i="3"/>
  <c r="AB129" i="3"/>
  <c r="AA129" i="3"/>
  <c r="Z129" i="3"/>
  <c r="Y129" i="3"/>
  <c r="X129" i="3"/>
  <c r="W129" i="3"/>
  <c r="V129" i="3"/>
  <c r="U129" i="3"/>
  <c r="T129" i="3"/>
  <c r="S129" i="3"/>
  <c r="O129" i="3"/>
  <c r="R129" i="3"/>
  <c r="AU128" i="3"/>
  <c r="AT128" i="3"/>
  <c r="AS128" i="3"/>
  <c r="AR128" i="3"/>
  <c r="AQ128" i="3"/>
  <c r="AP128" i="3"/>
  <c r="AO128" i="3"/>
  <c r="AN128" i="3"/>
  <c r="AM128" i="3"/>
  <c r="AL128" i="3"/>
  <c r="AK128" i="3"/>
  <c r="AJ128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O128" i="3"/>
  <c r="AU127" i="3"/>
  <c r="AT127" i="3"/>
  <c r="AS127" i="3"/>
  <c r="AR127" i="3"/>
  <c r="AQ127" i="3"/>
  <c r="AP127" i="3"/>
  <c r="AO127" i="3"/>
  <c r="AN127" i="3"/>
  <c r="AM127" i="3"/>
  <c r="AL127" i="3"/>
  <c r="AK127" i="3"/>
  <c r="AJ127" i="3"/>
  <c r="AI127" i="3"/>
  <c r="AH127" i="3"/>
  <c r="AG127" i="3"/>
  <c r="AF127" i="3"/>
  <c r="AE127" i="3"/>
  <c r="AD127" i="3"/>
  <c r="AC127" i="3"/>
  <c r="AB127" i="3"/>
  <c r="AA127" i="3"/>
  <c r="Z127" i="3"/>
  <c r="Y127" i="3"/>
  <c r="X127" i="3"/>
  <c r="W127" i="3"/>
  <c r="V127" i="3"/>
  <c r="U127" i="3"/>
  <c r="T127" i="3"/>
  <c r="S127" i="3"/>
  <c r="O127" i="3"/>
  <c r="AU126" i="3"/>
  <c r="AT126" i="3"/>
  <c r="AS126" i="3"/>
  <c r="AR126" i="3"/>
  <c r="AQ126" i="3"/>
  <c r="AP126" i="3"/>
  <c r="AO126" i="3"/>
  <c r="AN126" i="3"/>
  <c r="AM126" i="3"/>
  <c r="AL126" i="3"/>
  <c r="AK126" i="3"/>
  <c r="AJ126" i="3"/>
  <c r="AI126" i="3"/>
  <c r="AH126" i="3"/>
  <c r="AG126" i="3"/>
  <c r="AF126" i="3"/>
  <c r="AE126" i="3"/>
  <c r="AD126" i="3"/>
  <c r="AC126" i="3"/>
  <c r="AB126" i="3"/>
  <c r="AA126" i="3"/>
  <c r="Z126" i="3"/>
  <c r="Y126" i="3"/>
  <c r="X126" i="3"/>
  <c r="W126" i="3"/>
  <c r="V126" i="3"/>
  <c r="U126" i="3"/>
  <c r="T126" i="3"/>
  <c r="S126" i="3"/>
  <c r="O126" i="3"/>
  <c r="AY124" i="3"/>
  <c r="AX124" i="3"/>
  <c r="AW124" i="3"/>
  <c r="AV124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H108" i="3"/>
  <c r="AG108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O108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H107" i="3"/>
  <c r="AG107" i="3"/>
  <c r="AF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O107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W106" i="3"/>
  <c r="V106" i="3"/>
  <c r="U106" i="3"/>
  <c r="T106" i="3"/>
  <c r="S106" i="3"/>
  <c r="O106" i="3"/>
  <c r="AY104" i="3"/>
  <c r="AX104" i="3"/>
  <c r="AW104" i="3"/>
  <c r="AV104" i="3"/>
  <c r="AU87" i="3"/>
  <c r="AT87" i="3"/>
  <c r="AS87" i="3"/>
  <c r="AR87" i="3"/>
  <c r="AQ87" i="3"/>
  <c r="AP87" i="3"/>
  <c r="AO87" i="3"/>
  <c r="AN87" i="3"/>
  <c r="AM87" i="3"/>
  <c r="AL87" i="3"/>
  <c r="AK87" i="3"/>
  <c r="AJ87" i="3"/>
  <c r="AI87" i="3"/>
  <c r="AH87" i="3"/>
  <c r="AG87" i="3"/>
  <c r="AF87" i="3"/>
  <c r="AE87" i="3"/>
  <c r="AD87" i="3"/>
  <c r="AC87" i="3"/>
  <c r="AB87" i="3"/>
  <c r="AA87" i="3"/>
  <c r="Z87" i="3"/>
  <c r="Y87" i="3"/>
  <c r="X87" i="3"/>
  <c r="W87" i="3"/>
  <c r="V87" i="3"/>
  <c r="U87" i="3"/>
  <c r="T87" i="3"/>
  <c r="S87" i="3"/>
  <c r="O87" i="3"/>
  <c r="AU86" i="3"/>
  <c r="AT86" i="3"/>
  <c r="AS86" i="3"/>
  <c r="AR86" i="3"/>
  <c r="AQ86" i="3"/>
  <c r="AP86" i="3"/>
  <c r="AO86" i="3"/>
  <c r="AN86" i="3"/>
  <c r="AM86" i="3"/>
  <c r="AL86" i="3"/>
  <c r="AK86" i="3"/>
  <c r="AJ86" i="3"/>
  <c r="AI86" i="3"/>
  <c r="AH86" i="3"/>
  <c r="AG86" i="3"/>
  <c r="AF86" i="3"/>
  <c r="AE86" i="3"/>
  <c r="AD86" i="3"/>
  <c r="AC86" i="3"/>
  <c r="AB86" i="3"/>
  <c r="AA86" i="3"/>
  <c r="Z86" i="3"/>
  <c r="Y86" i="3"/>
  <c r="X86" i="3"/>
  <c r="W86" i="3"/>
  <c r="V86" i="3"/>
  <c r="U86" i="3"/>
  <c r="T86" i="3"/>
  <c r="S86" i="3"/>
  <c r="S104" i="3" s="1"/>
  <c r="R9" i="2" s="1"/>
  <c r="O86" i="3"/>
  <c r="AY84" i="3"/>
  <c r="AX84" i="3"/>
  <c r="AW84" i="3"/>
  <c r="AV84" i="3"/>
  <c r="AU8" i="2" s="1"/>
  <c r="AU67" i="3"/>
  <c r="AT67" i="3"/>
  <c r="AS67" i="3"/>
  <c r="AR67" i="3"/>
  <c r="AQ67" i="3"/>
  <c r="AP67" i="3"/>
  <c r="AO67" i="3"/>
  <c r="AN67" i="3"/>
  <c r="AM67" i="3"/>
  <c r="AL67" i="3"/>
  <c r="AK67" i="3"/>
  <c r="AJ67" i="3"/>
  <c r="AI67" i="3"/>
  <c r="AH67" i="3"/>
  <c r="AG67" i="3"/>
  <c r="AF67" i="3"/>
  <c r="AE67" i="3"/>
  <c r="AD67" i="3"/>
  <c r="AC67" i="3"/>
  <c r="AB67" i="3"/>
  <c r="AA67" i="3"/>
  <c r="Z67" i="3"/>
  <c r="Y67" i="3"/>
  <c r="X67" i="3"/>
  <c r="W67" i="3"/>
  <c r="V67" i="3"/>
  <c r="U67" i="3"/>
  <c r="T67" i="3"/>
  <c r="S67" i="3"/>
  <c r="O67" i="3"/>
  <c r="AU66" i="3"/>
  <c r="AT66" i="3"/>
  <c r="AS66" i="3"/>
  <c r="AR66" i="3"/>
  <c r="AQ66" i="3"/>
  <c r="AP66" i="3"/>
  <c r="AO66" i="3"/>
  <c r="AN66" i="3"/>
  <c r="AM66" i="3"/>
  <c r="AL66" i="3"/>
  <c r="AK66" i="3"/>
  <c r="AJ66" i="3"/>
  <c r="AI66" i="3"/>
  <c r="AH66" i="3"/>
  <c r="AG66" i="3"/>
  <c r="AF66" i="3"/>
  <c r="AE66" i="3"/>
  <c r="AD66" i="3"/>
  <c r="AC66" i="3"/>
  <c r="AB66" i="3"/>
  <c r="AA66" i="3"/>
  <c r="Z66" i="3"/>
  <c r="Y66" i="3"/>
  <c r="X66" i="3"/>
  <c r="W66" i="3"/>
  <c r="V66" i="3"/>
  <c r="U66" i="3"/>
  <c r="T66" i="3"/>
  <c r="S66" i="3"/>
  <c r="O66" i="3"/>
  <c r="AY64" i="3"/>
  <c r="AX64" i="3"/>
  <c r="AW64" i="3"/>
  <c r="AV64" i="3"/>
  <c r="AU7" i="2" s="1"/>
  <c r="AU47" i="3"/>
  <c r="AT47" i="3"/>
  <c r="AT64" i="3" s="1"/>
  <c r="AS7" i="2" s="1"/>
  <c r="AS47" i="3"/>
  <c r="AR47" i="3"/>
  <c r="AQ47" i="3"/>
  <c r="AP47" i="3"/>
  <c r="AO47" i="3"/>
  <c r="AN47" i="3"/>
  <c r="AM47" i="3"/>
  <c r="AL47" i="3"/>
  <c r="AK47" i="3"/>
  <c r="AJ47" i="3"/>
  <c r="AI47" i="3"/>
  <c r="AH47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O47" i="3"/>
  <c r="AU46" i="3"/>
  <c r="AT46" i="3"/>
  <c r="AS46" i="3"/>
  <c r="AR46" i="3"/>
  <c r="AQ46" i="3"/>
  <c r="AP46" i="3"/>
  <c r="AO46" i="3"/>
  <c r="AN46" i="3"/>
  <c r="AM46" i="3"/>
  <c r="AL46" i="3"/>
  <c r="AK46" i="3"/>
  <c r="AJ46" i="3"/>
  <c r="AI46" i="3"/>
  <c r="AH46" i="3"/>
  <c r="AH64" i="3" s="1"/>
  <c r="AG7" i="2" s="1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O46" i="3"/>
  <c r="AY44" i="3"/>
  <c r="AX44" i="3"/>
  <c r="AW44" i="3"/>
  <c r="AV44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G28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O28" i="3"/>
  <c r="AU27" i="3"/>
  <c r="AT27" i="3"/>
  <c r="AS27" i="3"/>
  <c r="AR27" i="3"/>
  <c r="AQ27" i="3"/>
  <c r="AP27" i="3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O27" i="3"/>
  <c r="AU26" i="3"/>
  <c r="AT26" i="3"/>
  <c r="AS26" i="3"/>
  <c r="AR26" i="3"/>
  <c r="AQ26" i="3"/>
  <c r="AP26" i="3"/>
  <c r="AO26" i="3"/>
  <c r="AN26" i="3"/>
  <c r="AM26" i="3"/>
  <c r="AL26" i="3"/>
  <c r="AK26" i="3"/>
  <c r="AJ26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O26" i="3"/>
  <c r="AY24" i="3"/>
  <c r="AX24" i="3"/>
  <c r="AW24" i="3"/>
  <c r="AV24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O12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O11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O10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O9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O8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O7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O6" i="3"/>
  <c r="AX24" i="2"/>
  <c r="AW24" i="2"/>
  <c r="AV24" i="2"/>
  <c r="AU17" i="2"/>
  <c r="AU16" i="2"/>
  <c r="AU14" i="2"/>
  <c r="AU12" i="2"/>
  <c r="AU11" i="2"/>
  <c r="AU10" i="2"/>
  <c r="AU9" i="2"/>
  <c r="AU6" i="2"/>
  <c r="AU5" i="2"/>
  <c r="E31" i="1"/>
  <c r="E28" i="1"/>
  <c r="E27" i="1"/>
  <c r="E24" i="1"/>
  <c r="E23" i="1"/>
  <c r="E22" i="1"/>
  <c r="E21" i="1"/>
  <c r="E20" i="1"/>
  <c r="E19" i="1"/>
  <c r="E18" i="1"/>
  <c r="E17" i="1"/>
  <c r="E16" i="1"/>
  <c r="E15" i="1"/>
  <c r="E14" i="1"/>
  <c r="E13" i="1"/>
  <c r="E10" i="1"/>
  <c r="X284" i="3" l="1"/>
  <c r="W17" i="2" s="1"/>
  <c r="AN284" i="3"/>
  <c r="AM17" i="2" s="1"/>
  <c r="AO284" i="3"/>
  <c r="AN17" i="2" s="1"/>
  <c r="U264" i="3"/>
  <c r="T16" i="2" s="1"/>
  <c r="V104" i="3"/>
  <c r="U9" i="2" s="1"/>
  <c r="V64" i="3"/>
  <c r="U7" i="2" s="1"/>
  <c r="AL64" i="3"/>
  <c r="AK7" i="2" s="1"/>
  <c r="T44" i="3"/>
  <c r="S6" i="2" s="1"/>
  <c r="U44" i="3"/>
  <c r="T6" i="2" s="1"/>
  <c r="AK44" i="3"/>
  <c r="AJ6" i="2" s="1"/>
  <c r="W64" i="3"/>
  <c r="V7" i="2" s="1"/>
  <c r="W84" i="3"/>
  <c r="V8" i="2" s="1"/>
  <c r="W104" i="3"/>
  <c r="V9" i="2" s="1"/>
  <c r="T264" i="3"/>
  <c r="S16" i="2" s="1"/>
  <c r="AR64" i="3"/>
  <c r="AQ7" i="2" s="1"/>
  <c r="AE284" i="3"/>
  <c r="AD17" i="2" s="1"/>
  <c r="AI284" i="3"/>
  <c r="AH17" i="2" s="1"/>
  <c r="AJ84" i="3"/>
  <c r="AI8" i="2" s="1"/>
  <c r="T24" i="3"/>
  <c r="S5" i="2" s="1"/>
  <c r="U24" i="3"/>
  <c r="T5" i="2" s="1"/>
  <c r="V44" i="3"/>
  <c r="U6" i="2" s="1"/>
  <c r="Y84" i="3"/>
  <c r="X8" i="2" s="1"/>
  <c r="X84" i="3"/>
  <c r="W8" i="2" s="1"/>
  <c r="AN84" i="3"/>
  <c r="AM8" i="2" s="1"/>
  <c r="Y64" i="3"/>
  <c r="X7" i="2" s="1"/>
  <c r="AO64" i="3"/>
  <c r="AN7" i="2" s="1"/>
  <c r="AO84" i="3"/>
  <c r="AN8" i="2" s="1"/>
  <c r="AA84" i="3"/>
  <c r="Z8" i="2" s="1"/>
  <c r="AD124" i="3"/>
  <c r="AC10" i="2" s="1"/>
  <c r="AE104" i="3"/>
  <c r="AD9" i="2" s="1"/>
  <c r="AU104" i="3"/>
  <c r="AT9" i="2" s="1"/>
  <c r="AG144" i="3"/>
  <c r="AF11" i="2" s="1"/>
  <c r="AF104" i="3"/>
  <c r="AE9" i="2" s="1"/>
  <c r="AF124" i="3"/>
  <c r="AE10" i="2" s="1"/>
  <c r="AN264" i="3"/>
  <c r="AM16" i="2" s="1"/>
  <c r="Z64" i="3"/>
  <c r="Y7" i="2" s="1"/>
  <c r="AP64" i="3"/>
  <c r="AO7" i="2" s="1"/>
  <c r="V24" i="3"/>
  <c r="U5" i="2" s="1"/>
  <c r="AB104" i="3"/>
  <c r="AA9" i="2" s="1"/>
  <c r="AR104" i="3"/>
  <c r="AQ9" i="2" s="1"/>
  <c r="AQ264" i="3"/>
  <c r="AP16" i="2" s="1"/>
  <c r="AE264" i="3"/>
  <c r="AD16" i="2" s="1"/>
  <c r="AS84" i="3"/>
  <c r="AR8" i="2" s="1"/>
  <c r="AT84" i="3"/>
  <c r="AS8" i="2" s="1"/>
  <c r="AC124" i="3"/>
  <c r="AB10" i="2" s="1"/>
  <c r="AH104" i="3"/>
  <c r="AG9" i="2" s="1"/>
  <c r="AD284" i="3"/>
  <c r="AC17" i="2" s="1"/>
  <c r="AG64" i="3"/>
  <c r="AF7" i="2" s="1"/>
  <c r="S84" i="3"/>
  <c r="R8" i="2" s="1"/>
  <c r="X246" i="3"/>
  <c r="T104" i="3"/>
  <c r="S9" i="2" s="1"/>
  <c r="AH124" i="3"/>
  <c r="AG10" i="2" s="1"/>
  <c r="U84" i="3"/>
  <c r="T8" i="2" s="1"/>
  <c r="AK84" i="3"/>
  <c r="AJ8" i="2" s="1"/>
  <c r="AI124" i="3"/>
  <c r="AH10" i="2" s="1"/>
  <c r="X64" i="3"/>
  <c r="W7" i="2" s="1"/>
  <c r="AC224" i="3"/>
  <c r="AB14" i="2" s="1"/>
  <c r="AB44" i="3"/>
  <c r="AA6" i="2" s="1"/>
  <c r="AR44" i="3"/>
  <c r="AQ6" i="2" s="1"/>
  <c r="Z84" i="3"/>
  <c r="Y8" i="2" s="1"/>
  <c r="AP104" i="3"/>
  <c r="AO9" i="2" s="1"/>
  <c r="AI264" i="3"/>
  <c r="AH16" i="2" s="1"/>
  <c r="AJ264" i="3"/>
  <c r="AI16" i="2" s="1"/>
  <c r="AS284" i="3"/>
  <c r="AR17" i="2" s="1"/>
  <c r="AM124" i="3"/>
  <c r="AL10" i="2" s="1"/>
  <c r="AK264" i="3"/>
  <c r="AJ16" i="2" s="1"/>
  <c r="AG284" i="3"/>
  <c r="AF17" i="2" s="1"/>
  <c r="AE224" i="3"/>
  <c r="AD14" i="2" s="1"/>
  <c r="U64" i="3"/>
  <c r="T7" i="2" s="1"/>
  <c r="AU84" i="3"/>
  <c r="AT8" i="2" s="1"/>
  <c r="AC104" i="3"/>
  <c r="AB9" i="2" s="1"/>
  <c r="W264" i="3"/>
  <c r="V16" i="2" s="1"/>
  <c r="AD104" i="3"/>
  <c r="AC9" i="2" s="1"/>
  <c r="AT104" i="3"/>
  <c r="AS9" i="2" s="1"/>
  <c r="Y264" i="3"/>
  <c r="X16" i="2" s="1"/>
  <c r="AO264" i="3"/>
  <c r="AN16" i="2" s="1"/>
  <c r="S44" i="3"/>
  <c r="R6" i="2" s="1"/>
  <c r="AB124" i="3"/>
  <c r="AA10" i="2" s="1"/>
  <c r="AR124" i="3"/>
  <c r="AQ10" i="2" s="1"/>
  <c r="AS244" i="3"/>
  <c r="AR15" i="2" s="1"/>
  <c r="AR264" i="3"/>
  <c r="AQ16" i="2" s="1"/>
  <c r="T84" i="3"/>
  <c r="S8" i="2" s="1"/>
  <c r="AE124" i="3"/>
  <c r="AD10" i="2" s="1"/>
  <c r="AU124" i="3"/>
  <c r="AT10" i="2" s="1"/>
  <c r="AL184" i="3"/>
  <c r="AK12" i="2" s="1"/>
  <c r="T144" i="3"/>
  <c r="S11" i="2" s="1"/>
  <c r="AF204" i="3"/>
  <c r="AE13" i="2" s="1"/>
  <c r="AN244" i="3"/>
  <c r="AM15" i="2" s="1"/>
  <c r="AT244" i="3"/>
  <c r="AS15" i="2" s="1"/>
  <c r="AQ284" i="3"/>
  <c r="AP17" i="2" s="1"/>
  <c r="AA44" i="3"/>
  <c r="Z6" i="2" s="1"/>
  <c r="AQ64" i="3"/>
  <c r="AP7" i="2" s="1"/>
  <c r="AM84" i="3"/>
  <c r="AL8" i="2" s="1"/>
  <c r="U104" i="3"/>
  <c r="T9" i="2" s="1"/>
  <c r="AF264" i="3"/>
  <c r="AE16" i="2" s="1"/>
  <c r="AR284" i="3"/>
  <c r="AQ17" i="2" s="1"/>
  <c r="AJ124" i="3"/>
  <c r="AI10" i="2" s="1"/>
  <c r="AH264" i="3"/>
  <c r="AG16" i="2" s="1"/>
  <c r="X24" i="3"/>
  <c r="W5" i="2" s="1"/>
  <c r="AQ44" i="3"/>
  <c r="AP6" i="2" s="1"/>
  <c r="AE84" i="3"/>
  <c r="AD8" i="2" s="1"/>
  <c r="AN104" i="3"/>
  <c r="AM9" i="2" s="1"/>
  <c r="AT124" i="3"/>
  <c r="AS10" i="2" s="1"/>
  <c r="AH184" i="3"/>
  <c r="AG12" i="2" s="1"/>
  <c r="X204" i="3"/>
  <c r="W13" i="2" s="1"/>
  <c r="AP204" i="3"/>
  <c r="AO13" i="2" s="1"/>
  <c r="AR204" i="3"/>
  <c r="AQ13" i="2" s="1"/>
  <c r="AF284" i="3"/>
  <c r="AE17" i="2" s="1"/>
  <c r="R186" i="3"/>
  <c r="AO144" i="3"/>
  <c r="AN11" i="2" s="1"/>
  <c r="AS204" i="3"/>
  <c r="AR13" i="2" s="1"/>
  <c r="AC44" i="3"/>
  <c r="AB6" i="2" s="1"/>
  <c r="AS44" i="3"/>
  <c r="AR6" i="2" s="1"/>
  <c r="AU44" i="3"/>
  <c r="AT6" i="2" s="1"/>
  <c r="X104" i="3"/>
  <c r="W9" i="2" s="1"/>
  <c r="AP144" i="3"/>
  <c r="AO11" i="2" s="1"/>
  <c r="W184" i="3"/>
  <c r="V12" i="2" s="1"/>
  <c r="U204" i="3"/>
  <c r="T13" i="2" s="1"/>
  <c r="AS264" i="3"/>
  <c r="AR16" i="2" s="1"/>
  <c r="AH284" i="3"/>
  <c r="AG17" i="2" s="1"/>
  <c r="Z24" i="3"/>
  <c r="Y5" i="2" s="1"/>
  <c r="V144" i="3"/>
  <c r="U11" i="2" s="1"/>
  <c r="Y104" i="3"/>
  <c r="X9" i="2" s="1"/>
  <c r="AO104" i="3"/>
  <c r="AN9" i="2" s="1"/>
  <c r="AG124" i="3"/>
  <c r="AF10" i="2" s="1"/>
  <c r="AL204" i="3"/>
  <c r="AK13" i="2" s="1"/>
  <c r="AD264" i="3"/>
  <c r="AC16" i="2" s="1"/>
  <c r="AT24" i="3"/>
  <c r="AS5" i="2" s="1"/>
  <c r="AQ144" i="3"/>
  <c r="AP11" i="2" s="1"/>
  <c r="AA64" i="3"/>
  <c r="Z7" i="2" s="1"/>
  <c r="AI84" i="3"/>
  <c r="AH8" i="2" s="1"/>
  <c r="Z104" i="3"/>
  <c r="Y9" i="2" s="1"/>
  <c r="AR144" i="3"/>
  <c r="AQ11" i="2" s="1"/>
  <c r="AT144" i="3"/>
  <c r="AS11" i="2" s="1"/>
  <c r="AQ204" i="3"/>
  <c r="AP13" i="2" s="1"/>
  <c r="AH244" i="3"/>
  <c r="AG15" i="2" s="1"/>
  <c r="T284" i="3"/>
  <c r="S17" i="2" s="1"/>
  <c r="AJ284" i="3"/>
  <c r="AI17" i="2" s="1"/>
  <c r="R148" i="3"/>
  <c r="Y44" i="3"/>
  <c r="X6" i="2" s="1"/>
  <c r="AS64" i="3"/>
  <c r="AR7" i="2" s="1"/>
  <c r="AA104" i="3"/>
  <c r="Z9" i="2" s="1"/>
  <c r="AQ104" i="3"/>
  <c r="AP9" i="2" s="1"/>
  <c r="S124" i="3"/>
  <c r="R10" i="2" s="1"/>
  <c r="AS144" i="3"/>
  <c r="AR11" i="2" s="1"/>
  <c r="AU144" i="3"/>
  <c r="AT11" i="2" s="1"/>
  <c r="AM204" i="3"/>
  <c r="AL13" i="2" s="1"/>
  <c r="AI244" i="3"/>
  <c r="AH15" i="2" s="1"/>
  <c r="U284" i="3"/>
  <c r="T17" i="2" s="1"/>
  <c r="R12" i="3"/>
  <c r="H264" i="3"/>
  <c r="AI184" i="3"/>
  <c r="AH12" i="2" s="1"/>
  <c r="AF64" i="3"/>
  <c r="AE7" i="2" s="1"/>
  <c r="AL124" i="3"/>
  <c r="AK10" i="2" s="1"/>
  <c r="AI144" i="3"/>
  <c r="AH11" i="2" s="1"/>
  <c r="AO204" i="3"/>
  <c r="AN13" i="2" s="1"/>
  <c r="AJ244" i="3"/>
  <c r="AI15" i="2" s="1"/>
  <c r="T244" i="3"/>
  <c r="S15" i="2" s="1"/>
  <c r="Z244" i="3"/>
  <c r="Y15" i="2" s="1"/>
  <c r="AG264" i="3"/>
  <c r="AF16" i="2" s="1"/>
  <c r="R192" i="3"/>
  <c r="R236" i="3"/>
  <c r="R187" i="3"/>
  <c r="AP24" i="3"/>
  <c r="AO5" i="2" s="1"/>
  <c r="W24" i="3"/>
  <c r="V5" i="2" s="1"/>
  <c r="AU64" i="3"/>
  <c r="AT7" i="2" s="1"/>
  <c r="V84" i="3"/>
  <c r="U8" i="2" s="1"/>
  <c r="AL84" i="3"/>
  <c r="AK8" i="2" s="1"/>
  <c r="AS104" i="3"/>
  <c r="AR9" i="2" s="1"/>
  <c r="AK124" i="3"/>
  <c r="AJ10" i="2" s="1"/>
  <c r="AB204" i="3"/>
  <c r="AA13" i="2" s="1"/>
  <c r="X124" i="3"/>
  <c r="W10" i="2" s="1"/>
  <c r="AC184" i="3"/>
  <c r="AB12" i="2" s="1"/>
  <c r="AG204" i="3"/>
  <c r="AF13" i="2" s="1"/>
  <c r="AL244" i="3"/>
  <c r="AK15" i="2" s="1"/>
  <c r="Y24" i="3"/>
  <c r="X5" i="2" s="1"/>
  <c r="AO24" i="3"/>
  <c r="AN5" i="2" s="1"/>
  <c r="Y124" i="3"/>
  <c r="X10" i="2" s="1"/>
  <c r="AB184" i="3"/>
  <c r="AA12" i="2" s="1"/>
  <c r="AM244" i="3"/>
  <c r="AL15" i="2" s="1"/>
  <c r="R28" i="3"/>
  <c r="R193" i="3"/>
  <c r="AA24" i="3"/>
  <c r="Z5" i="2" s="1"/>
  <c r="AL44" i="3"/>
  <c r="AK6" i="2" s="1"/>
  <c r="AG104" i="3"/>
  <c r="AF9" i="2" s="1"/>
  <c r="AN144" i="3"/>
  <c r="AM11" i="2" s="1"/>
  <c r="AC204" i="3"/>
  <c r="AB13" i="2" s="1"/>
  <c r="AQ24" i="3"/>
  <c r="AP5" i="2" s="1"/>
  <c r="AP84" i="3"/>
  <c r="AO8" i="2" s="1"/>
  <c r="AB24" i="3"/>
  <c r="AA5" i="2" s="1"/>
  <c r="AR24" i="3"/>
  <c r="AQ5" i="2" s="1"/>
  <c r="W44" i="3"/>
  <c r="V6" i="2" s="1"/>
  <c r="AM44" i="3"/>
  <c r="AL6" i="2" s="1"/>
  <c r="AO44" i="3"/>
  <c r="AN6" i="2" s="1"/>
  <c r="AQ84" i="3"/>
  <c r="AP8" i="2" s="1"/>
  <c r="Z124" i="3"/>
  <c r="Y10" i="2" s="1"/>
  <c r="AE184" i="3"/>
  <c r="AD12" i="2" s="1"/>
  <c r="AD204" i="3"/>
  <c r="AC13" i="2" s="1"/>
  <c r="R206" i="3"/>
  <c r="V264" i="3"/>
  <c r="U16" i="2" s="1"/>
  <c r="R235" i="3"/>
  <c r="AC24" i="3"/>
  <c r="AB5" i="2" s="1"/>
  <c r="AS24" i="3"/>
  <c r="AR5" i="2" s="1"/>
  <c r="X44" i="3"/>
  <c r="W6" i="2" s="1"/>
  <c r="AN44" i="3"/>
  <c r="AM6" i="2" s="1"/>
  <c r="AK64" i="3"/>
  <c r="AJ7" i="2" s="1"/>
  <c r="AB84" i="3"/>
  <c r="AA8" i="2" s="1"/>
  <c r="AR84" i="3"/>
  <c r="AQ8" i="2" s="1"/>
  <c r="AD84" i="3"/>
  <c r="AC8" i="2" s="1"/>
  <c r="AI104" i="3"/>
  <c r="AH9" i="2" s="1"/>
  <c r="AA124" i="3"/>
  <c r="Z10" i="2" s="1"/>
  <c r="AS124" i="3"/>
  <c r="AR10" i="2" s="1"/>
  <c r="U144" i="3"/>
  <c r="T11" i="2" s="1"/>
  <c r="AF184" i="3"/>
  <c r="AE12" i="2" s="1"/>
  <c r="AE204" i="3"/>
  <c r="AD13" i="2" s="1"/>
  <c r="AC284" i="3"/>
  <c r="AB17" i="2" s="1"/>
  <c r="AG184" i="3"/>
  <c r="AF12" i="2" s="1"/>
  <c r="AU24" i="3"/>
  <c r="AT5" i="2" s="1"/>
  <c r="AP44" i="3"/>
  <c r="AO6" i="2" s="1"/>
  <c r="AM104" i="3"/>
  <c r="AL9" i="2" s="1"/>
  <c r="AP264" i="3"/>
  <c r="AO16" i="2" s="1"/>
  <c r="R191" i="3"/>
  <c r="R237" i="3"/>
  <c r="R27" i="3"/>
  <c r="AL224" i="3"/>
  <c r="AK14" i="2" s="1"/>
  <c r="S224" i="3"/>
  <c r="R14" i="2" s="1"/>
  <c r="AM224" i="3"/>
  <c r="AL14" i="2" s="1"/>
  <c r="T224" i="3"/>
  <c r="S14" i="2" s="1"/>
  <c r="W224" i="3"/>
  <c r="V14" i="2" s="1"/>
  <c r="AS224" i="3"/>
  <c r="AR14" i="2" s="1"/>
  <c r="Y224" i="3"/>
  <c r="X14" i="2" s="1"/>
  <c r="U224" i="3"/>
  <c r="T14" i="2" s="1"/>
  <c r="V224" i="3"/>
  <c r="U14" i="2" s="1"/>
  <c r="AB224" i="3"/>
  <c r="AA14" i="2" s="1"/>
  <c r="Z224" i="3"/>
  <c r="Y14" i="2" s="1"/>
  <c r="AT224" i="3"/>
  <c r="AS14" i="2" s="1"/>
  <c r="AI224" i="3"/>
  <c r="AH14" i="2" s="1"/>
  <c r="AO224" i="3"/>
  <c r="AN14" i="2" s="1"/>
  <c r="AP224" i="3"/>
  <c r="AO14" i="2" s="1"/>
  <c r="AN224" i="3"/>
  <c r="AM14" i="2" s="1"/>
  <c r="AQ224" i="3"/>
  <c r="AP14" i="2" s="1"/>
  <c r="AU24" i="2"/>
  <c r="U184" i="3"/>
  <c r="T12" i="2" s="1"/>
  <c r="Z284" i="3"/>
  <c r="Y17" i="2" s="1"/>
  <c r="AR184" i="3"/>
  <c r="AQ12" i="2" s="1"/>
  <c r="W204" i="3"/>
  <c r="V13" i="2" s="1"/>
  <c r="AD24" i="3"/>
  <c r="AC5" i="2" s="1"/>
  <c r="Z44" i="3"/>
  <c r="Y6" i="2" s="1"/>
  <c r="AT44" i="3"/>
  <c r="AS6" i="2" s="1"/>
  <c r="AB64" i="3"/>
  <c r="AA7" i="2" s="1"/>
  <c r="AA184" i="3"/>
  <c r="Z12" i="2" s="1"/>
  <c r="AU184" i="3"/>
  <c r="AT12" i="2" s="1"/>
  <c r="AK204" i="3"/>
  <c r="AJ13" i="2" s="1"/>
  <c r="AE24" i="3"/>
  <c r="AD5" i="2" s="1"/>
  <c r="AC64" i="3"/>
  <c r="AB7" i="2" s="1"/>
  <c r="Y144" i="3"/>
  <c r="X11" i="2" s="1"/>
  <c r="V184" i="3"/>
  <c r="U12" i="2" s="1"/>
  <c r="AQ184" i="3"/>
  <c r="AP12" i="2" s="1"/>
  <c r="AT264" i="3"/>
  <c r="AS16" i="2" s="1"/>
  <c r="AU284" i="3"/>
  <c r="AT17" i="2" s="1"/>
  <c r="AH204" i="3"/>
  <c r="AG13" i="2" s="1"/>
  <c r="AU264" i="3"/>
  <c r="AT16" i="2" s="1"/>
  <c r="AN184" i="3"/>
  <c r="AM12" i="2" s="1"/>
  <c r="R146" i="3"/>
  <c r="AJ204" i="3"/>
  <c r="AI13" i="2" s="1"/>
  <c r="AC264" i="3"/>
  <c r="AB16" i="2" s="1"/>
  <c r="AF24" i="3"/>
  <c r="AE5" i="2" s="1"/>
  <c r="AD64" i="3"/>
  <c r="AC7" i="2" s="1"/>
  <c r="AF144" i="3"/>
  <c r="AE11" i="2" s="1"/>
  <c r="S184" i="3"/>
  <c r="R12" i="2" s="1"/>
  <c r="AE64" i="3"/>
  <c r="AD7" i="2" s="1"/>
  <c r="AH144" i="3"/>
  <c r="AG11" i="2" s="1"/>
  <c r="AI24" i="3"/>
  <c r="AH5" i="2" s="1"/>
  <c r="AE44" i="3"/>
  <c r="AD6" i="2" s="1"/>
  <c r="AB244" i="3"/>
  <c r="AA15" i="2" s="1"/>
  <c r="AJ24" i="3"/>
  <c r="AI5" i="2" s="1"/>
  <c r="AF44" i="3"/>
  <c r="AE6" i="2" s="1"/>
  <c r="AC84" i="3"/>
  <c r="AB8" i="2" s="1"/>
  <c r="AA224" i="3"/>
  <c r="Z14" i="2" s="1"/>
  <c r="AU224" i="3"/>
  <c r="AT14" i="2" s="1"/>
  <c r="AF224" i="3"/>
  <c r="AE14" i="2" s="1"/>
  <c r="AC244" i="3"/>
  <c r="AB15" i="2" s="1"/>
  <c r="AG44" i="3"/>
  <c r="AF6" i="2" s="1"/>
  <c r="AI64" i="3"/>
  <c r="AH7" i="2" s="1"/>
  <c r="V204" i="3"/>
  <c r="U13" i="2" s="1"/>
  <c r="AG224" i="3"/>
  <c r="AF14" i="2" s="1"/>
  <c r="AD244" i="3"/>
  <c r="AC15" i="2" s="1"/>
  <c r="Y244" i="3"/>
  <c r="X15" i="2" s="1"/>
  <c r="AE144" i="3"/>
  <c r="AD11" i="2" s="1"/>
  <c r="AL144" i="3"/>
  <c r="AK11" i="2" s="1"/>
  <c r="Y204" i="3"/>
  <c r="X13" i="2" s="1"/>
  <c r="AH224" i="3"/>
  <c r="AG14" i="2" s="1"/>
  <c r="AE244" i="3"/>
  <c r="AD15" i="2" s="1"/>
  <c r="AP184" i="3"/>
  <c r="AO12" i="2" s="1"/>
  <c r="AT284" i="3"/>
  <c r="AS17" i="2" s="1"/>
  <c r="Z264" i="3"/>
  <c r="Y16" i="2" s="1"/>
  <c r="AA264" i="3"/>
  <c r="Z16" i="2" s="1"/>
  <c r="AS184" i="3"/>
  <c r="AR12" i="2" s="1"/>
  <c r="Z184" i="3"/>
  <c r="Y12" i="2" s="1"/>
  <c r="AG24" i="3"/>
  <c r="AF5" i="2" s="1"/>
  <c r="W144" i="3"/>
  <c r="V11" i="2" s="1"/>
  <c r="T184" i="3"/>
  <c r="S12" i="2" s="1"/>
  <c r="AN204" i="3"/>
  <c r="AM13" i="2" s="1"/>
  <c r="X224" i="3"/>
  <c r="W14" i="2" s="1"/>
  <c r="AD44" i="3"/>
  <c r="AC6" i="2" s="1"/>
  <c r="AK24" i="3"/>
  <c r="AJ5" i="2" s="1"/>
  <c r="AJ64" i="3"/>
  <c r="AI7" i="2" s="1"/>
  <c r="S24" i="3"/>
  <c r="R5" i="2" s="1"/>
  <c r="AM24" i="3"/>
  <c r="AL5" i="2" s="1"/>
  <c r="S144" i="3"/>
  <c r="R11" i="2" s="1"/>
  <c r="AM144" i="3"/>
  <c r="AL11" i="2" s="1"/>
  <c r="AF244" i="3"/>
  <c r="AE15" i="2" s="1"/>
  <c r="S244" i="3"/>
  <c r="R15" i="2" s="1"/>
  <c r="R106" i="3"/>
  <c r="R6" i="3"/>
  <c r="X144" i="3"/>
  <c r="W11" i="2" s="1"/>
  <c r="AO184" i="3"/>
  <c r="AN12" i="2" s="1"/>
  <c r="AK244" i="3"/>
  <c r="AJ15" i="2" s="1"/>
  <c r="Z144" i="3"/>
  <c r="Y11" i="2" s="1"/>
  <c r="AA284" i="3"/>
  <c r="Z17" i="2" s="1"/>
  <c r="AA144" i="3"/>
  <c r="Z11" i="2" s="1"/>
  <c r="X184" i="3"/>
  <c r="W12" i="2" s="1"/>
  <c r="Y184" i="3"/>
  <c r="X12" i="2" s="1"/>
  <c r="AI204" i="3"/>
  <c r="AH13" i="2" s="1"/>
  <c r="AB264" i="3"/>
  <c r="AA16" i="2" s="1"/>
  <c r="AT184" i="3"/>
  <c r="AS12" i="2" s="1"/>
  <c r="AH44" i="3"/>
  <c r="AG6" i="2" s="1"/>
  <c r="AD144" i="3"/>
  <c r="AC11" i="2" s="1"/>
  <c r="S204" i="3"/>
  <c r="R13" i="2" s="1"/>
  <c r="AM184" i="3"/>
  <c r="AL12" i="2" s="1"/>
  <c r="T204" i="3"/>
  <c r="S13" i="2" s="1"/>
  <c r="AR224" i="3"/>
  <c r="AQ14" i="2" s="1"/>
  <c r="AH24" i="3"/>
  <c r="AG5" i="2" s="1"/>
  <c r="AN24" i="3"/>
  <c r="AM5" i="2" s="1"/>
  <c r="AG244" i="3"/>
  <c r="AF15" i="2" s="1"/>
  <c r="F284" i="3"/>
  <c r="AG84" i="3"/>
  <c r="AF8" i="2" s="1"/>
  <c r="U124" i="3"/>
  <c r="T10" i="2" s="1"/>
  <c r="AO124" i="3"/>
  <c r="AN10" i="2" s="1"/>
  <c r="AB144" i="3"/>
  <c r="AA11" i="2" s="1"/>
  <c r="AD224" i="3"/>
  <c r="AC14" i="2" s="1"/>
  <c r="H284" i="3"/>
  <c r="AC144" i="3"/>
  <c r="AB11" i="2" s="1"/>
  <c r="J284" i="3"/>
  <c r="R266" i="3"/>
  <c r="R284" i="3" s="1"/>
  <c r="Q17" i="2" s="1"/>
  <c r="AJ104" i="3"/>
  <c r="AI9" i="2" s="1"/>
  <c r="W124" i="3"/>
  <c r="V10" i="2" s="1"/>
  <c r="AQ124" i="3"/>
  <c r="AP10" i="2" s="1"/>
  <c r="Z204" i="3"/>
  <c r="Y13" i="2" s="1"/>
  <c r="AT204" i="3"/>
  <c r="AS13" i="2" s="1"/>
  <c r="U244" i="3"/>
  <c r="T15" i="2" s="1"/>
  <c r="AO244" i="3"/>
  <c r="AN15" i="2" s="1"/>
  <c r="S64" i="3"/>
  <c r="R7" i="2" s="1"/>
  <c r="AM64" i="3"/>
  <c r="AL7" i="2" s="1"/>
  <c r="AK104" i="3"/>
  <c r="AJ9" i="2" s="1"/>
  <c r="AA204" i="3"/>
  <c r="Z13" i="2" s="1"/>
  <c r="AU204" i="3"/>
  <c r="AT13" i="2" s="1"/>
  <c r="V244" i="3"/>
  <c r="U15" i="2" s="1"/>
  <c r="AP244" i="3"/>
  <c r="AO15" i="2" s="1"/>
  <c r="AK284" i="3"/>
  <c r="AJ17" i="2" s="1"/>
  <c r="AL24" i="3"/>
  <c r="AK5" i="2" s="1"/>
  <c r="T64" i="3"/>
  <c r="S7" i="2" s="1"/>
  <c r="AN64" i="3"/>
  <c r="AM7" i="2" s="1"/>
  <c r="AL104" i="3"/>
  <c r="AK9" i="2" s="1"/>
  <c r="AJ184" i="3"/>
  <c r="AI12" i="2" s="1"/>
  <c r="W244" i="3"/>
  <c r="V15" i="2" s="1"/>
  <c r="AQ244" i="3"/>
  <c r="AP15" i="2" s="1"/>
  <c r="AL284" i="3"/>
  <c r="AK17" i="2" s="1"/>
  <c r="AK144" i="3"/>
  <c r="AJ11" i="2" s="1"/>
  <c r="AK184" i="3"/>
  <c r="AJ12" i="2" s="1"/>
  <c r="X244" i="3"/>
  <c r="W15" i="2" s="1"/>
  <c r="AR244" i="3"/>
  <c r="AQ15" i="2" s="1"/>
  <c r="AL264" i="3"/>
  <c r="AK16" i="2" s="1"/>
  <c r="S284" i="3"/>
  <c r="R17" i="2" s="1"/>
  <c r="AM284" i="3"/>
  <c r="AL17" i="2" s="1"/>
  <c r="AF84" i="3"/>
  <c r="AE8" i="2" s="1"/>
  <c r="AJ224" i="3"/>
  <c r="AI14" i="2" s="1"/>
  <c r="R264" i="3"/>
  <c r="Q16" i="2" s="1"/>
  <c r="AM264" i="3"/>
  <c r="AL16" i="2" s="1"/>
  <c r="T124" i="3"/>
  <c r="S10" i="2" s="1"/>
  <c r="AI44" i="3"/>
  <c r="AH6" i="2" s="1"/>
  <c r="V124" i="3"/>
  <c r="U10" i="2" s="1"/>
  <c r="AK224" i="3"/>
  <c r="AJ14" i="2" s="1"/>
  <c r="S264" i="3"/>
  <c r="R16" i="2" s="1"/>
  <c r="AD184" i="3"/>
  <c r="AC12" i="2" s="1"/>
  <c r="AN124" i="3"/>
  <c r="AM10" i="2" s="1"/>
  <c r="AH84" i="3"/>
  <c r="AG8" i="2" s="1"/>
  <c r="AP124" i="3"/>
  <c r="AO10" i="2" s="1"/>
  <c r="AJ44" i="3"/>
  <c r="AI6" i="2" s="1"/>
  <c r="AJ144" i="3"/>
  <c r="AI11" i="2" s="1"/>
  <c r="AA244" i="3"/>
  <c r="Z15" i="2" s="1"/>
  <c r="AU244" i="3"/>
  <c r="AT15" i="2" s="1"/>
  <c r="V284" i="3"/>
  <c r="U17" i="2" s="1"/>
  <c r="AP284" i="3"/>
  <c r="AO17" i="2" s="1"/>
  <c r="R67" i="3"/>
  <c r="R156" i="3"/>
  <c r="R152" i="3"/>
  <c r="R8" i="3"/>
  <c r="R130" i="3"/>
  <c r="R157" i="3"/>
  <c r="R189" i="3"/>
  <c r="R204" i="3" s="1"/>
  <c r="Q13" i="2" s="1"/>
  <c r="R209" i="3"/>
  <c r="R107" i="3" l="1"/>
  <c r="J124" i="3"/>
  <c r="AQ24" i="2"/>
  <c r="AA24" i="2"/>
  <c r="R86" i="3"/>
  <c r="J204" i="3"/>
  <c r="AR24" i="2"/>
  <c r="AD24" i="2"/>
  <c r="R124" i="3"/>
  <c r="Q10" i="2" s="1"/>
  <c r="AB24" i="2"/>
  <c r="AS24" i="2"/>
  <c r="S24" i="2"/>
  <c r="I7" i="1" s="1"/>
  <c r="U24" i="2"/>
  <c r="T24" i="2"/>
  <c r="Z24" i="2"/>
  <c r="AP24" i="2"/>
  <c r="AO24" i="2"/>
  <c r="X24" i="2"/>
  <c r="V24" i="2"/>
  <c r="Y24" i="2"/>
  <c r="AN24" i="2"/>
  <c r="AT24" i="2"/>
  <c r="R87" i="3"/>
  <c r="AI24" i="2"/>
  <c r="L284" i="3"/>
  <c r="AC24" i="2"/>
  <c r="AJ24" i="2"/>
  <c r="H44" i="3"/>
  <c r="AG24" i="2"/>
  <c r="AH24" i="2"/>
  <c r="R161" i="3"/>
  <c r="AE24" i="2"/>
  <c r="AL24" i="2"/>
  <c r="R24" i="2"/>
  <c r="R66" i="3"/>
  <c r="R84" i="3" s="1"/>
  <c r="Q8" i="2" s="1"/>
  <c r="J84" i="3"/>
  <c r="AM24" i="2"/>
  <c r="AF24" i="2"/>
  <c r="H124" i="3"/>
  <c r="AK24" i="2"/>
  <c r="H204" i="3" l="1"/>
  <c r="H224" i="3"/>
  <c r="H184" i="3"/>
  <c r="R104" i="3"/>
  <c r="Q9" i="2" s="1"/>
  <c r="R126" i="3"/>
  <c r="H84" i="3"/>
  <c r="H104" i="3"/>
  <c r="J104" i="3"/>
  <c r="F264" i="3" l="1"/>
  <c r="F224" i="3" l="1"/>
  <c r="H24" i="3" l="1"/>
  <c r="X248" i="3"/>
  <c r="J264" i="3" l="1"/>
  <c r="X247" i="3"/>
  <c r="X264" i="3" s="1"/>
  <c r="W16" i="2" s="1"/>
  <c r="W24" i="2" s="1"/>
  <c r="I29" i="1" s="1"/>
  <c r="R208" i="3"/>
  <c r="R224" i="3" s="1"/>
  <c r="Q14" i="2" s="1"/>
  <c r="J224" i="3"/>
  <c r="H244" i="3"/>
  <c r="H144" i="3"/>
  <c r="H64" i="3" l="1"/>
  <c r="G24" i="2" s="1"/>
  <c r="I9" i="1" s="1"/>
  <c r="L224" i="3"/>
  <c r="L264" i="3"/>
  <c r="I18" i="1" l="1"/>
  <c r="I10" i="1"/>
  <c r="I17" i="1"/>
  <c r="I16" i="1"/>
  <c r="R128" i="3"/>
  <c r="R233" i="3"/>
  <c r="R226" i="3"/>
  <c r="J244" i="3"/>
  <c r="R127" i="3"/>
  <c r="R144" i="3" s="1"/>
  <c r="Q11" i="2" s="1"/>
  <c r="J144" i="3"/>
  <c r="F244" i="3"/>
  <c r="R162" i="3"/>
  <c r="R184" i="3" s="1"/>
  <c r="Q12" i="2" s="1"/>
  <c r="J184" i="3"/>
  <c r="R47" i="3"/>
  <c r="I15" i="1" l="1"/>
  <c r="R46" i="3"/>
  <c r="R64" i="3" s="1"/>
  <c r="Q7" i="2" s="1"/>
  <c r="J64" i="3"/>
  <c r="L244" i="3"/>
  <c r="R244" i="3"/>
  <c r="Q15" i="2" s="1"/>
  <c r="I23" i="1"/>
  <c r="I14" i="1"/>
  <c r="I24" i="1"/>
  <c r="I13" i="1"/>
  <c r="I11" i="1"/>
  <c r="R11" i="3" l="1"/>
  <c r="F24" i="3"/>
  <c r="J44" i="3" l="1"/>
  <c r="R26" i="3"/>
  <c r="R44" i="3" s="1"/>
  <c r="Q6" i="2" s="1"/>
  <c r="F144" i="3"/>
  <c r="L144" i="3" l="1"/>
  <c r="F84" i="3"/>
  <c r="L84" i="3" l="1"/>
  <c r="F104" i="3"/>
  <c r="F64" i="3" l="1"/>
  <c r="R10" i="3"/>
  <c r="R24" i="3" s="1"/>
  <c r="Q5" i="2" s="1"/>
  <c r="Q24" i="2" s="1"/>
  <c r="J24" i="3"/>
  <c r="F184" i="3"/>
  <c r="L104" i="3"/>
  <c r="L184" i="3" l="1"/>
  <c r="L24" i="3"/>
  <c r="L64" i="3"/>
  <c r="F204" i="3" l="1"/>
  <c r="F124" i="3"/>
  <c r="F44" i="3"/>
  <c r="L44" i="3" l="1"/>
  <c r="I24" i="2"/>
  <c r="L124" i="3"/>
  <c r="L204" i="3"/>
  <c r="I12" i="1" l="1"/>
  <c r="E24" i="2" l="1"/>
  <c r="K24" i="2" l="1"/>
  <c r="I6" i="1" l="1"/>
  <c r="I5" i="1"/>
  <c r="I8" i="1" l="1"/>
  <c r="I20" i="1" l="1"/>
  <c r="I19" i="1"/>
  <c r="I21" i="1"/>
  <c r="I22" i="1"/>
  <c r="I25" i="1" l="1"/>
  <c r="I26" i="1" l="1"/>
  <c r="I27" i="1"/>
  <c r="I28" i="1" s="1"/>
  <c r="I30" i="1" s="1"/>
  <c r="I31" i="1" l="1"/>
  <c r="I32" i="1" s="1"/>
  <c r="I33" i="1" l="1"/>
</calcChain>
</file>

<file path=xl/sharedStrings.xml><?xml version="1.0" encoding="utf-8"?>
<sst xmlns="http://schemas.openxmlformats.org/spreadsheetml/2006/main" count="640" uniqueCount="281">
  <si>
    <t>도어핸들</t>
  </si>
  <si>
    <t>3.45mm</t>
  </si>
  <si>
    <t>철합금설</t>
  </si>
  <si>
    <t>도어클로저</t>
  </si>
  <si>
    <t>플로어링보드</t>
  </si>
  <si>
    <t>13. 골재대</t>
  </si>
  <si>
    <t>도어클로저, K-1850, KS5호, 고급스톱형, 80∼120kg</t>
  </si>
  <si>
    <t>안전관리비</t>
  </si>
  <si>
    <t>50T(48K)</t>
  </si>
  <si>
    <t>가설울타리판 설치 및 해체</t>
  </si>
  <si>
    <t>15톤 덤프트럭, 건설폐재류</t>
  </si>
  <si>
    <t>H=3m이하 설치및 해체</t>
  </si>
  <si>
    <t>직   접   노  무  비</t>
  </si>
  <si>
    <t>철강설, 고철, 작업설부산물</t>
  </si>
  <si>
    <t>철재,알미늄(철거재미사용)</t>
  </si>
  <si>
    <t>ALB15000030S</t>
  </si>
  <si>
    <t>2.000 x 2.100</t>
  </si>
  <si>
    <t>고  용  보   험   료</t>
  </si>
  <si>
    <t>작업설.부산물 등(△)</t>
  </si>
  <si>
    <t>2.400 x 2.100</t>
  </si>
  <si>
    <t>1.100 x 2.100</t>
  </si>
  <si>
    <t>연  금  보   험   료</t>
  </si>
  <si>
    <t>직   접   재  료  비</t>
  </si>
  <si>
    <t>환  경  보   전   비</t>
  </si>
  <si>
    <t>간   접   노  무  비</t>
  </si>
  <si>
    <t>건설폐재류,폐벽돌,폐블럭</t>
  </si>
  <si>
    <t>석  면    분  담  금</t>
  </si>
  <si>
    <t>철재,알미늄(철거재사용)</t>
  </si>
  <si>
    <t>실링재, 비초산, 구조용</t>
  </si>
  <si>
    <t>2.400 x 2.500</t>
  </si>
  <si>
    <t>임 금 채 권 부 담 금</t>
  </si>
  <si>
    <t>건  강  보   험   료</t>
  </si>
  <si>
    <t>1.100 x 2.500</t>
  </si>
  <si>
    <t>창호주위코킹(0.5CM각)</t>
  </si>
  <si>
    <t>총   공   사  금  액</t>
  </si>
  <si>
    <t>바닥, 바탕50mm 포함</t>
  </si>
  <si>
    <t>퇴  직  공  제 부 금</t>
  </si>
  <si>
    <t>1.800 x 2.100</t>
  </si>
  <si>
    <t>산  재  보   험   료</t>
  </si>
  <si>
    <t>ALB15000020S</t>
  </si>
  <si>
    <t>4.600 x 2.500</t>
  </si>
  <si>
    <t>간   접   재  료  비</t>
  </si>
  <si>
    <t>AAD16000060S</t>
  </si>
  <si>
    <t>강재창호 설치 / 여닫이</t>
  </si>
  <si>
    <t>순  공  사  원  가</t>
  </si>
  <si>
    <t>일  반   관   리  비</t>
  </si>
  <si>
    <t>공 사 원 가 계 산 서</t>
  </si>
  <si>
    <t>부   가   가  치  세</t>
  </si>
  <si>
    <t>H70*5mm+무늬목시트</t>
  </si>
  <si>
    <t xml:space="preserve">폐  기  물  처 리 비 </t>
  </si>
  <si>
    <t>타일떼내기</t>
  </si>
  <si>
    <t>사용자항목19</t>
  </si>
  <si>
    <t>사용자항목8</t>
  </si>
  <si>
    <t>사용자항목15</t>
  </si>
  <si>
    <t>임금채권부담금</t>
  </si>
  <si>
    <t>사용자항목9</t>
  </si>
  <si>
    <t>잡비제외분</t>
  </si>
  <si>
    <t>도어클로저, K-2850, KS5호, 고급방화, 80∼120kg</t>
  </si>
  <si>
    <t>사용자항목16</t>
  </si>
  <si>
    <t>사용자항목13</t>
  </si>
  <si>
    <t>02. 목공사</t>
  </si>
  <si>
    <t>간접재료비</t>
  </si>
  <si>
    <t>점자블럭 철거</t>
  </si>
  <si>
    <t>품질관리비</t>
  </si>
  <si>
    <t>전도성타일붙임</t>
  </si>
  <si>
    <t>내수합판</t>
  </si>
  <si>
    <t>커팅포함</t>
  </si>
  <si>
    <t>플로어링</t>
  </si>
  <si>
    <t>석면분담금</t>
  </si>
  <si>
    <t>벽 철거</t>
  </si>
  <si>
    <t>유리문 설치</t>
  </si>
  <si>
    <t>작업부산물</t>
  </si>
  <si>
    <t>사용자항목12</t>
  </si>
  <si>
    <t>창호철거</t>
  </si>
  <si>
    <t>바닥철거</t>
  </si>
  <si>
    <t>사용자항목10</t>
  </si>
  <si>
    <t>사용자항목14</t>
  </si>
  <si>
    <t>에폭시코팅</t>
  </si>
  <si>
    <t>천장철거</t>
  </si>
  <si>
    <t>퇴직공제부금</t>
  </si>
  <si>
    <t>사용자항목18</t>
  </si>
  <si>
    <t>사용자항목11</t>
  </si>
  <si>
    <t>사용자항목17</t>
  </si>
  <si>
    <t>사급자재대</t>
  </si>
  <si>
    <t>경  비</t>
  </si>
  <si>
    <t>관급자재대</t>
  </si>
  <si>
    <t>EA</t>
  </si>
  <si>
    <t>M</t>
  </si>
  <si>
    <t>단위</t>
  </si>
  <si>
    <t>L</t>
  </si>
  <si>
    <t>식</t>
  </si>
  <si>
    <t>구분</t>
  </si>
  <si>
    <t>H</t>
  </si>
  <si>
    <t>철강설</t>
  </si>
  <si>
    <t>D</t>
  </si>
  <si>
    <t>M2</t>
  </si>
  <si>
    <t>조</t>
  </si>
  <si>
    <t>재료비</t>
  </si>
  <si>
    <t>대</t>
  </si>
  <si>
    <t>C16</t>
  </si>
  <si>
    <t>kg</t>
  </si>
  <si>
    <t>모래</t>
  </si>
  <si>
    <t>C25</t>
  </si>
  <si>
    <t>C32</t>
  </si>
  <si>
    <t>T12</t>
  </si>
  <si>
    <t>A</t>
  </si>
  <si>
    <t>C</t>
  </si>
  <si>
    <t>C13</t>
  </si>
  <si>
    <t>M4</t>
  </si>
  <si>
    <t>㎡</t>
  </si>
  <si>
    <t>톤</t>
  </si>
  <si>
    <t>X</t>
  </si>
  <si>
    <t>㎥</t>
  </si>
  <si>
    <t>C20</t>
  </si>
  <si>
    <t>Y</t>
  </si>
  <si>
    <t>간단</t>
  </si>
  <si>
    <t>C14</t>
  </si>
  <si>
    <t>수량</t>
  </si>
  <si>
    <t>B1</t>
  </si>
  <si>
    <t>비닐</t>
  </si>
  <si>
    <t>A2</t>
  </si>
  <si>
    <t>노무비</t>
  </si>
  <si>
    <t>A1</t>
  </si>
  <si>
    <t>E</t>
  </si>
  <si>
    <t>U2</t>
  </si>
  <si>
    <t>미닫이</t>
  </si>
  <si>
    <t>F</t>
  </si>
  <si>
    <t>몰탈</t>
  </si>
  <si>
    <t>운반비</t>
  </si>
  <si>
    <t>화강석</t>
  </si>
  <si>
    <t>TON</t>
  </si>
  <si>
    <t/>
  </si>
  <si>
    <t>C12</t>
  </si>
  <si>
    <t>C4</t>
  </si>
  <si>
    <t>포</t>
  </si>
  <si>
    <t>3T</t>
  </si>
  <si>
    <t>개소</t>
  </si>
  <si>
    <t>U1</t>
  </si>
  <si>
    <t>장비비</t>
  </si>
  <si>
    <t>외부</t>
  </si>
  <si>
    <t>외주비</t>
  </si>
  <si>
    <t>타일</t>
  </si>
  <si>
    <t>C10</t>
  </si>
  <si>
    <t>비고</t>
  </si>
  <si>
    <t>가설비</t>
  </si>
  <si>
    <t>철재</t>
  </si>
  <si>
    <t>내부</t>
  </si>
  <si>
    <t>C11</t>
  </si>
  <si>
    <t>B2</t>
  </si>
  <si>
    <t>A3</t>
  </si>
  <si>
    <t>B</t>
  </si>
  <si>
    <t>시멘트</t>
  </si>
  <si>
    <t>관급</t>
  </si>
  <si>
    <t>FSPD-02</t>
  </si>
  <si>
    <t>FSPD-05</t>
  </si>
  <si>
    <t>알루미늄시트</t>
  </si>
  <si>
    <t>SSFD 04</t>
  </si>
  <si>
    <t>집성목 설치</t>
  </si>
  <si>
    <t>붓칠 2회</t>
  </si>
  <si>
    <t>에폭시 코팅</t>
  </si>
  <si>
    <t>모르타르 바름</t>
  </si>
  <si>
    <t>석고보드붙이기</t>
  </si>
  <si>
    <t>건축물현장정리</t>
  </si>
  <si>
    <t>인테리어벽철거</t>
  </si>
  <si>
    <t>연면적 ㎡</t>
  </si>
  <si>
    <t>금    액</t>
  </si>
  <si>
    <t>준공청소</t>
  </si>
  <si>
    <t>SSFD 01</t>
  </si>
  <si>
    <t>FSPD-08</t>
  </si>
  <si>
    <t>SSFD 03</t>
  </si>
  <si>
    <t>시트 설치</t>
  </si>
  <si>
    <t>폐기물처리비</t>
  </si>
  <si>
    <t>창호유리 설치</t>
  </si>
  <si>
    <t>점자블록 설치</t>
  </si>
  <si>
    <t>3.0T</t>
  </si>
  <si>
    <t>자동문 설치</t>
  </si>
  <si>
    <t>폐기물상차비</t>
  </si>
  <si>
    <t>바닥 컷팅</t>
  </si>
  <si>
    <t>손료구분</t>
  </si>
  <si>
    <t>적용구분</t>
  </si>
  <si>
    <t>비    고</t>
  </si>
  <si>
    <t>합  계</t>
  </si>
  <si>
    <t>품목구분</t>
  </si>
  <si>
    <t>노  무  비</t>
  </si>
  <si>
    <t>수  량</t>
  </si>
  <si>
    <t>합계구분</t>
  </si>
  <si>
    <t>조달코드</t>
  </si>
  <si>
    <t>기계경비</t>
  </si>
  <si>
    <t>재  료  비</t>
  </si>
  <si>
    <t>손료요율</t>
  </si>
  <si>
    <t>단  가</t>
  </si>
  <si>
    <t>금   액</t>
  </si>
  <si>
    <t>SPD-02</t>
  </si>
  <si>
    <t>글라스 크로스</t>
  </si>
  <si>
    <t>벽체, T=3</t>
  </si>
  <si>
    <t>9mm 이하</t>
  </si>
  <si>
    <t>걸레받이 붙임</t>
  </si>
  <si>
    <t>SSFD 02</t>
  </si>
  <si>
    <t>높이 2m, 노무비</t>
  </si>
  <si>
    <t>W=100, 자재재사용(100%)</t>
  </si>
  <si>
    <t>아연도각관  ㅁ-50*50 @450</t>
  </si>
  <si>
    <t>W=100, 신설자재(30%)</t>
  </si>
  <si>
    <t>소                계</t>
  </si>
  <si>
    <t>혼합건설폐기물(소각 40%이하)</t>
  </si>
  <si>
    <t>W=100, 자재재사용(70%)</t>
  </si>
  <si>
    <t>공    급    가    액</t>
  </si>
  <si>
    <t>벽, 12.5mm , 차음보드</t>
  </si>
  <si>
    <t>가설울타리(EGI, 아연도금강판)</t>
  </si>
  <si>
    <t>방염패브릭+집성목루버+투명방염락카</t>
  </si>
  <si>
    <t>콘크리트 바닥면, 바탕만들기포함</t>
  </si>
  <si>
    <t>알루미늄 스팬드럴 설치(30%)</t>
  </si>
  <si>
    <t>기    타    경    비</t>
  </si>
  <si>
    <t>내벽 2회, 친환경, CON'C면</t>
  </si>
  <si>
    <t>창호면적 1.0 ~ 3.0㎡ 이하</t>
  </si>
  <si>
    <t>이                윤</t>
  </si>
  <si>
    <t>도    급    금    액</t>
  </si>
  <si>
    <t>창호면적 3.0 ~ 6.0㎡ 이하</t>
  </si>
  <si>
    <t>알루미늄 스팬드럴 설치(100%)</t>
  </si>
  <si>
    <t>철합금설, 스텐레스.작업설부산물</t>
  </si>
  <si>
    <t>알루미늄 스팬드럴 설치(70%)</t>
  </si>
  <si>
    <t>포세린타일압착붙임(자재보유분사용)</t>
  </si>
  <si>
    <t>기    계    경    비</t>
  </si>
  <si>
    <t>철강설, 알루미늄, 작업설부산물</t>
  </si>
  <si>
    <t>피벗힌지, 80kg이하, K1200</t>
  </si>
  <si>
    <t>(매립지반입대상 폐기물 포함)</t>
  </si>
  <si>
    <t>바닥, 50mm</t>
  </si>
  <si>
    <t>혼합건설폐기물 상차비</t>
  </si>
  <si>
    <t>바닥, 30mm</t>
  </si>
  <si>
    <t>내수합판바닥깔기</t>
  </si>
  <si>
    <t>합      계</t>
  </si>
  <si>
    <t>창틀주위몰탈충진</t>
  </si>
  <si>
    <t>친환경수성페인트 붓칠</t>
  </si>
  <si>
    <t>플로어링 마루 설치</t>
  </si>
  <si>
    <t>경      비</t>
  </si>
  <si>
    <t>흡음판+무늬목시트</t>
  </si>
  <si>
    <t>기능성흡음바닥재 깔기</t>
  </si>
  <si>
    <t>창호상부철물보강</t>
  </si>
  <si>
    <t>공 사 내 역 서</t>
  </si>
  <si>
    <t>T30, 보도용</t>
  </si>
  <si>
    <t>화강석판석 포장</t>
  </si>
  <si>
    <t>루버틀 철거후재설치</t>
  </si>
  <si>
    <t>방염, 현장설치도</t>
  </si>
  <si>
    <t>01. 가설공사</t>
  </si>
  <si>
    <t>품      명</t>
  </si>
  <si>
    <t>걸레받이용 페인트</t>
  </si>
  <si>
    <t>차음시트 붙이기</t>
  </si>
  <si>
    <t>30km이하,중량기준</t>
  </si>
  <si>
    <t>양면타공흡음판 설치</t>
  </si>
  <si>
    <t>노인 장기 요양보험료</t>
  </si>
  <si>
    <t>04. 조적공사</t>
  </si>
  <si>
    <t>09. 수장공사</t>
  </si>
  <si>
    <t>어린이유해물질수수료</t>
  </si>
  <si>
    <t>07. 금속공사</t>
  </si>
  <si>
    <t>05. 타일공사</t>
  </si>
  <si>
    <t>구    성   비</t>
  </si>
  <si>
    <t>금      액</t>
  </si>
  <si>
    <t>작업부산물(철거해체)</t>
  </si>
  <si>
    <t>규      격</t>
  </si>
  <si>
    <t>03. 미장공사</t>
  </si>
  <si>
    <t>11. 철거공사</t>
  </si>
  <si>
    <t xml:space="preserve">         계</t>
  </si>
  <si>
    <t>10. 운반공사</t>
  </si>
  <si>
    <t>공 사 집 계 표</t>
  </si>
  <si>
    <t>06. 도장공사</t>
  </si>
  <si>
    <t>산업 안전 보건관리비</t>
  </si>
  <si>
    <t>건설기계대여보증수수료</t>
  </si>
  <si>
    <t>08. 창호공사</t>
  </si>
  <si>
    <t>12. 폐기물처리비</t>
  </si>
  <si>
    <t>혼합건설폐기물(불연성폐기물),폐자기,도기류및기와,유리등</t>
  </si>
  <si>
    <t>양생포함</t>
  </si>
  <si>
    <t>바닥및집기보양</t>
  </si>
  <si>
    <t>공사용가림막</t>
  </si>
  <si>
    <t>SD 07</t>
  </si>
  <si>
    <t xml:space="preserve">                     구  분
  비   목</t>
  </si>
  <si>
    <t>도어핸들, 출입문및내실문용(스텐, Knob형)</t>
  </si>
  <si>
    <t>폐기물운반비(암롤트럭16Ton)/혼합건설폐기물</t>
  </si>
  <si>
    <t>피봇 힌지(Pivot Hinge) 설치</t>
  </si>
  <si>
    <t>H=3.0m,  2개월, 설치및 해체</t>
  </si>
  <si>
    <t>폐기물운반비(덤프15Ton)/건설폐재류</t>
  </si>
  <si>
    <t>공사명 : 부산콘서트홀 출입문 등 개선공사</t>
  </si>
  <si>
    <t>강관 조립말비계(이동식)설치 및 해체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</si>
</sst>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6" x14ac:knownFonts="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b/>
      <u/>
      <sz val="14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 shrinkToFit="1"/>
    </xf>
    <xf numFmtId="0" fontId="1" fillId="0" borderId="1" xfId="0" quotePrefix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right" vertical="center" wrapText="1" shrinkToFit="1"/>
    </xf>
    <xf numFmtId="0" fontId="1" fillId="0" borderId="1" xfId="0" quotePrefix="1" applyFont="1" applyBorder="1" applyAlignment="1">
      <alignment horizontal="right" vertical="center" wrapText="1" shrinkToFit="1"/>
    </xf>
    <xf numFmtId="0" fontId="1" fillId="0" borderId="1" xfId="0" applyFont="1" applyBorder="1" applyAlignment="1">
      <alignment horizontal="left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right" vertical="center" shrinkToFit="1"/>
    </xf>
    <xf numFmtId="0" fontId="1" fillId="0" borderId="1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10" fontId="0" fillId="0" borderId="0" xfId="0" applyNumberFormat="1">
      <alignment vertical="center"/>
    </xf>
    <xf numFmtId="4" fontId="0" fillId="0" borderId="0" xfId="0" applyNumberFormat="1">
      <alignment vertical="center"/>
    </xf>
    <xf numFmtId="0" fontId="1" fillId="0" borderId="1" xfId="0" quotePrefix="1" applyFont="1" applyFill="1" applyBorder="1" applyAlignment="1">
      <alignment horizontal="left" vertical="center" wrapText="1" shrinkToFit="1"/>
    </xf>
    <xf numFmtId="0" fontId="1" fillId="0" borderId="1" xfId="0" quotePrefix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1" fillId="0" borderId="1" xfId="0" quotePrefix="1" applyFont="1" applyBorder="1" applyAlignment="1">
      <alignment horizontal="center" vertical="center" textRotation="255" wrapText="1" shrinkToFit="1"/>
    </xf>
    <xf numFmtId="0" fontId="1" fillId="0" borderId="1" xfId="0" applyFont="1" applyBorder="1" applyAlignment="1">
      <alignment horizontal="center" vertical="center" textRotation="255" wrapText="1" shrinkToFit="1"/>
    </xf>
    <xf numFmtId="0" fontId="1" fillId="0" borderId="1" xfId="0" quotePrefix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left" vertical="center" wrapText="1" shrinkToFit="1"/>
    </xf>
    <xf numFmtId="0" fontId="1" fillId="0" borderId="1" xfId="0" applyFont="1" applyBorder="1" applyAlignment="1">
      <alignment horizontal="left" vertical="center" wrapText="1" shrinkToFit="1"/>
    </xf>
    <xf numFmtId="0" fontId="1" fillId="0" borderId="1" xfId="0" applyFont="1" applyBorder="1" applyAlignment="1">
      <alignment horizontal="left" vertical="center" shrinkToFit="1"/>
    </xf>
    <xf numFmtId="0" fontId="1" fillId="0" borderId="3" xfId="0" quotePrefix="1" applyFont="1" applyBorder="1" applyAlignment="1">
      <alignment horizontal="left" vertical="center" wrapText="1" shrinkToFit="1"/>
    </xf>
    <xf numFmtId="0" fontId="1" fillId="0" borderId="4" xfId="0" quotePrefix="1" applyFont="1" applyBorder="1" applyAlignment="1">
      <alignment horizontal="left" vertical="center" wrapText="1" shrinkToFit="1"/>
    </xf>
    <xf numFmtId="0" fontId="1" fillId="0" borderId="4" xfId="0" quotePrefix="1" applyFont="1" applyBorder="1" applyAlignment="1">
      <alignment horizontal="left" vertical="center" shrinkToFit="1"/>
    </xf>
    <xf numFmtId="0" fontId="1" fillId="0" borderId="5" xfId="0" quotePrefix="1" applyFont="1" applyBorder="1" applyAlignment="1">
      <alignment horizontal="left" vertical="center" wrapText="1" shrinkToFit="1"/>
    </xf>
  </cellXfs>
  <cellStyles count="1">
    <cellStyle name="표준" xfId="0" builtinId="0"/>
  </cellStyles>
  <dxfs count="20"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  <tableStyle name="Light Style 1 - Accent 1" table="0" count="7" xr9:uid="{00000000-0011-0000-FFFF-FFFF01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3"/>
  <sheetViews>
    <sheetView tabSelected="1" zoomScaleNormal="100" zoomScaleSheetLayoutView="75" workbookViewId="0">
      <pane xSplit="3" ySplit="4" topLeftCell="D5" activePane="bottomRight" state="frozen"/>
      <selection pane="topRight"/>
      <selection pane="bottomLeft"/>
      <selection pane="bottomRight" sqref="A1:F1"/>
    </sheetView>
  </sheetViews>
  <sheetFormatPr defaultColWidth="9" defaultRowHeight="16.5" x14ac:dyDescent="0.3"/>
  <cols>
    <col min="1" max="2" width="3.625" customWidth="1"/>
    <col min="3" max="3" width="17.5" style="1" customWidth="1"/>
    <col min="4" max="4" width="25.625" style="2" customWidth="1"/>
    <col min="5" max="5" width="55.625" style="1" customWidth="1"/>
    <col min="6" max="6" width="19.625" style="1" customWidth="1"/>
    <col min="7" max="11" width="9" hidden="1" customWidth="1"/>
  </cols>
  <sheetData>
    <row r="1" spans="1:9" ht="30" customHeight="1" x14ac:dyDescent="0.3">
      <c r="A1" s="27" t="s">
        <v>46</v>
      </c>
      <c r="B1" s="27"/>
      <c r="C1" s="27"/>
      <c r="D1" s="27"/>
      <c r="E1" s="27"/>
      <c r="F1" s="27"/>
    </row>
    <row r="2" spans="1:9" ht="15.95" customHeight="1" x14ac:dyDescent="0.3">
      <c r="A2" s="28" t="s">
        <v>279</v>
      </c>
      <c r="B2" s="29"/>
      <c r="C2" s="29"/>
      <c r="D2" s="29"/>
      <c r="E2" s="29"/>
      <c r="F2" s="29"/>
    </row>
    <row r="3" spans="1:9" ht="12" customHeight="1" x14ac:dyDescent="0.3">
      <c r="A3" s="30" t="s">
        <v>273</v>
      </c>
      <c r="B3" s="31"/>
      <c r="C3" s="31"/>
      <c r="D3" s="32" t="s">
        <v>255</v>
      </c>
      <c r="E3" s="32" t="s">
        <v>254</v>
      </c>
      <c r="F3" s="32" t="s">
        <v>180</v>
      </c>
    </row>
    <row r="4" spans="1:9" ht="12" customHeight="1" x14ac:dyDescent="0.3">
      <c r="A4" s="31"/>
      <c r="B4" s="31"/>
      <c r="C4" s="31"/>
      <c r="D4" s="32"/>
      <c r="E4" s="32"/>
      <c r="F4" s="32"/>
    </row>
    <row r="5" spans="1:9" ht="15.95" customHeight="1" x14ac:dyDescent="0.3">
      <c r="A5" s="23" t="s">
        <v>44</v>
      </c>
      <c r="B5" s="23" t="s">
        <v>97</v>
      </c>
      <c r="C5" s="7" t="s">
        <v>22</v>
      </c>
      <c r="D5" s="12"/>
      <c r="E5" s="6" t="s">
        <v>131</v>
      </c>
      <c r="F5" s="6" t="s">
        <v>131</v>
      </c>
      <c r="G5" s="4" t="s">
        <v>122</v>
      </c>
      <c r="H5">
        <v>0</v>
      </c>
      <c r="I5">
        <f t="shared" ref="I5:I27" si="0">D5</f>
        <v>0</v>
      </c>
    </row>
    <row r="6" spans="1:9" ht="15.95" customHeight="1" x14ac:dyDescent="0.3">
      <c r="A6" s="24"/>
      <c r="B6" s="24"/>
      <c r="C6" s="7" t="s">
        <v>41</v>
      </c>
      <c r="D6" s="12"/>
      <c r="E6" s="6" t="s">
        <v>131</v>
      </c>
      <c r="F6" s="6" t="s">
        <v>131</v>
      </c>
      <c r="G6" s="4" t="s">
        <v>120</v>
      </c>
      <c r="H6">
        <v>0</v>
      </c>
      <c r="I6">
        <f t="shared" si="0"/>
        <v>0</v>
      </c>
    </row>
    <row r="7" spans="1:9" ht="15.95" customHeight="1" x14ac:dyDescent="0.3">
      <c r="A7" s="24"/>
      <c r="B7" s="24"/>
      <c r="C7" s="7" t="s">
        <v>18</v>
      </c>
      <c r="D7" s="12"/>
      <c r="E7" s="6" t="s">
        <v>131</v>
      </c>
      <c r="F7" s="6" t="s">
        <v>131</v>
      </c>
      <c r="G7" s="4" t="s">
        <v>149</v>
      </c>
      <c r="H7">
        <v>0</v>
      </c>
      <c r="I7">
        <f t="shared" si="0"/>
        <v>0</v>
      </c>
    </row>
    <row r="8" spans="1:9" ht="15.95" customHeight="1" x14ac:dyDescent="0.3">
      <c r="A8" s="24"/>
      <c r="B8" s="24"/>
      <c r="C8" s="7" t="s">
        <v>202</v>
      </c>
      <c r="D8" s="12"/>
      <c r="E8" s="6" t="s">
        <v>131</v>
      </c>
      <c r="F8" s="6" t="s">
        <v>131</v>
      </c>
      <c r="G8" s="4" t="s">
        <v>105</v>
      </c>
      <c r="H8">
        <v>0</v>
      </c>
      <c r="I8">
        <f t="shared" si="0"/>
        <v>0</v>
      </c>
    </row>
    <row r="9" spans="1:9" ht="15.95" customHeight="1" x14ac:dyDescent="0.3">
      <c r="A9" s="24"/>
      <c r="B9" s="23" t="s">
        <v>121</v>
      </c>
      <c r="C9" s="7" t="s">
        <v>12</v>
      </c>
      <c r="D9" s="12"/>
      <c r="E9" s="6" t="s">
        <v>131</v>
      </c>
      <c r="F9" s="6" t="s">
        <v>131</v>
      </c>
      <c r="G9" s="4" t="s">
        <v>118</v>
      </c>
      <c r="H9">
        <v>0</v>
      </c>
      <c r="I9">
        <f t="shared" si="0"/>
        <v>0</v>
      </c>
    </row>
    <row r="10" spans="1:9" ht="15.95" customHeight="1" x14ac:dyDescent="0.3">
      <c r="A10" s="24"/>
      <c r="B10" s="24"/>
      <c r="C10" s="7" t="s">
        <v>24</v>
      </c>
      <c r="D10" s="12"/>
      <c r="E10" s="10" t="str">
        <f>"직.노*"&amp;H10*100&amp;"%"</f>
        <v>직.노*17.5%</v>
      </c>
      <c r="F10" s="6" t="s">
        <v>131</v>
      </c>
      <c r="G10" s="4" t="s">
        <v>148</v>
      </c>
      <c r="H10">
        <v>0.17499999999999999</v>
      </c>
      <c r="I10">
        <f t="shared" si="0"/>
        <v>0</v>
      </c>
    </row>
    <row r="11" spans="1:9" ht="15.95" customHeight="1" x14ac:dyDescent="0.3">
      <c r="A11" s="24"/>
      <c r="B11" s="24"/>
      <c r="C11" s="7" t="s">
        <v>202</v>
      </c>
      <c r="D11" s="12"/>
      <c r="E11" s="6" t="s">
        <v>131</v>
      </c>
      <c r="F11" s="6" t="s">
        <v>131</v>
      </c>
      <c r="G11" s="4" t="s">
        <v>150</v>
      </c>
      <c r="H11">
        <v>0</v>
      </c>
      <c r="I11">
        <f t="shared" si="0"/>
        <v>0</v>
      </c>
    </row>
    <row r="12" spans="1:9" ht="15.95" customHeight="1" x14ac:dyDescent="0.3">
      <c r="A12" s="24"/>
      <c r="B12" s="23" t="s">
        <v>84</v>
      </c>
      <c r="C12" s="7" t="s">
        <v>221</v>
      </c>
      <c r="D12" s="12"/>
      <c r="E12" s="6" t="s">
        <v>131</v>
      </c>
      <c r="F12" s="6" t="s">
        <v>131</v>
      </c>
      <c r="G12" s="4" t="s">
        <v>133</v>
      </c>
      <c r="H12">
        <v>0</v>
      </c>
      <c r="I12">
        <f t="shared" si="0"/>
        <v>0</v>
      </c>
    </row>
    <row r="13" spans="1:9" ht="15.95" customHeight="1" x14ac:dyDescent="0.3">
      <c r="A13" s="24"/>
      <c r="B13" s="24"/>
      <c r="C13" s="7" t="s">
        <v>38</v>
      </c>
      <c r="D13" s="12"/>
      <c r="E13" s="10" t="str">
        <f>"(노)*"&amp;H13*100&amp;"%"</f>
        <v>(노)*3.56%</v>
      </c>
      <c r="F13" s="6" t="s">
        <v>131</v>
      </c>
      <c r="G13" s="4" t="s">
        <v>142</v>
      </c>
      <c r="H13">
        <v>3.56E-2</v>
      </c>
      <c r="I13">
        <f t="shared" si="0"/>
        <v>0</v>
      </c>
    </row>
    <row r="14" spans="1:9" ht="15.95" customHeight="1" x14ac:dyDescent="0.3">
      <c r="A14" s="24"/>
      <c r="B14" s="24"/>
      <c r="C14" s="7" t="s">
        <v>17</v>
      </c>
      <c r="D14" s="12"/>
      <c r="E14" s="10" t="str">
        <f>"(노)*"&amp;H14*100&amp;"%"</f>
        <v>(노)*1.01%</v>
      </c>
      <c r="F14" s="6" t="s">
        <v>131</v>
      </c>
      <c r="G14" s="4" t="s">
        <v>147</v>
      </c>
      <c r="H14">
        <v>1.01E-2</v>
      </c>
      <c r="I14">
        <f t="shared" si="0"/>
        <v>0</v>
      </c>
    </row>
    <row r="15" spans="1:9" ht="15.95" customHeight="1" x14ac:dyDescent="0.3">
      <c r="A15" s="24"/>
      <c r="B15" s="24"/>
      <c r="C15" s="7" t="s">
        <v>31</v>
      </c>
      <c r="D15" s="12"/>
      <c r="E15" s="10" t="str">
        <f>"(직.노)*"&amp;H15*100&amp;"%"</f>
        <v>(직.노)*3.595%</v>
      </c>
      <c r="F15" s="6" t="s">
        <v>131</v>
      </c>
      <c r="G15" s="4" t="s">
        <v>132</v>
      </c>
      <c r="H15">
        <v>3.5950000000000003E-2</v>
      </c>
      <c r="I15">
        <f t="shared" si="0"/>
        <v>0</v>
      </c>
    </row>
    <row r="16" spans="1:9" ht="15.95" customHeight="1" x14ac:dyDescent="0.3">
      <c r="A16" s="24"/>
      <c r="B16" s="24"/>
      <c r="C16" s="7" t="s">
        <v>21</v>
      </c>
      <c r="D16" s="12"/>
      <c r="E16" s="10" t="str">
        <f>"(직.노)*"&amp;H16*100&amp;"%"</f>
        <v>(직.노)*4.75%</v>
      </c>
      <c r="F16" s="6" t="s">
        <v>131</v>
      </c>
      <c r="G16" s="4" t="s">
        <v>107</v>
      </c>
      <c r="H16">
        <v>4.7500000000000001E-2</v>
      </c>
      <c r="I16">
        <f t="shared" si="0"/>
        <v>0</v>
      </c>
    </row>
    <row r="17" spans="1:10" ht="15.95" customHeight="1" x14ac:dyDescent="0.3">
      <c r="A17" s="24"/>
      <c r="B17" s="24"/>
      <c r="C17" s="7" t="s">
        <v>248</v>
      </c>
      <c r="D17" s="12"/>
      <c r="E17" s="10" t="str">
        <f>"(건강보험료)*"&amp;H17*100&amp;"%"</f>
        <v>(건강보험료)*13.14%</v>
      </c>
      <c r="F17" s="6" t="s">
        <v>131</v>
      </c>
      <c r="G17" s="4" t="s">
        <v>116</v>
      </c>
      <c r="H17">
        <v>0.13140000000000002</v>
      </c>
      <c r="I17">
        <f t="shared" si="0"/>
        <v>0</v>
      </c>
    </row>
    <row r="18" spans="1:10" ht="15.95" customHeight="1" x14ac:dyDescent="0.3">
      <c r="A18" s="24"/>
      <c r="B18" s="24"/>
      <c r="C18" s="7" t="s">
        <v>36</v>
      </c>
      <c r="D18" s="12"/>
      <c r="E18" s="10" t="str">
        <f>"(직.노)*"&amp;H18*100&amp;"%"</f>
        <v>(직.노)*2.3%</v>
      </c>
      <c r="F18" s="6" t="s">
        <v>131</v>
      </c>
      <c r="G18" s="4" t="s">
        <v>108</v>
      </c>
      <c r="H18">
        <v>2.3E-2</v>
      </c>
      <c r="I18">
        <f t="shared" si="0"/>
        <v>0</v>
      </c>
    </row>
    <row r="19" spans="1:10" ht="15.95" customHeight="1" x14ac:dyDescent="0.3">
      <c r="A19" s="24"/>
      <c r="B19" s="24"/>
      <c r="C19" s="7" t="s">
        <v>264</v>
      </c>
      <c r="D19" s="12"/>
      <c r="E19" s="10" t="str">
        <f>"(재+직.노)*"&amp;H19*100&amp;"%"</f>
        <v>(재+직.노)*3.11%</v>
      </c>
      <c r="F19" s="6" t="s">
        <v>131</v>
      </c>
      <c r="G19" s="4" t="s">
        <v>99</v>
      </c>
      <c r="H19">
        <v>3.1099999999999999E-2</v>
      </c>
      <c r="I19">
        <f t="shared" si="0"/>
        <v>0</v>
      </c>
    </row>
    <row r="20" spans="1:10" ht="15.95" customHeight="1" x14ac:dyDescent="0.3">
      <c r="A20" s="24"/>
      <c r="B20" s="24"/>
      <c r="C20" s="7" t="s">
        <v>211</v>
      </c>
      <c r="D20" s="12"/>
      <c r="E20" s="10" t="str">
        <f>"(재+노)*"&amp;H20*100&amp;"%"</f>
        <v>(재+노)*5%</v>
      </c>
      <c r="F20" s="6" t="s">
        <v>131</v>
      </c>
      <c r="G20" s="4" t="s">
        <v>113</v>
      </c>
      <c r="H20">
        <v>0.05</v>
      </c>
      <c r="I20">
        <f t="shared" si="0"/>
        <v>0</v>
      </c>
    </row>
    <row r="21" spans="1:10" ht="15.95" customHeight="1" x14ac:dyDescent="0.3">
      <c r="A21" s="24"/>
      <c r="B21" s="24"/>
      <c r="C21" s="7" t="s">
        <v>23</v>
      </c>
      <c r="D21" s="12"/>
      <c r="E21" s="10" t="str">
        <f>"(재+직.노+기.경)*"&amp;H21*100&amp;"%"</f>
        <v>(재+직.노+기.경)*0.3%</v>
      </c>
      <c r="F21" s="6" t="s">
        <v>131</v>
      </c>
      <c r="G21" s="4" t="s">
        <v>102</v>
      </c>
      <c r="H21">
        <v>3.0000000000000001E-3</v>
      </c>
      <c r="I21">
        <f t="shared" si="0"/>
        <v>0</v>
      </c>
    </row>
    <row r="22" spans="1:10" ht="15.95" customHeight="1" x14ac:dyDescent="0.3">
      <c r="A22" s="24"/>
      <c r="B22" s="24"/>
      <c r="C22" s="7" t="s">
        <v>265</v>
      </c>
      <c r="D22" s="12"/>
      <c r="E22" s="10" t="str">
        <f>"(재+직.노+기.경)*"&amp;H22*100&amp;"%"</f>
        <v>(재+직.노+기.경)*0.07%</v>
      </c>
      <c r="F22" s="6" t="s">
        <v>131</v>
      </c>
      <c r="G22" s="4" t="s">
        <v>103</v>
      </c>
      <c r="H22">
        <v>7.000000000000001E-4</v>
      </c>
      <c r="I22">
        <f t="shared" si="0"/>
        <v>0</v>
      </c>
    </row>
    <row r="23" spans="1:10" ht="15.95" customHeight="1" x14ac:dyDescent="0.3">
      <c r="A23" s="24"/>
      <c r="B23" s="24"/>
      <c r="C23" s="7" t="s">
        <v>26</v>
      </c>
      <c r="D23" s="12"/>
      <c r="E23" s="10" t="str">
        <f>"(노)*"&amp;H23*100&amp;"%"</f>
        <v>(노)*0.006%</v>
      </c>
      <c r="F23" s="6" t="s">
        <v>131</v>
      </c>
      <c r="G23" s="4" t="s">
        <v>137</v>
      </c>
      <c r="H23">
        <v>5.9999999999999995E-5</v>
      </c>
      <c r="I23">
        <f t="shared" si="0"/>
        <v>0</v>
      </c>
    </row>
    <row r="24" spans="1:10" ht="15.95" customHeight="1" x14ac:dyDescent="0.3">
      <c r="A24" s="24"/>
      <c r="B24" s="24"/>
      <c r="C24" s="7" t="s">
        <v>30</v>
      </c>
      <c r="D24" s="12"/>
      <c r="E24" s="10" t="str">
        <f>"(노)*"&amp;H24*100&amp;"%"</f>
        <v>(노)*0.09%</v>
      </c>
      <c r="F24" s="6" t="s">
        <v>131</v>
      </c>
      <c r="G24" s="4" t="s">
        <v>124</v>
      </c>
      <c r="H24">
        <v>8.9999999999999998E-4</v>
      </c>
      <c r="I24">
        <f t="shared" si="0"/>
        <v>0</v>
      </c>
    </row>
    <row r="25" spans="1:10" ht="15.95" customHeight="1" x14ac:dyDescent="0.3">
      <c r="A25" s="24"/>
      <c r="B25" s="24"/>
      <c r="C25" s="7" t="s">
        <v>202</v>
      </c>
      <c r="D25" s="12"/>
      <c r="E25" s="6" t="s">
        <v>131</v>
      </c>
      <c r="F25" s="6" t="s">
        <v>131</v>
      </c>
      <c r="G25" s="4" t="s">
        <v>106</v>
      </c>
      <c r="H25">
        <v>0</v>
      </c>
      <c r="I25">
        <f t="shared" si="0"/>
        <v>0</v>
      </c>
    </row>
    <row r="26" spans="1:10" ht="15.95" customHeight="1" x14ac:dyDescent="0.3">
      <c r="A26" s="24"/>
      <c r="B26" s="25" t="s">
        <v>260</v>
      </c>
      <c r="C26" s="26"/>
      <c r="D26" s="12"/>
      <c r="E26" s="6" t="s">
        <v>131</v>
      </c>
      <c r="F26" s="6" t="s">
        <v>131</v>
      </c>
      <c r="G26" s="4" t="s">
        <v>111</v>
      </c>
      <c r="H26">
        <v>0</v>
      </c>
      <c r="I26">
        <f t="shared" si="0"/>
        <v>0</v>
      </c>
    </row>
    <row r="27" spans="1:10" ht="15.95" customHeight="1" x14ac:dyDescent="0.3">
      <c r="A27" s="25" t="s">
        <v>45</v>
      </c>
      <c r="B27" s="26"/>
      <c r="C27" s="26"/>
      <c r="D27" s="12"/>
      <c r="E27" s="10" t="str">
        <f>"(재+노+경)*"&amp;H27*100&amp;"%"</f>
        <v>(재+노+경)*8%</v>
      </c>
      <c r="F27" s="6" t="s">
        <v>131</v>
      </c>
      <c r="G27" s="4" t="s">
        <v>94</v>
      </c>
      <c r="H27">
        <v>0.08</v>
      </c>
      <c r="I27">
        <f t="shared" si="0"/>
        <v>0</v>
      </c>
    </row>
    <row r="28" spans="1:10" ht="15.95" customHeight="1" x14ac:dyDescent="0.3">
      <c r="A28" s="25" t="s">
        <v>214</v>
      </c>
      <c r="B28" s="26"/>
      <c r="C28" s="26"/>
      <c r="D28" s="12"/>
      <c r="E28" s="10" t="str">
        <f>"(노+경+일)*"&amp;H28*100&amp;"%"</f>
        <v>(노+경+일)*15%</v>
      </c>
      <c r="F28" s="6" t="s">
        <v>131</v>
      </c>
      <c r="G28" s="4" t="s">
        <v>123</v>
      </c>
      <c r="H28">
        <v>0.15</v>
      </c>
      <c r="I28">
        <f>(I11+I25+I27)*H28+-1</f>
        <v>-1</v>
      </c>
    </row>
    <row r="29" spans="1:10" ht="15.95" customHeight="1" x14ac:dyDescent="0.3">
      <c r="A29" s="25" t="s">
        <v>49</v>
      </c>
      <c r="B29" s="26"/>
      <c r="C29" s="26"/>
      <c r="D29" s="12"/>
      <c r="E29" s="6" t="s">
        <v>131</v>
      </c>
      <c r="F29" s="6" t="s">
        <v>131</v>
      </c>
      <c r="G29" s="4" t="s">
        <v>89</v>
      </c>
      <c r="H29">
        <v>0</v>
      </c>
      <c r="I29">
        <f>D29</f>
        <v>0</v>
      </c>
    </row>
    <row r="30" spans="1:10" ht="15.95" customHeight="1" x14ac:dyDescent="0.3">
      <c r="A30" s="25" t="s">
        <v>205</v>
      </c>
      <c r="B30" s="26"/>
      <c r="C30" s="26"/>
      <c r="D30" s="12"/>
      <c r="E30" s="6" t="s">
        <v>131</v>
      </c>
      <c r="F30" s="6" t="s">
        <v>131</v>
      </c>
      <c r="G30" s="4" t="s">
        <v>126</v>
      </c>
      <c r="H30">
        <v>0</v>
      </c>
      <c r="I30">
        <f>SUM(I26:I29)+-1</f>
        <v>-2</v>
      </c>
    </row>
    <row r="31" spans="1:10" ht="15.95" customHeight="1" x14ac:dyDescent="0.3">
      <c r="A31" s="25" t="s">
        <v>47</v>
      </c>
      <c r="B31" s="26"/>
      <c r="C31" s="26"/>
      <c r="D31" s="12"/>
      <c r="E31" s="10" t="str">
        <f>"(공급가액)*"&amp;H31*100&amp;"%"</f>
        <v>(공급가액)*10%</v>
      </c>
      <c r="F31" s="6" t="s">
        <v>131</v>
      </c>
      <c r="G31" s="4" t="s">
        <v>92</v>
      </c>
      <c r="H31">
        <v>0.1</v>
      </c>
      <c r="I31">
        <f>ROUNDDOWN((I30)*H31,0)+1</f>
        <v>1</v>
      </c>
      <c r="J31">
        <v>1</v>
      </c>
    </row>
    <row r="32" spans="1:10" ht="15.95" customHeight="1" x14ac:dyDescent="0.3">
      <c r="A32" s="25" t="s">
        <v>215</v>
      </c>
      <c r="B32" s="26"/>
      <c r="C32" s="26"/>
      <c r="D32" s="12"/>
      <c r="E32" s="6" t="s">
        <v>131</v>
      </c>
      <c r="F32" s="6" t="s">
        <v>131</v>
      </c>
      <c r="G32" s="4" t="s">
        <v>114</v>
      </c>
      <c r="H32">
        <v>0</v>
      </c>
      <c r="I32">
        <f>I30+I31</f>
        <v>-1</v>
      </c>
    </row>
    <row r="33" spans="1:9" ht="15.95" customHeight="1" x14ac:dyDescent="0.3">
      <c r="A33" s="25" t="s">
        <v>34</v>
      </c>
      <c r="B33" s="26"/>
      <c r="C33" s="26"/>
      <c r="D33" s="12"/>
      <c r="E33" s="6" t="s">
        <v>131</v>
      </c>
      <c r="F33" s="6" t="s">
        <v>131</v>
      </c>
      <c r="H33">
        <v>0</v>
      </c>
      <c r="I33">
        <f>I32+0+0</f>
        <v>-1</v>
      </c>
    </row>
  </sheetData>
  <mergeCells count="18">
    <mergeCell ref="A1:F1"/>
    <mergeCell ref="A2:F2"/>
    <mergeCell ref="A3:C4"/>
    <mergeCell ref="D3:D4"/>
    <mergeCell ref="E3:E4"/>
    <mergeCell ref="F3:F4"/>
    <mergeCell ref="B9:B11"/>
    <mergeCell ref="B12:B25"/>
    <mergeCell ref="A5:A26"/>
    <mergeCell ref="A32:C32"/>
    <mergeCell ref="A33:C33"/>
    <mergeCell ref="B5:B8"/>
    <mergeCell ref="B26:C26"/>
    <mergeCell ref="A27:C27"/>
    <mergeCell ref="A28:C28"/>
    <mergeCell ref="A29:C29"/>
    <mergeCell ref="A30:C30"/>
    <mergeCell ref="A31:C31"/>
  </mergeCells>
  <phoneticPr fontId="5" type="noConversion"/>
  <conditionalFormatting sqref="A5:F33">
    <cfRule type="containsText" dxfId="5" priority="1" stopIfTrue="1" operator="containsText" text=".">
      <formula>NOT(ISERROR(SEARCH(".",A5)))</formula>
    </cfRule>
    <cfRule type="containsText" dxfId="4" priority="2" stopIfTrue="1" operator="containsText" text=".">
      <formula>ISERROR(SEARCH(".",A5))</formula>
    </cfRule>
  </conditionalFormatting>
  <pageMargins left="0.59041666984558105" right="0" top="0.39347222447395325" bottom="0.1388888955116272" header="0.30000001192092896" footer="0.1388888955116272"/>
  <pageSetup orientation="landscape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F26"/>
  <sheetViews>
    <sheetView zoomScale="90" zoomScaleNormal="90" zoomScaleSheetLayoutView="75" workbookViewId="0">
      <pane xSplit="3" ySplit="4" topLeftCell="D6" activePane="bottomRight" state="frozen"/>
      <selection pane="topRight"/>
      <selection pane="bottomLeft"/>
      <selection pane="bottomRight" sqref="A1:L1"/>
    </sheetView>
  </sheetViews>
  <sheetFormatPr defaultColWidth="9" defaultRowHeight="16.5" x14ac:dyDescent="0.3"/>
  <cols>
    <col min="1" max="1" width="41.625" style="1" customWidth="1"/>
    <col min="2" max="3" width="4.625" style="3" customWidth="1"/>
    <col min="4" max="4" width="7.625" style="2" customWidth="1"/>
    <col min="5" max="5" width="9.625" style="2" customWidth="1"/>
    <col min="6" max="6" width="7.625" style="2" customWidth="1"/>
    <col min="7" max="7" width="9.625" style="2" customWidth="1"/>
    <col min="8" max="8" width="7.625" style="2" customWidth="1"/>
    <col min="9" max="9" width="9.625" style="2" customWidth="1"/>
    <col min="10" max="10" width="7.625" style="2" customWidth="1"/>
    <col min="11" max="11" width="9.625" style="2" customWidth="1"/>
    <col min="12" max="12" width="6.625" style="1" customWidth="1"/>
    <col min="13" max="50" width="9" hidden="1" customWidth="1"/>
    <col min="51" max="51" width="9" bestFit="1" customWidth="1"/>
    <col min="53" max="53" width="9.875" bestFit="1" customWidth="1"/>
    <col min="54" max="54" width="11.5" bestFit="1" customWidth="1"/>
    <col min="55" max="56" width="11.375" bestFit="1" customWidth="1"/>
    <col min="57" max="57" width="13.375" customWidth="1"/>
    <col min="58" max="58" width="13.5" bestFit="1" customWidth="1"/>
  </cols>
  <sheetData>
    <row r="1" spans="1:58" ht="30" customHeight="1" x14ac:dyDescent="0.3">
      <c r="A1" s="27" t="s">
        <v>262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58" ht="21.95" customHeight="1" x14ac:dyDescent="0.3">
      <c r="A2" s="28" t="s">
        <v>279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58" ht="21.95" customHeight="1" x14ac:dyDescent="0.3">
      <c r="A3" s="32" t="s">
        <v>243</v>
      </c>
      <c r="B3" s="32" t="s">
        <v>88</v>
      </c>
      <c r="C3" s="32" t="s">
        <v>117</v>
      </c>
      <c r="D3" s="32" t="s">
        <v>188</v>
      </c>
      <c r="E3" s="32"/>
      <c r="F3" s="32" t="s">
        <v>183</v>
      </c>
      <c r="G3" s="32"/>
      <c r="H3" s="32" t="s">
        <v>233</v>
      </c>
      <c r="I3" s="32"/>
      <c r="J3" s="32" t="s">
        <v>229</v>
      </c>
      <c r="K3" s="32"/>
      <c r="L3" s="32" t="s">
        <v>143</v>
      </c>
      <c r="BA3" s="33"/>
      <c r="BB3" s="33"/>
      <c r="BC3" s="33"/>
      <c r="BD3" s="33"/>
      <c r="BE3" s="33"/>
      <c r="BF3" s="33"/>
    </row>
    <row r="4" spans="1:58" ht="21.95" customHeight="1" x14ac:dyDescent="0.3">
      <c r="A4" s="32"/>
      <c r="B4" s="32"/>
      <c r="C4" s="32"/>
      <c r="D4" s="5" t="s">
        <v>190</v>
      </c>
      <c r="E4" s="5" t="s">
        <v>165</v>
      </c>
      <c r="F4" s="5" t="s">
        <v>190</v>
      </c>
      <c r="G4" s="5" t="s">
        <v>165</v>
      </c>
      <c r="H4" s="5" t="s">
        <v>190</v>
      </c>
      <c r="I4" s="5" t="s">
        <v>165</v>
      </c>
      <c r="J4" s="5" t="s">
        <v>190</v>
      </c>
      <c r="K4" s="5" t="s">
        <v>165</v>
      </c>
      <c r="L4" s="32"/>
      <c r="M4" t="s">
        <v>189</v>
      </c>
      <c r="N4" t="s">
        <v>178</v>
      </c>
      <c r="O4" t="s">
        <v>179</v>
      </c>
      <c r="P4" t="s">
        <v>185</v>
      </c>
      <c r="Q4" t="s">
        <v>187</v>
      </c>
      <c r="R4" t="s">
        <v>128</v>
      </c>
      <c r="S4" t="s">
        <v>71</v>
      </c>
      <c r="T4" t="s">
        <v>152</v>
      </c>
      <c r="U4" t="s">
        <v>140</v>
      </c>
      <c r="V4" t="s">
        <v>138</v>
      </c>
      <c r="W4" t="s">
        <v>171</v>
      </c>
      <c r="X4" t="s">
        <v>144</v>
      </c>
      <c r="Y4" t="s">
        <v>56</v>
      </c>
      <c r="Z4" t="s">
        <v>83</v>
      </c>
      <c r="AA4" t="s">
        <v>85</v>
      </c>
      <c r="AB4" t="s">
        <v>68</v>
      </c>
      <c r="AC4" t="s">
        <v>54</v>
      </c>
      <c r="AD4" t="s">
        <v>7</v>
      </c>
      <c r="AE4" t="s">
        <v>63</v>
      </c>
      <c r="AF4" t="s">
        <v>256</v>
      </c>
      <c r="AG4" t="s">
        <v>251</v>
      </c>
      <c r="AH4" t="s">
        <v>79</v>
      </c>
      <c r="AI4" t="s">
        <v>52</v>
      </c>
      <c r="AJ4" t="s">
        <v>55</v>
      </c>
      <c r="AK4" t="s">
        <v>75</v>
      </c>
      <c r="AL4" t="s">
        <v>81</v>
      </c>
      <c r="AM4" t="s">
        <v>72</v>
      </c>
      <c r="AN4" t="s">
        <v>59</v>
      </c>
      <c r="AO4" t="s">
        <v>76</v>
      </c>
      <c r="AP4" t="s">
        <v>53</v>
      </c>
      <c r="AQ4" t="s">
        <v>58</v>
      </c>
      <c r="AR4" t="s">
        <v>82</v>
      </c>
      <c r="AS4" t="s">
        <v>80</v>
      </c>
      <c r="AT4" t="s">
        <v>51</v>
      </c>
      <c r="AU4" t="s">
        <v>61</v>
      </c>
      <c r="AV4" t="s">
        <v>182</v>
      </c>
      <c r="AW4" t="s">
        <v>186</v>
      </c>
      <c r="AX4" t="s">
        <v>91</v>
      </c>
      <c r="BA4" s="3"/>
      <c r="BB4" s="3"/>
      <c r="BC4" s="3"/>
      <c r="BD4" s="3"/>
      <c r="BE4" s="3"/>
      <c r="BF4" s="3"/>
    </row>
    <row r="5" spans="1:58" ht="21.95" customHeight="1" x14ac:dyDescent="0.3">
      <c r="A5" s="6" t="s">
        <v>242</v>
      </c>
      <c r="B5" s="7" t="s">
        <v>90</v>
      </c>
      <c r="C5" s="13">
        <v>1</v>
      </c>
      <c r="D5" s="12"/>
      <c r="E5" s="12"/>
      <c r="F5" s="12"/>
      <c r="G5" s="12"/>
      <c r="H5" s="12"/>
      <c r="I5" s="12"/>
      <c r="J5" s="12"/>
      <c r="K5" s="12"/>
      <c r="L5" s="10"/>
      <c r="P5">
        <v>1</v>
      </c>
      <c r="Q5">
        <f>C5*공종별내역서!R24</f>
        <v>0</v>
      </c>
      <c r="R5">
        <f>C5*공종별내역서!S24</f>
        <v>0</v>
      </c>
      <c r="S5">
        <f>C5*공종별내역서!T24</f>
        <v>0</v>
      </c>
      <c r="T5">
        <f>C5*공종별내역서!U24</f>
        <v>0</v>
      </c>
      <c r="U5">
        <f>C5*공종별내역서!V24</f>
        <v>0</v>
      </c>
      <c r="V5">
        <f>C5*공종별내역서!W24</f>
        <v>0</v>
      </c>
      <c r="W5">
        <f>C5*공종별내역서!X24</f>
        <v>0</v>
      </c>
      <c r="X5">
        <f>C5*공종별내역서!Y24</f>
        <v>0</v>
      </c>
      <c r="Y5">
        <f>C5*공종별내역서!Z24</f>
        <v>0</v>
      </c>
      <c r="Z5">
        <f>C5*공종별내역서!AA24</f>
        <v>0</v>
      </c>
      <c r="AA5">
        <f>C5*공종별내역서!AB24</f>
        <v>0</v>
      </c>
      <c r="AB5">
        <f>C5*공종별내역서!AC24</f>
        <v>0</v>
      </c>
      <c r="AC5">
        <f>C5*공종별내역서!AD24</f>
        <v>0</v>
      </c>
      <c r="AD5">
        <f>C5*공종별내역서!AE24</f>
        <v>0</v>
      </c>
      <c r="AE5">
        <f>C5*공종별내역서!AF24</f>
        <v>0</v>
      </c>
      <c r="AF5">
        <f>C5*공종별내역서!AG24</f>
        <v>0</v>
      </c>
      <c r="AG5">
        <f>C5*공종별내역서!AH24</f>
        <v>0</v>
      </c>
      <c r="AH5">
        <f>C5*공종별내역서!AI24</f>
        <v>0</v>
      </c>
      <c r="AI5">
        <f>C5*공종별내역서!AJ24</f>
        <v>0</v>
      </c>
      <c r="AJ5">
        <f>C5*공종별내역서!AK24</f>
        <v>0</v>
      </c>
      <c r="AK5">
        <f>C5*공종별내역서!AL24</f>
        <v>0</v>
      </c>
      <c r="AL5">
        <f>C5*공종별내역서!AM24</f>
        <v>0</v>
      </c>
      <c r="AM5">
        <f>C5*공종별내역서!AN24</f>
        <v>0</v>
      </c>
      <c r="AN5">
        <f>C5*공종별내역서!AO24</f>
        <v>0</v>
      </c>
      <c r="AO5">
        <f>C5*공종별내역서!AP24</f>
        <v>0</v>
      </c>
      <c r="AP5">
        <f>C5*공종별내역서!AQ24</f>
        <v>0</v>
      </c>
      <c r="AQ5">
        <f>C5*공종별내역서!AR24</f>
        <v>0</v>
      </c>
      <c r="AR5">
        <f>C5*공종별내역서!AS24</f>
        <v>0</v>
      </c>
      <c r="AS5">
        <f>C5*공종별내역서!AT24</f>
        <v>0</v>
      </c>
      <c r="AT5">
        <f>C5*공종별내역서!AU24</f>
        <v>0</v>
      </c>
      <c r="AU5">
        <f>C5*공종별내역서!AV24</f>
        <v>0</v>
      </c>
      <c r="BA5" s="3"/>
      <c r="BB5" s="15"/>
      <c r="BC5" s="16"/>
      <c r="BD5" s="15"/>
      <c r="BE5" s="15"/>
      <c r="BF5" s="16"/>
    </row>
    <row r="6" spans="1:58" ht="21.95" customHeight="1" x14ac:dyDescent="0.3">
      <c r="A6" s="6" t="s">
        <v>60</v>
      </c>
      <c r="B6" s="7" t="s">
        <v>90</v>
      </c>
      <c r="C6" s="13">
        <v>1</v>
      </c>
      <c r="D6" s="12"/>
      <c r="E6" s="12"/>
      <c r="F6" s="12"/>
      <c r="G6" s="12"/>
      <c r="H6" s="12"/>
      <c r="I6" s="12"/>
      <c r="J6" s="12"/>
      <c r="K6" s="12"/>
      <c r="L6" s="10"/>
      <c r="P6">
        <v>1</v>
      </c>
      <c r="Q6">
        <f>C6*공종별내역서!R44</f>
        <v>0</v>
      </c>
      <c r="R6">
        <f>C6*공종별내역서!S44</f>
        <v>0</v>
      </c>
      <c r="S6">
        <f>C6*공종별내역서!T44</f>
        <v>0</v>
      </c>
      <c r="T6">
        <f>C6*공종별내역서!U44</f>
        <v>0</v>
      </c>
      <c r="U6">
        <f>C6*공종별내역서!V44</f>
        <v>0</v>
      </c>
      <c r="V6">
        <f>C6*공종별내역서!W44</f>
        <v>0</v>
      </c>
      <c r="W6">
        <f>C6*공종별내역서!X44</f>
        <v>0</v>
      </c>
      <c r="X6">
        <f>C6*공종별내역서!Y44</f>
        <v>0</v>
      </c>
      <c r="Y6">
        <f>C6*공종별내역서!Z44</f>
        <v>0</v>
      </c>
      <c r="Z6">
        <f>C6*공종별내역서!AA44</f>
        <v>0</v>
      </c>
      <c r="AA6">
        <f>C6*공종별내역서!AB44</f>
        <v>0</v>
      </c>
      <c r="AB6">
        <f>C6*공종별내역서!AC44</f>
        <v>0</v>
      </c>
      <c r="AC6">
        <f>C6*공종별내역서!AD44</f>
        <v>0</v>
      </c>
      <c r="AD6">
        <f>C6*공종별내역서!AE44</f>
        <v>0</v>
      </c>
      <c r="AE6">
        <f>C6*공종별내역서!AF44</f>
        <v>0</v>
      </c>
      <c r="AF6">
        <f>C6*공종별내역서!AG44</f>
        <v>0</v>
      </c>
      <c r="AG6">
        <f>C6*공종별내역서!AH44</f>
        <v>0</v>
      </c>
      <c r="AH6">
        <f>C6*공종별내역서!AI44</f>
        <v>0</v>
      </c>
      <c r="AI6">
        <f>C6*공종별내역서!AJ44</f>
        <v>0</v>
      </c>
      <c r="AJ6">
        <f>C6*공종별내역서!AK44</f>
        <v>0</v>
      </c>
      <c r="AK6">
        <f>C6*공종별내역서!AL44</f>
        <v>0</v>
      </c>
      <c r="AL6">
        <f>C6*공종별내역서!AM44</f>
        <v>0</v>
      </c>
      <c r="AM6">
        <f>C6*공종별내역서!AN44</f>
        <v>0</v>
      </c>
      <c r="AN6">
        <f>C6*공종별내역서!AO44</f>
        <v>0</v>
      </c>
      <c r="AO6">
        <f>C6*공종별내역서!AP44</f>
        <v>0</v>
      </c>
      <c r="AP6">
        <f>C6*공종별내역서!AQ44</f>
        <v>0</v>
      </c>
      <c r="AQ6">
        <f>C6*공종별내역서!AR44</f>
        <v>0</v>
      </c>
      <c r="AR6">
        <f>C6*공종별내역서!AS44</f>
        <v>0</v>
      </c>
      <c r="AS6">
        <f>C6*공종별내역서!AT44</f>
        <v>0</v>
      </c>
      <c r="AT6">
        <f>C6*공종별내역서!AU44</f>
        <v>0</v>
      </c>
      <c r="AU6">
        <f>C6*공종별내역서!AV44</f>
        <v>0</v>
      </c>
      <c r="BA6" s="3"/>
      <c r="BB6" s="15"/>
      <c r="BC6" s="16"/>
      <c r="BD6" s="15"/>
      <c r="BE6" s="15"/>
      <c r="BF6" s="16"/>
    </row>
    <row r="7" spans="1:58" ht="21.95" customHeight="1" x14ac:dyDescent="0.3">
      <c r="A7" s="6" t="s">
        <v>258</v>
      </c>
      <c r="B7" s="7" t="s">
        <v>90</v>
      </c>
      <c r="C7" s="13">
        <v>1</v>
      </c>
      <c r="D7" s="12"/>
      <c r="E7" s="12"/>
      <c r="F7" s="12"/>
      <c r="G7" s="12"/>
      <c r="H7" s="12"/>
      <c r="I7" s="12"/>
      <c r="J7" s="12"/>
      <c r="K7" s="12"/>
      <c r="L7" s="10"/>
      <c r="P7">
        <v>1</v>
      </c>
      <c r="Q7">
        <f>C7*공종별내역서!R64</f>
        <v>0</v>
      </c>
      <c r="R7">
        <f>C7*공종별내역서!S64</f>
        <v>0</v>
      </c>
      <c r="S7">
        <f>C7*공종별내역서!T64</f>
        <v>0</v>
      </c>
      <c r="T7">
        <f>C7*공종별내역서!U64</f>
        <v>0</v>
      </c>
      <c r="U7">
        <f>C7*공종별내역서!V64</f>
        <v>0</v>
      </c>
      <c r="V7">
        <f>C7*공종별내역서!W64</f>
        <v>0</v>
      </c>
      <c r="W7">
        <f>C7*공종별내역서!X64</f>
        <v>0</v>
      </c>
      <c r="X7">
        <f>C7*공종별내역서!Y64</f>
        <v>0</v>
      </c>
      <c r="Y7">
        <f>C7*공종별내역서!Z64</f>
        <v>0</v>
      </c>
      <c r="Z7">
        <f>C7*공종별내역서!AA64</f>
        <v>0</v>
      </c>
      <c r="AA7">
        <f>C7*공종별내역서!AB64</f>
        <v>0</v>
      </c>
      <c r="AB7">
        <f>C7*공종별내역서!AC64</f>
        <v>0</v>
      </c>
      <c r="AC7">
        <f>C7*공종별내역서!AD64</f>
        <v>0</v>
      </c>
      <c r="AD7">
        <f>C7*공종별내역서!AE64</f>
        <v>0</v>
      </c>
      <c r="AE7">
        <f>C7*공종별내역서!AF64</f>
        <v>0</v>
      </c>
      <c r="AF7">
        <f>C7*공종별내역서!AG64</f>
        <v>0</v>
      </c>
      <c r="AG7">
        <f>C7*공종별내역서!AH64</f>
        <v>0</v>
      </c>
      <c r="AH7">
        <f>C7*공종별내역서!AI64</f>
        <v>0</v>
      </c>
      <c r="AI7">
        <f>C7*공종별내역서!AJ64</f>
        <v>0</v>
      </c>
      <c r="AJ7">
        <f>C7*공종별내역서!AK64</f>
        <v>0</v>
      </c>
      <c r="AK7">
        <f>C7*공종별내역서!AL64</f>
        <v>0</v>
      </c>
      <c r="AL7">
        <f>C7*공종별내역서!AM64</f>
        <v>0</v>
      </c>
      <c r="AM7">
        <f>C7*공종별내역서!AN64</f>
        <v>0</v>
      </c>
      <c r="AN7">
        <f>C7*공종별내역서!AO64</f>
        <v>0</v>
      </c>
      <c r="AO7">
        <f>C7*공종별내역서!AP64</f>
        <v>0</v>
      </c>
      <c r="AP7">
        <f>C7*공종별내역서!AQ64</f>
        <v>0</v>
      </c>
      <c r="AQ7">
        <f>C7*공종별내역서!AR64</f>
        <v>0</v>
      </c>
      <c r="AR7">
        <f>C7*공종별내역서!AS64</f>
        <v>0</v>
      </c>
      <c r="AS7">
        <f>C7*공종별내역서!AT64</f>
        <v>0</v>
      </c>
      <c r="AT7">
        <f>C7*공종별내역서!AU64</f>
        <v>0</v>
      </c>
      <c r="AU7">
        <f>C7*공종별내역서!AV64</f>
        <v>0</v>
      </c>
      <c r="BA7" s="3"/>
      <c r="BB7" s="15"/>
      <c r="BC7" s="16"/>
      <c r="BD7" s="15"/>
      <c r="BE7" s="15"/>
      <c r="BF7" s="16"/>
    </row>
    <row r="8" spans="1:58" ht="21.95" customHeight="1" x14ac:dyDescent="0.3">
      <c r="A8" s="6" t="s">
        <v>249</v>
      </c>
      <c r="B8" s="7" t="s">
        <v>90</v>
      </c>
      <c r="C8" s="13">
        <v>1</v>
      </c>
      <c r="D8" s="12"/>
      <c r="E8" s="12"/>
      <c r="F8" s="12"/>
      <c r="G8" s="12"/>
      <c r="H8" s="12"/>
      <c r="I8" s="12"/>
      <c r="J8" s="12"/>
      <c r="K8" s="12"/>
      <c r="L8" s="10"/>
      <c r="P8">
        <v>1</v>
      </c>
      <c r="Q8">
        <f>C8*공종별내역서!R84</f>
        <v>0</v>
      </c>
      <c r="R8">
        <f>C8*공종별내역서!S84</f>
        <v>0</v>
      </c>
      <c r="S8">
        <f>C8*공종별내역서!T84</f>
        <v>0</v>
      </c>
      <c r="T8">
        <f>C8*공종별내역서!U84</f>
        <v>0</v>
      </c>
      <c r="U8">
        <f>C8*공종별내역서!V84</f>
        <v>0</v>
      </c>
      <c r="V8">
        <f>C8*공종별내역서!W84</f>
        <v>0</v>
      </c>
      <c r="W8">
        <f>C8*공종별내역서!X84</f>
        <v>0</v>
      </c>
      <c r="X8">
        <f>C8*공종별내역서!Y84</f>
        <v>0</v>
      </c>
      <c r="Y8">
        <f>C8*공종별내역서!Z84</f>
        <v>0</v>
      </c>
      <c r="Z8">
        <f>C8*공종별내역서!AA84</f>
        <v>0</v>
      </c>
      <c r="AA8">
        <f>C8*공종별내역서!AB84</f>
        <v>0</v>
      </c>
      <c r="AB8">
        <f>C8*공종별내역서!AC84</f>
        <v>0</v>
      </c>
      <c r="AC8">
        <f>C8*공종별내역서!AD84</f>
        <v>0</v>
      </c>
      <c r="AD8">
        <f>C8*공종별내역서!AE84</f>
        <v>0</v>
      </c>
      <c r="AE8">
        <f>C8*공종별내역서!AF84</f>
        <v>0</v>
      </c>
      <c r="AF8">
        <f>C8*공종별내역서!AG84</f>
        <v>0</v>
      </c>
      <c r="AG8">
        <f>C8*공종별내역서!AH84</f>
        <v>0</v>
      </c>
      <c r="AH8">
        <f>C8*공종별내역서!AI84</f>
        <v>0</v>
      </c>
      <c r="AI8">
        <f>C8*공종별내역서!AJ84</f>
        <v>0</v>
      </c>
      <c r="AJ8">
        <f>C8*공종별내역서!AK84</f>
        <v>0</v>
      </c>
      <c r="AK8">
        <f>C8*공종별내역서!AL84</f>
        <v>0</v>
      </c>
      <c r="AL8">
        <f>C8*공종별내역서!AM84</f>
        <v>0</v>
      </c>
      <c r="AM8">
        <f>C8*공종별내역서!AN84</f>
        <v>0</v>
      </c>
      <c r="AN8">
        <f>C8*공종별내역서!AO84</f>
        <v>0</v>
      </c>
      <c r="AO8">
        <f>C8*공종별내역서!AP84</f>
        <v>0</v>
      </c>
      <c r="AP8">
        <f>C8*공종별내역서!AQ84</f>
        <v>0</v>
      </c>
      <c r="AQ8">
        <f>C8*공종별내역서!AR84</f>
        <v>0</v>
      </c>
      <c r="AR8">
        <f>C8*공종별내역서!AS84</f>
        <v>0</v>
      </c>
      <c r="AS8">
        <f>C8*공종별내역서!AT84</f>
        <v>0</v>
      </c>
      <c r="AT8">
        <f>C8*공종별내역서!AU84</f>
        <v>0</v>
      </c>
      <c r="AU8">
        <f>C8*공종별내역서!AV84</f>
        <v>0</v>
      </c>
      <c r="BA8" s="3"/>
      <c r="BB8" s="15"/>
    </row>
    <row r="9" spans="1:58" ht="21.95" customHeight="1" x14ac:dyDescent="0.3">
      <c r="A9" s="6" t="s">
        <v>253</v>
      </c>
      <c r="B9" s="7" t="s">
        <v>90</v>
      </c>
      <c r="C9" s="13">
        <v>1</v>
      </c>
      <c r="D9" s="12"/>
      <c r="E9" s="12"/>
      <c r="F9" s="12"/>
      <c r="G9" s="12"/>
      <c r="H9" s="12"/>
      <c r="I9" s="12"/>
      <c r="J9" s="12"/>
      <c r="K9" s="12"/>
      <c r="L9" s="10"/>
      <c r="P9">
        <v>1</v>
      </c>
      <c r="Q9">
        <f>C9*공종별내역서!R104</f>
        <v>0</v>
      </c>
      <c r="R9">
        <f>C9*공종별내역서!S104</f>
        <v>0</v>
      </c>
      <c r="S9">
        <f>C9*공종별내역서!T104</f>
        <v>0</v>
      </c>
      <c r="T9">
        <f>C9*공종별내역서!U104</f>
        <v>0</v>
      </c>
      <c r="U9">
        <f>C9*공종별내역서!V104</f>
        <v>0</v>
      </c>
      <c r="V9">
        <f>C9*공종별내역서!W104</f>
        <v>0</v>
      </c>
      <c r="W9">
        <f>C9*공종별내역서!X104</f>
        <v>0</v>
      </c>
      <c r="X9">
        <f>C9*공종별내역서!Y104</f>
        <v>0</v>
      </c>
      <c r="Y9">
        <f>C9*공종별내역서!Z104</f>
        <v>0</v>
      </c>
      <c r="Z9">
        <f>C9*공종별내역서!AA104</f>
        <v>0</v>
      </c>
      <c r="AA9">
        <f>C9*공종별내역서!AB104</f>
        <v>0</v>
      </c>
      <c r="AB9">
        <f>C9*공종별내역서!AC104</f>
        <v>0</v>
      </c>
      <c r="AC9">
        <f>C9*공종별내역서!AD104</f>
        <v>0</v>
      </c>
      <c r="AD9">
        <f>C9*공종별내역서!AE104</f>
        <v>0</v>
      </c>
      <c r="AE9">
        <f>C9*공종별내역서!AF104</f>
        <v>0</v>
      </c>
      <c r="AF9">
        <f>C9*공종별내역서!AG104</f>
        <v>0</v>
      </c>
      <c r="AG9">
        <f>C9*공종별내역서!AH104</f>
        <v>0</v>
      </c>
      <c r="AH9">
        <f>C9*공종별내역서!AI104</f>
        <v>0</v>
      </c>
      <c r="AI9">
        <f>C9*공종별내역서!AJ104</f>
        <v>0</v>
      </c>
      <c r="AJ9">
        <f>C9*공종별내역서!AK104</f>
        <v>0</v>
      </c>
      <c r="AK9">
        <f>C9*공종별내역서!AL104</f>
        <v>0</v>
      </c>
      <c r="AL9">
        <f>C9*공종별내역서!AM104</f>
        <v>0</v>
      </c>
      <c r="AM9">
        <f>C9*공종별내역서!AN104</f>
        <v>0</v>
      </c>
      <c r="AN9">
        <f>C9*공종별내역서!AO104</f>
        <v>0</v>
      </c>
      <c r="AO9">
        <f>C9*공종별내역서!AP104</f>
        <v>0</v>
      </c>
      <c r="AP9">
        <f>C9*공종별내역서!AQ104</f>
        <v>0</v>
      </c>
      <c r="AQ9">
        <f>C9*공종별내역서!AR104</f>
        <v>0</v>
      </c>
      <c r="AR9">
        <f>C9*공종별내역서!AS104</f>
        <v>0</v>
      </c>
      <c r="AS9">
        <f>C9*공종별내역서!AT104</f>
        <v>0</v>
      </c>
      <c r="AT9">
        <f>C9*공종별내역서!AU104</f>
        <v>0</v>
      </c>
      <c r="AU9">
        <f>C9*공종별내역서!AV104</f>
        <v>0</v>
      </c>
    </row>
    <row r="10" spans="1:58" ht="21.95" customHeight="1" x14ac:dyDescent="0.3">
      <c r="A10" s="6" t="s">
        <v>263</v>
      </c>
      <c r="B10" s="7" t="s">
        <v>90</v>
      </c>
      <c r="C10" s="13">
        <v>1</v>
      </c>
      <c r="D10" s="12"/>
      <c r="E10" s="12"/>
      <c r="F10" s="12"/>
      <c r="G10" s="12"/>
      <c r="H10" s="12"/>
      <c r="I10" s="12"/>
      <c r="J10" s="12"/>
      <c r="K10" s="12"/>
      <c r="L10" s="10"/>
      <c r="P10">
        <v>1</v>
      </c>
      <c r="Q10">
        <f>C10*공종별내역서!R124</f>
        <v>0</v>
      </c>
      <c r="R10">
        <f>C10*공종별내역서!S124</f>
        <v>0</v>
      </c>
      <c r="S10">
        <f>C10*공종별내역서!T124</f>
        <v>0</v>
      </c>
      <c r="T10">
        <f>C10*공종별내역서!U124</f>
        <v>0</v>
      </c>
      <c r="U10">
        <f>C10*공종별내역서!V124</f>
        <v>0</v>
      </c>
      <c r="V10">
        <f>C10*공종별내역서!W124</f>
        <v>0</v>
      </c>
      <c r="W10">
        <f>C10*공종별내역서!X124</f>
        <v>0</v>
      </c>
      <c r="X10">
        <f>C10*공종별내역서!Y124</f>
        <v>0</v>
      </c>
      <c r="Y10">
        <f>C10*공종별내역서!Z124</f>
        <v>0</v>
      </c>
      <c r="Z10">
        <f>C10*공종별내역서!AA124</f>
        <v>0</v>
      </c>
      <c r="AA10">
        <f>C10*공종별내역서!AB124</f>
        <v>0</v>
      </c>
      <c r="AB10">
        <f>C10*공종별내역서!AC124</f>
        <v>0</v>
      </c>
      <c r="AC10">
        <f>C10*공종별내역서!AD124</f>
        <v>0</v>
      </c>
      <c r="AD10">
        <f>C10*공종별내역서!AE124</f>
        <v>0</v>
      </c>
      <c r="AE10">
        <f>C10*공종별내역서!AF124</f>
        <v>0</v>
      </c>
      <c r="AF10">
        <f>C10*공종별내역서!AG124</f>
        <v>0</v>
      </c>
      <c r="AG10">
        <f>C10*공종별내역서!AH124</f>
        <v>0</v>
      </c>
      <c r="AH10">
        <f>C10*공종별내역서!AI124</f>
        <v>0</v>
      </c>
      <c r="AI10">
        <f>C10*공종별내역서!AJ124</f>
        <v>0</v>
      </c>
      <c r="AJ10">
        <f>C10*공종별내역서!AK124</f>
        <v>0</v>
      </c>
      <c r="AK10">
        <f>C10*공종별내역서!AL124</f>
        <v>0</v>
      </c>
      <c r="AL10">
        <f>C10*공종별내역서!AM124</f>
        <v>0</v>
      </c>
      <c r="AM10">
        <f>C10*공종별내역서!AN124</f>
        <v>0</v>
      </c>
      <c r="AN10">
        <f>C10*공종별내역서!AO124</f>
        <v>0</v>
      </c>
      <c r="AO10">
        <f>C10*공종별내역서!AP124</f>
        <v>0</v>
      </c>
      <c r="AP10">
        <f>C10*공종별내역서!AQ124</f>
        <v>0</v>
      </c>
      <c r="AQ10">
        <f>C10*공종별내역서!AR124</f>
        <v>0</v>
      </c>
      <c r="AR10">
        <f>C10*공종별내역서!AS124</f>
        <v>0</v>
      </c>
      <c r="AS10">
        <f>C10*공종별내역서!AT124</f>
        <v>0</v>
      </c>
      <c r="AT10">
        <f>C10*공종별내역서!AU124</f>
        <v>0</v>
      </c>
      <c r="AU10">
        <f>C10*공종별내역서!AV124</f>
        <v>0</v>
      </c>
    </row>
    <row r="11" spans="1:58" ht="21.95" customHeight="1" x14ac:dyDescent="0.3">
      <c r="A11" s="18" t="s">
        <v>252</v>
      </c>
      <c r="B11" s="19" t="s">
        <v>90</v>
      </c>
      <c r="C11" s="20">
        <v>1</v>
      </c>
      <c r="D11" s="21"/>
      <c r="E11" s="21"/>
      <c r="F11" s="21"/>
      <c r="G11" s="21"/>
      <c r="H11" s="21"/>
      <c r="I11" s="21"/>
      <c r="J11" s="21"/>
      <c r="K11" s="21"/>
      <c r="L11" s="22"/>
      <c r="P11">
        <v>1</v>
      </c>
      <c r="Q11">
        <f>C11*공종별내역서!R144</f>
        <v>0</v>
      </c>
      <c r="R11">
        <f>C11*공종별내역서!S144</f>
        <v>0</v>
      </c>
      <c r="S11">
        <f>C11*공종별내역서!T144</f>
        <v>0</v>
      </c>
      <c r="T11">
        <f>C11*공종별내역서!U144</f>
        <v>0</v>
      </c>
      <c r="U11">
        <f>C11*공종별내역서!V144</f>
        <v>0</v>
      </c>
      <c r="V11">
        <f>C11*공종별내역서!W144</f>
        <v>0</v>
      </c>
      <c r="W11">
        <f>C11*공종별내역서!X144</f>
        <v>0</v>
      </c>
      <c r="X11">
        <f>C11*공종별내역서!Y144</f>
        <v>0</v>
      </c>
      <c r="Y11">
        <f>C11*공종별내역서!Z144</f>
        <v>0</v>
      </c>
      <c r="Z11">
        <f>C11*공종별내역서!AA144</f>
        <v>0</v>
      </c>
      <c r="AA11">
        <f>C11*공종별내역서!AB144</f>
        <v>0</v>
      </c>
      <c r="AB11">
        <f>C11*공종별내역서!AC144</f>
        <v>0</v>
      </c>
      <c r="AC11">
        <f>C11*공종별내역서!AD144</f>
        <v>0</v>
      </c>
      <c r="AD11">
        <f>C11*공종별내역서!AE144</f>
        <v>0</v>
      </c>
      <c r="AE11">
        <f>C11*공종별내역서!AF144</f>
        <v>0</v>
      </c>
      <c r="AF11">
        <f>C11*공종별내역서!AG144</f>
        <v>0</v>
      </c>
      <c r="AG11">
        <f>C11*공종별내역서!AH144</f>
        <v>0</v>
      </c>
      <c r="AH11">
        <f>C11*공종별내역서!AI144</f>
        <v>0</v>
      </c>
      <c r="AI11">
        <f>C11*공종별내역서!AJ144</f>
        <v>0</v>
      </c>
      <c r="AJ11">
        <f>C11*공종별내역서!AK144</f>
        <v>0</v>
      </c>
      <c r="AK11">
        <f>C11*공종별내역서!AL144</f>
        <v>0</v>
      </c>
      <c r="AL11">
        <f>C11*공종별내역서!AM144</f>
        <v>0</v>
      </c>
      <c r="AM11">
        <f>C11*공종별내역서!AN144</f>
        <v>0</v>
      </c>
      <c r="AN11">
        <f>C11*공종별내역서!AO144</f>
        <v>0</v>
      </c>
      <c r="AO11">
        <f>C11*공종별내역서!AP144</f>
        <v>0</v>
      </c>
      <c r="AP11">
        <f>C11*공종별내역서!AQ144</f>
        <v>0</v>
      </c>
      <c r="AQ11">
        <f>C11*공종별내역서!AR144</f>
        <v>0</v>
      </c>
      <c r="AR11">
        <f>C11*공종별내역서!AS144</f>
        <v>0</v>
      </c>
      <c r="AS11">
        <f>C11*공종별내역서!AT144</f>
        <v>0</v>
      </c>
      <c r="AT11">
        <f>C11*공종별내역서!AU144</f>
        <v>0</v>
      </c>
      <c r="AU11">
        <f>C11*공종별내역서!AV144</f>
        <v>0</v>
      </c>
    </row>
    <row r="12" spans="1:58" ht="21.95" customHeight="1" x14ac:dyDescent="0.3">
      <c r="A12" s="18" t="s">
        <v>266</v>
      </c>
      <c r="B12" s="19" t="s">
        <v>90</v>
      </c>
      <c r="C12" s="20">
        <v>1</v>
      </c>
      <c r="D12" s="21"/>
      <c r="E12" s="21"/>
      <c r="F12" s="21"/>
      <c r="G12" s="21"/>
      <c r="H12" s="21"/>
      <c r="I12" s="21"/>
      <c r="J12" s="21"/>
      <c r="K12" s="21"/>
      <c r="L12" s="22"/>
      <c r="P12">
        <v>1</v>
      </c>
      <c r="Q12">
        <f>C12*공종별내역서!R184</f>
        <v>0</v>
      </c>
      <c r="R12">
        <f>C12*공종별내역서!S184</f>
        <v>0</v>
      </c>
      <c r="S12">
        <f>C12*공종별내역서!T184</f>
        <v>0</v>
      </c>
      <c r="T12">
        <f>C12*공종별내역서!U184</f>
        <v>0</v>
      </c>
      <c r="U12">
        <f>C12*공종별내역서!V184</f>
        <v>0</v>
      </c>
      <c r="V12">
        <f>C12*공종별내역서!W184</f>
        <v>0</v>
      </c>
      <c r="W12">
        <f>C12*공종별내역서!X184</f>
        <v>0</v>
      </c>
      <c r="X12">
        <f>C12*공종별내역서!Y184</f>
        <v>0</v>
      </c>
      <c r="Y12">
        <f>C12*공종별내역서!Z184</f>
        <v>0</v>
      </c>
      <c r="Z12">
        <f>C12*공종별내역서!AA184</f>
        <v>0</v>
      </c>
      <c r="AA12">
        <f>C12*공종별내역서!AB184</f>
        <v>0</v>
      </c>
      <c r="AB12">
        <f>C12*공종별내역서!AC184</f>
        <v>0</v>
      </c>
      <c r="AC12">
        <f>C12*공종별내역서!AD184</f>
        <v>0</v>
      </c>
      <c r="AD12">
        <f>C12*공종별내역서!AE184</f>
        <v>0</v>
      </c>
      <c r="AE12">
        <f>C12*공종별내역서!AF184</f>
        <v>0</v>
      </c>
      <c r="AF12">
        <f>C12*공종별내역서!AG184</f>
        <v>0</v>
      </c>
      <c r="AG12">
        <f>C12*공종별내역서!AH184</f>
        <v>0</v>
      </c>
      <c r="AH12">
        <f>C12*공종별내역서!AI184</f>
        <v>0</v>
      </c>
      <c r="AI12">
        <f>C12*공종별내역서!AJ184</f>
        <v>0</v>
      </c>
      <c r="AJ12">
        <f>C12*공종별내역서!AK184</f>
        <v>0</v>
      </c>
      <c r="AK12">
        <f>C12*공종별내역서!AL184</f>
        <v>0</v>
      </c>
      <c r="AL12">
        <f>C12*공종별내역서!AM184</f>
        <v>0</v>
      </c>
      <c r="AM12">
        <f>C12*공종별내역서!AN184</f>
        <v>0</v>
      </c>
      <c r="AN12">
        <f>C12*공종별내역서!AO184</f>
        <v>0</v>
      </c>
      <c r="AO12">
        <f>C12*공종별내역서!AP184</f>
        <v>0</v>
      </c>
      <c r="AP12">
        <f>C12*공종별내역서!AQ184</f>
        <v>0</v>
      </c>
      <c r="AQ12">
        <f>C12*공종별내역서!AR184</f>
        <v>0</v>
      </c>
      <c r="AR12">
        <f>C12*공종별내역서!AS184</f>
        <v>0</v>
      </c>
      <c r="AS12">
        <f>C12*공종별내역서!AT184</f>
        <v>0</v>
      </c>
      <c r="AT12">
        <f>C12*공종별내역서!AU184</f>
        <v>0</v>
      </c>
      <c r="AU12">
        <f>C12*공종별내역서!AV184</f>
        <v>0</v>
      </c>
    </row>
    <row r="13" spans="1:58" ht="21.95" customHeight="1" x14ac:dyDescent="0.3">
      <c r="A13" s="6" t="s">
        <v>250</v>
      </c>
      <c r="B13" s="7" t="s">
        <v>90</v>
      </c>
      <c r="C13" s="13">
        <v>1</v>
      </c>
      <c r="D13" s="12"/>
      <c r="E13" s="12"/>
      <c r="F13" s="12"/>
      <c r="G13" s="12"/>
      <c r="H13" s="12"/>
      <c r="I13" s="12"/>
      <c r="J13" s="12"/>
      <c r="K13" s="12"/>
      <c r="L13" s="10"/>
      <c r="P13">
        <v>1</v>
      </c>
      <c r="Q13">
        <f>C13*공종별내역서!R204</f>
        <v>0</v>
      </c>
      <c r="R13">
        <f>C13*공종별내역서!S204</f>
        <v>0</v>
      </c>
      <c r="S13">
        <f>C13*공종별내역서!T204</f>
        <v>0</v>
      </c>
      <c r="T13">
        <f>C13*공종별내역서!U204</f>
        <v>0</v>
      </c>
      <c r="U13">
        <f>C13*공종별내역서!V204</f>
        <v>0</v>
      </c>
      <c r="V13">
        <f>C13*공종별내역서!W204</f>
        <v>0</v>
      </c>
      <c r="W13">
        <f>C13*공종별내역서!X204</f>
        <v>0</v>
      </c>
      <c r="X13">
        <f>C13*공종별내역서!Y204</f>
        <v>0</v>
      </c>
      <c r="Y13">
        <f>C13*공종별내역서!Z204</f>
        <v>0</v>
      </c>
      <c r="Z13">
        <f>C13*공종별내역서!AA204</f>
        <v>0</v>
      </c>
      <c r="AA13">
        <f>C13*공종별내역서!AB204</f>
        <v>0</v>
      </c>
      <c r="AB13">
        <f>C13*공종별내역서!AC204</f>
        <v>0</v>
      </c>
      <c r="AC13">
        <f>C13*공종별내역서!AD204</f>
        <v>0</v>
      </c>
      <c r="AD13">
        <f>C13*공종별내역서!AE204</f>
        <v>0</v>
      </c>
      <c r="AE13">
        <f>C13*공종별내역서!AF204</f>
        <v>0</v>
      </c>
      <c r="AF13">
        <f>C13*공종별내역서!AG204</f>
        <v>0</v>
      </c>
      <c r="AG13">
        <f>C13*공종별내역서!AH204</f>
        <v>0</v>
      </c>
      <c r="AH13">
        <f>C13*공종별내역서!AI204</f>
        <v>0</v>
      </c>
      <c r="AI13">
        <f>C13*공종별내역서!AJ204</f>
        <v>0</v>
      </c>
      <c r="AJ13">
        <f>C13*공종별내역서!AK204</f>
        <v>0</v>
      </c>
      <c r="AK13">
        <f>C13*공종별내역서!AL204</f>
        <v>0</v>
      </c>
      <c r="AL13">
        <f>C13*공종별내역서!AM204</f>
        <v>0</v>
      </c>
      <c r="AM13">
        <f>C13*공종별내역서!AN204</f>
        <v>0</v>
      </c>
      <c r="AN13">
        <f>C13*공종별내역서!AO204</f>
        <v>0</v>
      </c>
      <c r="AO13">
        <f>C13*공종별내역서!AP204</f>
        <v>0</v>
      </c>
      <c r="AP13">
        <f>C13*공종별내역서!AQ204</f>
        <v>0</v>
      </c>
      <c r="AQ13">
        <f>C13*공종별내역서!AR204</f>
        <v>0</v>
      </c>
      <c r="AR13">
        <f>C13*공종별내역서!AS204</f>
        <v>0</v>
      </c>
      <c r="AS13">
        <f>C13*공종별내역서!AT204</f>
        <v>0</v>
      </c>
      <c r="AT13">
        <f>C13*공종별내역서!AU204</f>
        <v>0</v>
      </c>
      <c r="AU13">
        <f>C13*공종별내역서!AV204</f>
        <v>0</v>
      </c>
    </row>
    <row r="14" spans="1:58" ht="21.95" customHeight="1" x14ac:dyDescent="0.3">
      <c r="A14" s="6" t="s">
        <v>261</v>
      </c>
      <c r="B14" s="7" t="s">
        <v>90</v>
      </c>
      <c r="C14" s="13">
        <v>1</v>
      </c>
      <c r="D14" s="12"/>
      <c r="E14" s="12"/>
      <c r="F14" s="12"/>
      <c r="G14" s="12"/>
      <c r="H14" s="12"/>
      <c r="I14" s="12"/>
      <c r="J14" s="12"/>
      <c r="K14" s="12"/>
      <c r="L14" s="10"/>
      <c r="P14">
        <v>1</v>
      </c>
      <c r="Q14">
        <f>C14*공종별내역서!R224</f>
        <v>0</v>
      </c>
      <c r="R14">
        <f>C14*공종별내역서!S224</f>
        <v>0</v>
      </c>
      <c r="S14">
        <f>C14*공종별내역서!T224</f>
        <v>0</v>
      </c>
      <c r="T14">
        <f>C14*공종별내역서!U224</f>
        <v>0</v>
      </c>
      <c r="U14">
        <f>C14*공종별내역서!V224</f>
        <v>0</v>
      </c>
      <c r="V14">
        <f>C14*공종별내역서!W224</f>
        <v>0</v>
      </c>
      <c r="W14">
        <f>C14*공종별내역서!X224</f>
        <v>0</v>
      </c>
      <c r="X14">
        <f>C14*공종별내역서!Y224</f>
        <v>0</v>
      </c>
      <c r="Y14">
        <f>C14*공종별내역서!Z224</f>
        <v>0</v>
      </c>
      <c r="Z14">
        <f>C14*공종별내역서!AA224</f>
        <v>0</v>
      </c>
      <c r="AA14">
        <f>C14*공종별내역서!AB224</f>
        <v>0</v>
      </c>
      <c r="AB14">
        <f>C14*공종별내역서!AC224</f>
        <v>0</v>
      </c>
      <c r="AC14">
        <f>C14*공종별내역서!AD224</f>
        <v>0</v>
      </c>
      <c r="AD14">
        <f>C14*공종별내역서!AE224</f>
        <v>0</v>
      </c>
      <c r="AE14">
        <f>C14*공종별내역서!AF224</f>
        <v>0</v>
      </c>
      <c r="AF14">
        <f>C14*공종별내역서!AG224</f>
        <v>0</v>
      </c>
      <c r="AG14">
        <f>C14*공종별내역서!AH224</f>
        <v>0</v>
      </c>
      <c r="AH14">
        <f>C14*공종별내역서!AI224</f>
        <v>0</v>
      </c>
      <c r="AI14">
        <f>C14*공종별내역서!AJ224</f>
        <v>0</v>
      </c>
      <c r="AJ14">
        <f>C14*공종별내역서!AK224</f>
        <v>0</v>
      </c>
      <c r="AK14">
        <f>C14*공종별내역서!AL224</f>
        <v>0</v>
      </c>
      <c r="AL14">
        <f>C14*공종별내역서!AM224</f>
        <v>0</v>
      </c>
      <c r="AM14">
        <f>C14*공종별내역서!AN224</f>
        <v>0</v>
      </c>
      <c r="AN14">
        <f>C14*공종별내역서!AO224</f>
        <v>0</v>
      </c>
      <c r="AO14">
        <f>C14*공종별내역서!AP224</f>
        <v>0</v>
      </c>
      <c r="AP14">
        <f>C14*공종별내역서!AQ224</f>
        <v>0</v>
      </c>
      <c r="AQ14">
        <f>C14*공종별내역서!AR224</f>
        <v>0</v>
      </c>
      <c r="AR14">
        <f>C14*공종별내역서!AS224</f>
        <v>0</v>
      </c>
      <c r="AS14">
        <f>C14*공종별내역서!AT224</f>
        <v>0</v>
      </c>
      <c r="AT14">
        <f>C14*공종별내역서!AU224</f>
        <v>0</v>
      </c>
      <c r="AU14">
        <f>C14*공종별내역서!AV224</f>
        <v>0</v>
      </c>
    </row>
    <row r="15" spans="1:58" ht="21.95" customHeight="1" x14ac:dyDescent="0.3">
      <c r="A15" s="6" t="s">
        <v>259</v>
      </c>
      <c r="B15" s="7" t="s">
        <v>90</v>
      </c>
      <c r="C15" s="13">
        <v>1</v>
      </c>
      <c r="D15" s="12"/>
      <c r="E15" s="12"/>
      <c r="F15" s="12"/>
      <c r="G15" s="12"/>
      <c r="H15" s="12"/>
      <c r="I15" s="12"/>
      <c r="J15" s="12"/>
      <c r="K15" s="12"/>
      <c r="L15" s="10"/>
      <c r="P15">
        <v>1</v>
      </c>
      <c r="Q15">
        <f>C15*공종별내역서!R244</f>
        <v>0</v>
      </c>
      <c r="R15">
        <f>C15*공종별내역서!S244</f>
        <v>0</v>
      </c>
      <c r="S15">
        <f>C15*공종별내역서!T244</f>
        <v>0</v>
      </c>
      <c r="T15">
        <f>C15*공종별내역서!U244</f>
        <v>0</v>
      </c>
      <c r="U15">
        <f>C15*공종별내역서!V244</f>
        <v>0</v>
      </c>
      <c r="V15">
        <f>C15*공종별내역서!W244</f>
        <v>0</v>
      </c>
      <c r="W15">
        <f>C15*공종별내역서!X244</f>
        <v>0</v>
      </c>
      <c r="X15">
        <f>C15*공종별내역서!Y244</f>
        <v>0</v>
      </c>
      <c r="Y15">
        <f>C15*공종별내역서!Z244</f>
        <v>0</v>
      </c>
      <c r="Z15">
        <f>C15*공종별내역서!AA244</f>
        <v>0</v>
      </c>
      <c r="AA15">
        <f>C15*공종별내역서!AB244</f>
        <v>0</v>
      </c>
      <c r="AB15">
        <f>C15*공종별내역서!AC244</f>
        <v>0</v>
      </c>
      <c r="AC15">
        <f>C15*공종별내역서!AD244</f>
        <v>0</v>
      </c>
      <c r="AD15">
        <f>C15*공종별내역서!AE244</f>
        <v>0</v>
      </c>
      <c r="AE15">
        <f>C15*공종별내역서!AF244</f>
        <v>0</v>
      </c>
      <c r="AF15">
        <f>C15*공종별내역서!AG244</f>
        <v>0</v>
      </c>
      <c r="AG15">
        <f>C15*공종별내역서!AH244</f>
        <v>0</v>
      </c>
      <c r="AH15">
        <f>C15*공종별내역서!AI244</f>
        <v>0</v>
      </c>
      <c r="AI15">
        <f>C15*공종별내역서!AJ244</f>
        <v>0</v>
      </c>
      <c r="AJ15">
        <f>C15*공종별내역서!AK244</f>
        <v>0</v>
      </c>
      <c r="AK15">
        <f>C15*공종별내역서!AL244</f>
        <v>0</v>
      </c>
      <c r="AL15">
        <f>C15*공종별내역서!AM244</f>
        <v>0</v>
      </c>
      <c r="AM15">
        <f>C15*공종별내역서!AN244</f>
        <v>0</v>
      </c>
      <c r="AN15">
        <f>C15*공종별내역서!AO244</f>
        <v>0</v>
      </c>
      <c r="AO15">
        <f>C15*공종별내역서!AP244</f>
        <v>0</v>
      </c>
      <c r="AP15">
        <f>C15*공종별내역서!AQ244</f>
        <v>0</v>
      </c>
      <c r="AQ15">
        <f>C15*공종별내역서!AR244</f>
        <v>0</v>
      </c>
      <c r="AR15">
        <f>C15*공종별내역서!AS244</f>
        <v>0</v>
      </c>
      <c r="AS15">
        <f>C15*공종별내역서!AT244</f>
        <v>0</v>
      </c>
      <c r="AT15">
        <f>C15*공종별내역서!AU244</f>
        <v>0</v>
      </c>
      <c r="AU15">
        <f>C15*공종별내역서!AV244</f>
        <v>0</v>
      </c>
    </row>
    <row r="16" spans="1:58" ht="21.95" customHeight="1" x14ac:dyDescent="0.3">
      <c r="A16" s="6" t="s">
        <v>267</v>
      </c>
      <c r="B16" s="7" t="s">
        <v>90</v>
      </c>
      <c r="C16" s="13">
        <v>1</v>
      </c>
      <c r="D16" s="12"/>
      <c r="E16" s="12"/>
      <c r="F16" s="12"/>
      <c r="G16" s="12"/>
      <c r="H16" s="12"/>
      <c r="I16" s="12"/>
      <c r="J16" s="12"/>
      <c r="K16" s="12"/>
      <c r="L16" s="10"/>
      <c r="Q16">
        <f>C16*공종별내역서!R264</f>
        <v>0</v>
      </c>
      <c r="R16">
        <f>C16*공종별내역서!S264</f>
        <v>0</v>
      </c>
      <c r="S16">
        <f>C16*공종별내역서!T264</f>
        <v>0</v>
      </c>
      <c r="T16">
        <f>C16*공종별내역서!U264</f>
        <v>0</v>
      </c>
      <c r="U16">
        <f>C16*공종별내역서!V264</f>
        <v>0</v>
      </c>
      <c r="V16">
        <f>C16*공종별내역서!W264</f>
        <v>0</v>
      </c>
      <c r="W16">
        <f>C16*공종별내역서!X264</f>
        <v>0</v>
      </c>
      <c r="X16">
        <f>C16*공종별내역서!Y264</f>
        <v>0</v>
      </c>
      <c r="Y16">
        <f>C16*공종별내역서!Z264</f>
        <v>0</v>
      </c>
      <c r="Z16">
        <f>C16*공종별내역서!AA264</f>
        <v>0</v>
      </c>
      <c r="AA16">
        <f>C16*공종별내역서!AB264</f>
        <v>0</v>
      </c>
      <c r="AB16">
        <f>C16*공종별내역서!AC264</f>
        <v>0</v>
      </c>
      <c r="AC16">
        <f>C16*공종별내역서!AD264</f>
        <v>0</v>
      </c>
      <c r="AD16">
        <f>C16*공종별내역서!AE264</f>
        <v>0</v>
      </c>
      <c r="AE16">
        <f>C16*공종별내역서!AF264</f>
        <v>0</v>
      </c>
      <c r="AF16">
        <f>C16*공종별내역서!AG264</f>
        <v>0</v>
      </c>
      <c r="AG16">
        <f>C16*공종별내역서!AH264</f>
        <v>0</v>
      </c>
      <c r="AH16">
        <f>C16*공종별내역서!AI264</f>
        <v>0</v>
      </c>
      <c r="AI16">
        <f>C16*공종별내역서!AJ264</f>
        <v>0</v>
      </c>
      <c r="AJ16">
        <f>C16*공종별내역서!AK264</f>
        <v>0</v>
      </c>
      <c r="AK16">
        <f>C16*공종별내역서!AL264</f>
        <v>0</v>
      </c>
      <c r="AL16">
        <f>C16*공종별내역서!AM264</f>
        <v>0</v>
      </c>
      <c r="AM16">
        <f>C16*공종별내역서!AN264</f>
        <v>0</v>
      </c>
      <c r="AN16">
        <f>C16*공종별내역서!AO264</f>
        <v>0</v>
      </c>
      <c r="AO16">
        <f>C16*공종별내역서!AP264</f>
        <v>0</v>
      </c>
      <c r="AP16">
        <f>C16*공종별내역서!AQ264</f>
        <v>0</v>
      </c>
      <c r="AQ16">
        <f>C16*공종별내역서!AR264</f>
        <v>0</v>
      </c>
      <c r="AR16">
        <f>C16*공종별내역서!AS264</f>
        <v>0</v>
      </c>
      <c r="AS16">
        <f>C16*공종별내역서!AT264</f>
        <v>0</v>
      </c>
      <c r="AT16">
        <f>C16*공종별내역서!AU264</f>
        <v>0</v>
      </c>
      <c r="AU16">
        <f>C16*공종별내역서!AV264</f>
        <v>0</v>
      </c>
    </row>
    <row r="17" spans="1:51" ht="21.95" customHeight="1" x14ac:dyDescent="0.3">
      <c r="A17" s="6" t="s">
        <v>5</v>
      </c>
      <c r="B17" s="7" t="s">
        <v>90</v>
      </c>
      <c r="C17" s="13">
        <v>1</v>
      </c>
      <c r="D17" s="12"/>
      <c r="E17" s="12"/>
      <c r="F17" s="12"/>
      <c r="G17" s="12"/>
      <c r="H17" s="12"/>
      <c r="I17" s="12"/>
      <c r="J17" s="12"/>
      <c r="K17" s="12"/>
      <c r="L17" s="10"/>
      <c r="P17">
        <v>1</v>
      </c>
      <c r="Q17">
        <f>C17*공종별내역서!R284</f>
        <v>0</v>
      </c>
      <c r="R17">
        <f>C17*공종별내역서!S284</f>
        <v>0</v>
      </c>
      <c r="S17">
        <f>C17*공종별내역서!T284</f>
        <v>0</v>
      </c>
      <c r="T17">
        <f>C17*공종별내역서!U284</f>
        <v>0</v>
      </c>
      <c r="U17">
        <f>C17*공종별내역서!V284</f>
        <v>0</v>
      </c>
      <c r="V17">
        <f>C17*공종별내역서!W284</f>
        <v>0</v>
      </c>
      <c r="W17">
        <f>C17*공종별내역서!X284</f>
        <v>0</v>
      </c>
      <c r="X17">
        <f>C17*공종별내역서!Y284</f>
        <v>0</v>
      </c>
      <c r="Y17">
        <f>C17*공종별내역서!Z284</f>
        <v>0</v>
      </c>
      <c r="Z17">
        <f>C17*공종별내역서!AA284</f>
        <v>0</v>
      </c>
      <c r="AA17">
        <f>C17*공종별내역서!AB284</f>
        <v>0</v>
      </c>
      <c r="AB17">
        <f>C17*공종별내역서!AC284</f>
        <v>0</v>
      </c>
      <c r="AC17">
        <f>C17*공종별내역서!AD284</f>
        <v>0</v>
      </c>
      <c r="AD17">
        <f>C17*공종별내역서!AE284</f>
        <v>0</v>
      </c>
      <c r="AE17">
        <f>C17*공종별내역서!AF284</f>
        <v>0</v>
      </c>
      <c r="AF17">
        <f>C17*공종별내역서!AG284</f>
        <v>0</v>
      </c>
      <c r="AG17">
        <f>C17*공종별내역서!AH284</f>
        <v>0</v>
      </c>
      <c r="AH17">
        <f>C17*공종별내역서!AI284</f>
        <v>0</v>
      </c>
      <c r="AI17">
        <f>C17*공종별내역서!AJ284</f>
        <v>0</v>
      </c>
      <c r="AJ17">
        <f>C17*공종별내역서!AK284</f>
        <v>0</v>
      </c>
      <c r="AK17">
        <f>C17*공종별내역서!AL284</f>
        <v>0</v>
      </c>
      <c r="AL17">
        <f>C17*공종별내역서!AM284</f>
        <v>0</v>
      </c>
      <c r="AM17">
        <f>C17*공종별내역서!AN284</f>
        <v>0</v>
      </c>
      <c r="AN17">
        <f>C17*공종별내역서!AO284</f>
        <v>0</v>
      </c>
      <c r="AO17">
        <f>C17*공종별내역서!AP284</f>
        <v>0</v>
      </c>
      <c r="AP17">
        <f>C17*공종별내역서!AQ284</f>
        <v>0</v>
      </c>
      <c r="AQ17">
        <f>C17*공종별내역서!AR284</f>
        <v>0</v>
      </c>
      <c r="AR17">
        <f>C17*공종별내역서!AS284</f>
        <v>0</v>
      </c>
      <c r="AS17">
        <f>C17*공종별내역서!AT284</f>
        <v>0</v>
      </c>
      <c r="AT17">
        <f>C17*공종별내역서!AU284</f>
        <v>0</v>
      </c>
      <c r="AU17">
        <f>C17*공종별내역서!AV284</f>
        <v>0</v>
      </c>
    </row>
    <row r="18" spans="1:51" ht="21.95" customHeight="1" x14ac:dyDescent="0.3">
      <c r="A18" s="10"/>
      <c r="B18" s="11"/>
      <c r="C18" s="13"/>
      <c r="D18" s="12"/>
      <c r="E18" s="12"/>
      <c r="F18" s="12"/>
      <c r="G18" s="12"/>
      <c r="H18" s="12"/>
      <c r="I18" s="12"/>
      <c r="J18" s="12"/>
      <c r="K18" s="12"/>
      <c r="L18" s="10"/>
    </row>
    <row r="19" spans="1:51" ht="21.95" customHeight="1" x14ac:dyDescent="0.3">
      <c r="A19" s="10"/>
      <c r="B19" s="11"/>
      <c r="C19" s="13"/>
      <c r="D19" s="12"/>
      <c r="E19" s="12"/>
      <c r="F19" s="12"/>
      <c r="G19" s="12"/>
      <c r="H19" s="12"/>
      <c r="I19" s="12"/>
      <c r="J19" s="12"/>
      <c r="K19" s="12"/>
      <c r="L19" s="10"/>
    </row>
    <row r="20" spans="1:51" ht="21.95" customHeight="1" x14ac:dyDescent="0.3">
      <c r="A20" s="10"/>
      <c r="B20" s="11"/>
      <c r="C20" s="13"/>
      <c r="D20" s="12"/>
      <c r="E20" s="12"/>
      <c r="F20" s="12"/>
      <c r="G20" s="12"/>
      <c r="H20" s="12"/>
      <c r="I20" s="12"/>
      <c r="J20" s="12"/>
      <c r="K20" s="12"/>
      <c r="L20" s="10"/>
    </row>
    <row r="21" spans="1:51" ht="21.95" customHeight="1" x14ac:dyDescent="0.3">
      <c r="A21" s="10"/>
      <c r="B21" s="11"/>
      <c r="C21" s="13"/>
      <c r="D21" s="12"/>
      <c r="E21" s="12"/>
      <c r="F21" s="12"/>
      <c r="G21" s="12"/>
      <c r="H21" s="12"/>
      <c r="I21" s="12"/>
      <c r="J21" s="12"/>
      <c r="K21" s="12"/>
      <c r="L21" s="10"/>
    </row>
    <row r="22" spans="1:51" ht="21.95" customHeight="1" x14ac:dyDescent="0.3">
      <c r="A22" s="10"/>
      <c r="B22" s="11"/>
      <c r="C22" s="13"/>
      <c r="D22" s="12"/>
      <c r="E22" s="12"/>
      <c r="F22" s="12"/>
      <c r="G22" s="12"/>
      <c r="H22" s="12"/>
      <c r="I22" s="12"/>
      <c r="J22" s="12"/>
      <c r="K22" s="12"/>
      <c r="L22" s="10"/>
    </row>
    <row r="23" spans="1:51" ht="21.95" customHeight="1" x14ac:dyDescent="0.3">
      <c r="A23" s="10"/>
      <c r="B23" s="11"/>
      <c r="C23" s="13"/>
      <c r="D23" s="12"/>
      <c r="E23" s="12"/>
      <c r="F23" s="12"/>
      <c r="G23" s="12"/>
      <c r="H23" s="12"/>
      <c r="I23" s="12"/>
      <c r="J23" s="12"/>
      <c r="K23" s="12"/>
      <c r="L23" s="10"/>
    </row>
    <row r="24" spans="1:51" ht="21.95" customHeight="1" x14ac:dyDescent="0.3">
      <c r="A24" s="7" t="s">
        <v>181</v>
      </c>
      <c r="B24" s="11"/>
      <c r="C24" s="13"/>
      <c r="D24" s="12"/>
      <c r="E24" s="12">
        <f>SUMIF(P5:P17,"1",E5:E17)</f>
        <v>0</v>
      </c>
      <c r="F24" s="12"/>
      <c r="G24" s="12">
        <f>SUMIF(P5:P17,"1",G5:G17)</f>
        <v>0</v>
      </c>
      <c r="H24" s="12"/>
      <c r="I24" s="12">
        <f>SUMIF(P5:P17,"1",I5:I17)</f>
        <v>0</v>
      </c>
      <c r="J24" s="12"/>
      <c r="K24" s="12">
        <f>E24+G24+I24</f>
        <v>0</v>
      </c>
      <c r="L24" s="10"/>
      <c r="Q24">
        <f t="shared" ref="Q24:AX24" si="0">SUM(Q5:Q17)</f>
        <v>0</v>
      </c>
      <c r="R24">
        <f t="shared" si="0"/>
        <v>0</v>
      </c>
      <c r="S24">
        <f t="shared" si="0"/>
        <v>0</v>
      </c>
      <c r="T24">
        <f t="shared" si="0"/>
        <v>0</v>
      </c>
      <c r="U24">
        <f t="shared" si="0"/>
        <v>0</v>
      </c>
      <c r="V24">
        <f t="shared" si="0"/>
        <v>0</v>
      </c>
      <c r="W24">
        <f t="shared" si="0"/>
        <v>0</v>
      </c>
      <c r="X24">
        <f t="shared" si="0"/>
        <v>0</v>
      </c>
      <c r="Y24">
        <f t="shared" si="0"/>
        <v>0</v>
      </c>
      <c r="Z24">
        <f t="shared" si="0"/>
        <v>0</v>
      </c>
      <c r="AA24">
        <f t="shared" si="0"/>
        <v>0</v>
      </c>
      <c r="AB24">
        <f t="shared" si="0"/>
        <v>0</v>
      </c>
      <c r="AC24">
        <f t="shared" si="0"/>
        <v>0</v>
      </c>
      <c r="AD24">
        <f t="shared" si="0"/>
        <v>0</v>
      </c>
      <c r="AE24">
        <f t="shared" si="0"/>
        <v>0</v>
      </c>
      <c r="AF24">
        <f t="shared" si="0"/>
        <v>0</v>
      </c>
      <c r="AG24">
        <f t="shared" si="0"/>
        <v>0</v>
      </c>
      <c r="AH24">
        <f t="shared" si="0"/>
        <v>0</v>
      </c>
      <c r="AI24">
        <f t="shared" si="0"/>
        <v>0</v>
      </c>
      <c r="AJ24">
        <f t="shared" si="0"/>
        <v>0</v>
      </c>
      <c r="AK24">
        <f t="shared" si="0"/>
        <v>0</v>
      </c>
      <c r="AL24">
        <f t="shared" si="0"/>
        <v>0</v>
      </c>
      <c r="AM24">
        <f t="shared" si="0"/>
        <v>0</v>
      </c>
      <c r="AN24">
        <f t="shared" si="0"/>
        <v>0</v>
      </c>
      <c r="AO24">
        <f t="shared" si="0"/>
        <v>0</v>
      </c>
      <c r="AP24">
        <f t="shared" si="0"/>
        <v>0</v>
      </c>
      <c r="AQ24">
        <f t="shared" si="0"/>
        <v>0</v>
      </c>
      <c r="AR24">
        <f t="shared" si="0"/>
        <v>0</v>
      </c>
      <c r="AS24">
        <f t="shared" si="0"/>
        <v>0</v>
      </c>
      <c r="AT24">
        <f t="shared" si="0"/>
        <v>0</v>
      </c>
      <c r="AU24">
        <f t="shared" si="0"/>
        <v>0</v>
      </c>
      <c r="AV24">
        <f t="shared" si="0"/>
        <v>0</v>
      </c>
      <c r="AW24">
        <f t="shared" si="0"/>
        <v>0</v>
      </c>
      <c r="AX24">
        <f t="shared" si="0"/>
        <v>0</v>
      </c>
      <c r="AY24" s="17"/>
    </row>
    <row r="26" spans="1:51" x14ac:dyDescent="0.3">
      <c r="K26" s="14"/>
    </row>
  </sheetData>
  <mergeCells count="11">
    <mergeCell ref="BA3:BF3"/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5" type="noConversion"/>
  <conditionalFormatting sqref="A5:L24">
    <cfRule type="containsText" dxfId="3" priority="1" stopIfTrue="1" operator="containsText" text=".">
      <formula>NOT(ISERROR(SEARCH(".",A5)))</formula>
    </cfRule>
    <cfRule type="containsText" dxfId="2" priority="2" stopIfTrue="1" operator="containsText" text=".">
      <formula>ISERROR(SEARCH(".",A5))</formula>
    </cfRule>
  </conditionalFormatting>
  <pageMargins left="0.59041666984558105" right="0" top="0.39347222447395325" bottom="0.1388888955116272" header="0.30000001192092896" footer="0.1388888955116272"/>
  <pageSetup orientation="landscape" horizontalDpi="1200" verticalDpi="1200"/>
  <rowBreaks count="1" manualBreakCount="1">
    <brk id="24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Y284"/>
  <sheetViews>
    <sheetView zoomScaleNormal="100" zoomScaleSheetLayoutView="75" workbookViewId="0">
      <pane xSplit="4" ySplit="4" topLeftCell="E5" activePane="bottomRight" state="frozen"/>
      <selection pane="topRight"/>
      <selection pane="bottomLeft"/>
      <selection pane="bottomRight" sqref="A1:M1"/>
    </sheetView>
  </sheetViews>
  <sheetFormatPr defaultColWidth="9" defaultRowHeight="16.5" x14ac:dyDescent="0.3"/>
  <cols>
    <col min="1" max="2" width="20.625" style="1" customWidth="1"/>
    <col min="3" max="3" width="4.625" style="3" customWidth="1"/>
    <col min="4" max="5" width="6.625" style="2" customWidth="1"/>
    <col min="6" max="6" width="9.625" style="2" customWidth="1"/>
    <col min="7" max="7" width="6.625" style="2" customWidth="1"/>
    <col min="8" max="8" width="9.625" style="2" customWidth="1"/>
    <col min="9" max="9" width="6.625" style="2" customWidth="1"/>
    <col min="10" max="10" width="9.625" style="2" customWidth="1"/>
    <col min="11" max="11" width="6.625" style="2" customWidth="1"/>
    <col min="12" max="12" width="9.625" style="2" customWidth="1"/>
    <col min="13" max="13" width="8.625" style="2" customWidth="1"/>
    <col min="14" max="51" width="9" hidden="1" customWidth="1"/>
  </cols>
  <sheetData>
    <row r="1" spans="1:51" ht="30" customHeight="1" x14ac:dyDescent="0.3">
      <c r="A1" s="27" t="s">
        <v>237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51" ht="21.95" customHeight="1" x14ac:dyDescent="0.3">
      <c r="A2" s="28" t="s">
        <v>279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51" ht="21.95" customHeight="1" x14ac:dyDescent="0.3">
      <c r="A3" s="32" t="s">
        <v>243</v>
      </c>
      <c r="B3" s="32" t="s">
        <v>257</v>
      </c>
      <c r="C3" s="32" t="s">
        <v>88</v>
      </c>
      <c r="D3" s="32" t="s">
        <v>184</v>
      </c>
      <c r="E3" s="32" t="s">
        <v>188</v>
      </c>
      <c r="F3" s="32"/>
      <c r="G3" s="32" t="s">
        <v>183</v>
      </c>
      <c r="H3" s="32"/>
      <c r="I3" s="32" t="s">
        <v>233</v>
      </c>
      <c r="J3" s="32"/>
      <c r="K3" s="32" t="s">
        <v>229</v>
      </c>
      <c r="L3" s="32"/>
      <c r="M3" s="32" t="s">
        <v>143</v>
      </c>
    </row>
    <row r="4" spans="1:51" ht="21.95" customHeight="1" x14ac:dyDescent="0.3">
      <c r="A4" s="32"/>
      <c r="B4" s="32"/>
      <c r="C4" s="32"/>
      <c r="D4" s="32"/>
      <c r="E4" s="5" t="s">
        <v>190</v>
      </c>
      <c r="F4" s="5" t="s">
        <v>191</v>
      </c>
      <c r="G4" s="5" t="s">
        <v>190</v>
      </c>
      <c r="H4" s="5" t="s">
        <v>191</v>
      </c>
      <c r="I4" s="5" t="s">
        <v>190</v>
      </c>
      <c r="J4" s="5" t="s">
        <v>191</v>
      </c>
      <c r="K4" s="5" t="s">
        <v>190</v>
      </c>
      <c r="L4" s="5" t="s">
        <v>191</v>
      </c>
      <c r="M4" s="32"/>
      <c r="N4" t="s">
        <v>189</v>
      </c>
      <c r="O4" t="s">
        <v>178</v>
      </c>
      <c r="P4" t="s">
        <v>179</v>
      </c>
      <c r="Q4" t="s">
        <v>185</v>
      </c>
      <c r="R4" t="s">
        <v>187</v>
      </c>
      <c r="S4" t="s">
        <v>128</v>
      </c>
      <c r="T4" t="s">
        <v>71</v>
      </c>
      <c r="U4" t="s">
        <v>152</v>
      </c>
      <c r="V4" t="s">
        <v>140</v>
      </c>
      <c r="W4" t="s">
        <v>138</v>
      </c>
      <c r="X4" t="s">
        <v>171</v>
      </c>
      <c r="Y4" t="s">
        <v>144</v>
      </c>
      <c r="Z4" t="s">
        <v>56</v>
      </c>
      <c r="AA4" t="s">
        <v>83</v>
      </c>
      <c r="AB4" t="s">
        <v>85</v>
      </c>
      <c r="AC4" t="s">
        <v>68</v>
      </c>
      <c r="AD4" t="s">
        <v>54</v>
      </c>
      <c r="AE4" t="s">
        <v>7</v>
      </c>
      <c r="AF4" t="s">
        <v>63</v>
      </c>
      <c r="AG4" t="s">
        <v>256</v>
      </c>
      <c r="AH4" t="s">
        <v>251</v>
      </c>
      <c r="AI4" t="s">
        <v>79</v>
      </c>
      <c r="AJ4" t="s">
        <v>52</v>
      </c>
      <c r="AK4" t="s">
        <v>55</v>
      </c>
      <c r="AL4" t="s">
        <v>75</v>
      </c>
      <c r="AM4" t="s">
        <v>81</v>
      </c>
      <c r="AN4" t="s">
        <v>72</v>
      </c>
      <c r="AO4" t="s">
        <v>59</v>
      </c>
      <c r="AP4" t="s">
        <v>76</v>
      </c>
      <c r="AQ4" t="s">
        <v>53</v>
      </c>
      <c r="AR4" t="s">
        <v>58</v>
      </c>
      <c r="AS4" t="s">
        <v>82</v>
      </c>
      <c r="AT4" t="s">
        <v>80</v>
      </c>
      <c r="AU4" t="s">
        <v>51</v>
      </c>
      <c r="AV4" t="s">
        <v>61</v>
      </c>
      <c r="AW4" t="s">
        <v>182</v>
      </c>
      <c r="AX4" t="s">
        <v>186</v>
      </c>
      <c r="AY4" t="s">
        <v>91</v>
      </c>
    </row>
    <row r="5" spans="1:51" ht="21.95" customHeight="1" x14ac:dyDescent="0.3">
      <c r="A5" s="37" t="s">
        <v>242</v>
      </c>
      <c r="B5" s="38"/>
      <c r="C5" s="38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1:51" ht="21.95" customHeight="1" x14ac:dyDescent="0.3">
      <c r="A6" s="6" t="s">
        <v>162</v>
      </c>
      <c r="B6" s="6" t="s">
        <v>115</v>
      </c>
      <c r="C6" s="7" t="s">
        <v>109</v>
      </c>
      <c r="D6" s="12">
        <v>594</v>
      </c>
      <c r="E6" s="12"/>
      <c r="F6" s="12"/>
      <c r="G6" s="12"/>
      <c r="H6" s="12"/>
      <c r="I6" s="12"/>
      <c r="J6" s="12"/>
      <c r="K6" s="12"/>
      <c r="L6" s="12"/>
      <c r="M6" s="9"/>
      <c r="O6" t="str">
        <f>""</f>
        <v/>
      </c>
      <c r="P6" s="4" t="s">
        <v>187</v>
      </c>
      <c r="Q6">
        <v>1</v>
      </c>
      <c r="R6">
        <f t="shared" ref="R6:R12" si="0">IF(P6="기계경비",J6,0)</f>
        <v>0</v>
      </c>
      <c r="S6">
        <f t="shared" ref="S6:S12" si="1">IF(P6="운반비",L6,0)</f>
        <v>0</v>
      </c>
      <c r="T6">
        <f t="shared" ref="T6:T12" si="2">IF(P6="작업부산물",F6,0)</f>
        <v>0</v>
      </c>
      <c r="U6">
        <f t="shared" ref="U6:U12" si="3">IF(P6="관급",F6,0)</f>
        <v>0</v>
      </c>
      <c r="V6">
        <f t="shared" ref="V6:V12" si="4">IF(P6="외주비",J6,0)</f>
        <v>0</v>
      </c>
      <c r="W6">
        <f t="shared" ref="W6:W12" si="5">IF(P6="장비비",J6,0)</f>
        <v>0</v>
      </c>
      <c r="X6">
        <f t="shared" ref="X6:X12" si="6">IF(P6="폐기물처리비",L6,0)</f>
        <v>0</v>
      </c>
      <c r="Y6">
        <f t="shared" ref="Y6:Y12" si="7">IF(P6="가설비",J6,0)</f>
        <v>0</v>
      </c>
      <c r="Z6">
        <f t="shared" ref="Z6:Z12" si="8">IF(P6="잡비제외분",F6,0)</f>
        <v>0</v>
      </c>
      <c r="AA6">
        <f t="shared" ref="AA6:AA12" si="9">IF(P6="사급자재대",L6,0)</f>
        <v>0</v>
      </c>
      <c r="AB6">
        <f t="shared" ref="AB6:AB12" si="10">IF(P6="관급자재대",L6,0)</f>
        <v>0</v>
      </c>
      <c r="AC6">
        <f t="shared" ref="AC6:AC12" si="11">IF(P6="석면분담금",L6,0)</f>
        <v>0</v>
      </c>
      <c r="AD6">
        <f t="shared" ref="AD6:AD12" si="12">IF(P6="임금채권부담금",L6,0)</f>
        <v>0</v>
      </c>
      <c r="AE6">
        <f t="shared" ref="AE6:AE12" si="13">IF(P6="안전관리비",L6,0)</f>
        <v>0</v>
      </c>
      <c r="AF6">
        <f t="shared" ref="AF6:AF12" si="14">IF(P6="품질관리비",L6,0)</f>
        <v>0</v>
      </c>
      <c r="AG6">
        <f t="shared" ref="AG6:AG12" si="15">IF(P6="작업부산물(철거해체)",L6,0)</f>
        <v>0</v>
      </c>
      <c r="AH6">
        <f t="shared" ref="AH6:AH12" si="16">IF(P6="어린이유해물질수수료",L6,0)</f>
        <v>0</v>
      </c>
      <c r="AI6">
        <f t="shared" ref="AI6:AI12" si="17">IF(P6="퇴직공제부금",L6,0)</f>
        <v>0</v>
      </c>
      <c r="AJ6">
        <f t="shared" ref="AJ6:AJ12" si="18">IF(P6="사용자항목8",L6,0)</f>
        <v>0</v>
      </c>
      <c r="AK6">
        <f t="shared" ref="AK6:AK12" si="19">IF(P6="사용자항목9",L6,0)</f>
        <v>0</v>
      </c>
      <c r="AL6">
        <f t="shared" ref="AL6:AL12" si="20">IF(P6="사용자항목10",L6,0)</f>
        <v>0</v>
      </c>
      <c r="AM6">
        <f t="shared" ref="AM6:AM12" si="21">IF(P6="사용자항목11",L6,0)</f>
        <v>0</v>
      </c>
      <c r="AN6">
        <f t="shared" ref="AN6:AN12" si="22">IF(P6="사용자항목12",L6,0)</f>
        <v>0</v>
      </c>
      <c r="AO6">
        <f t="shared" ref="AO6:AO12" si="23">IF(P6="사용자항목13",L6,0)</f>
        <v>0</v>
      </c>
      <c r="AP6">
        <f t="shared" ref="AP6:AP12" si="24">IF(P6="사용자항목14",L6,0)</f>
        <v>0</v>
      </c>
      <c r="AQ6">
        <f t="shared" ref="AQ6:AQ12" si="25">IF(P6="사용자항목15",L6,0)</f>
        <v>0</v>
      </c>
      <c r="AR6">
        <f t="shared" ref="AR6:AR12" si="26">IF(P6="사용자항목16",L6,0)</f>
        <v>0</v>
      </c>
      <c r="AS6">
        <f t="shared" ref="AS6:AS12" si="27">IF(P6="사용자항목17",L6,0)</f>
        <v>0</v>
      </c>
      <c r="AT6">
        <f t="shared" ref="AT6:AT12" si="28">IF(P6="사용자항목18",L6,0)</f>
        <v>0</v>
      </c>
      <c r="AU6">
        <f t="shared" ref="AU6:AU12" si="29">IF(P6="사용자항목19",L6,0)</f>
        <v>0</v>
      </c>
      <c r="AY6" s="4" t="s">
        <v>94</v>
      </c>
    </row>
    <row r="7" spans="1:51" ht="21.95" customHeight="1" x14ac:dyDescent="0.3">
      <c r="A7" s="6" t="s">
        <v>166</v>
      </c>
      <c r="B7" s="10"/>
      <c r="C7" s="7" t="s">
        <v>164</v>
      </c>
      <c r="D7" s="12">
        <v>594</v>
      </c>
      <c r="E7" s="12"/>
      <c r="F7" s="12"/>
      <c r="G7" s="12"/>
      <c r="H7" s="12"/>
      <c r="I7" s="12"/>
      <c r="J7" s="12"/>
      <c r="K7" s="12"/>
      <c r="L7" s="12"/>
      <c r="M7" s="9"/>
      <c r="O7" t="str">
        <f>""</f>
        <v/>
      </c>
      <c r="P7" s="4" t="s">
        <v>187</v>
      </c>
      <c r="Q7">
        <v>1</v>
      </c>
      <c r="R7">
        <f t="shared" si="0"/>
        <v>0</v>
      </c>
      <c r="S7">
        <f t="shared" si="1"/>
        <v>0</v>
      </c>
      <c r="T7">
        <f t="shared" si="2"/>
        <v>0</v>
      </c>
      <c r="U7">
        <f t="shared" si="3"/>
        <v>0</v>
      </c>
      <c r="V7">
        <f t="shared" si="4"/>
        <v>0</v>
      </c>
      <c r="W7">
        <f t="shared" si="5"/>
        <v>0</v>
      </c>
      <c r="X7">
        <f t="shared" si="6"/>
        <v>0</v>
      </c>
      <c r="Y7">
        <f t="shared" si="7"/>
        <v>0</v>
      </c>
      <c r="Z7">
        <f t="shared" si="8"/>
        <v>0</v>
      </c>
      <c r="AA7">
        <f t="shared" si="9"/>
        <v>0</v>
      </c>
      <c r="AB7">
        <f t="shared" si="10"/>
        <v>0</v>
      </c>
      <c r="AC7">
        <f t="shared" si="11"/>
        <v>0</v>
      </c>
      <c r="AD7">
        <f t="shared" si="12"/>
        <v>0</v>
      </c>
      <c r="AE7">
        <f t="shared" si="13"/>
        <v>0</v>
      </c>
      <c r="AF7">
        <f t="shared" si="14"/>
        <v>0</v>
      </c>
      <c r="AG7">
        <f t="shared" si="15"/>
        <v>0</v>
      </c>
      <c r="AH7">
        <f t="shared" si="16"/>
        <v>0</v>
      </c>
      <c r="AI7">
        <f t="shared" si="17"/>
        <v>0</v>
      </c>
      <c r="AJ7">
        <f t="shared" si="18"/>
        <v>0</v>
      </c>
      <c r="AK7">
        <f t="shared" si="19"/>
        <v>0</v>
      </c>
      <c r="AL7">
        <f t="shared" si="20"/>
        <v>0</v>
      </c>
      <c r="AM7">
        <f t="shared" si="21"/>
        <v>0</v>
      </c>
      <c r="AN7">
        <f t="shared" si="22"/>
        <v>0</v>
      </c>
      <c r="AO7">
        <f t="shared" si="23"/>
        <v>0</v>
      </c>
      <c r="AP7">
        <f t="shared" si="24"/>
        <v>0</v>
      </c>
      <c r="AQ7">
        <f t="shared" si="25"/>
        <v>0</v>
      </c>
      <c r="AR7">
        <f t="shared" si="26"/>
        <v>0</v>
      </c>
      <c r="AS7">
        <f t="shared" si="27"/>
        <v>0</v>
      </c>
      <c r="AT7">
        <f t="shared" si="28"/>
        <v>0</v>
      </c>
      <c r="AU7">
        <f t="shared" si="29"/>
        <v>0</v>
      </c>
      <c r="AY7" s="4" t="s">
        <v>42</v>
      </c>
    </row>
    <row r="8" spans="1:51" ht="21.95" customHeight="1" x14ac:dyDescent="0.3">
      <c r="A8" s="6" t="s">
        <v>270</v>
      </c>
      <c r="B8" s="6" t="s">
        <v>119</v>
      </c>
      <c r="C8" s="7" t="s">
        <v>95</v>
      </c>
      <c r="D8" s="12">
        <v>704</v>
      </c>
      <c r="E8" s="12"/>
      <c r="F8" s="12"/>
      <c r="G8" s="12"/>
      <c r="H8" s="12"/>
      <c r="I8" s="12"/>
      <c r="J8" s="12"/>
      <c r="K8" s="12"/>
      <c r="L8" s="12"/>
      <c r="M8" s="9"/>
      <c r="O8" t="str">
        <f>""</f>
        <v/>
      </c>
      <c r="P8" s="4" t="s">
        <v>187</v>
      </c>
      <c r="Q8">
        <v>1</v>
      </c>
      <c r="R8">
        <f t="shared" si="0"/>
        <v>0</v>
      </c>
      <c r="S8">
        <f t="shared" si="1"/>
        <v>0</v>
      </c>
      <c r="T8">
        <f t="shared" si="2"/>
        <v>0</v>
      </c>
      <c r="U8">
        <f t="shared" si="3"/>
        <v>0</v>
      </c>
      <c r="V8">
        <f t="shared" si="4"/>
        <v>0</v>
      </c>
      <c r="W8">
        <f t="shared" si="5"/>
        <v>0</v>
      </c>
      <c r="X8">
        <f t="shared" si="6"/>
        <v>0</v>
      </c>
      <c r="Y8">
        <f t="shared" si="7"/>
        <v>0</v>
      </c>
      <c r="Z8">
        <f t="shared" si="8"/>
        <v>0</v>
      </c>
      <c r="AA8">
        <f t="shared" si="9"/>
        <v>0</v>
      </c>
      <c r="AB8">
        <f t="shared" si="10"/>
        <v>0</v>
      </c>
      <c r="AC8">
        <f t="shared" si="11"/>
        <v>0</v>
      </c>
      <c r="AD8">
        <f t="shared" si="12"/>
        <v>0</v>
      </c>
      <c r="AE8">
        <f t="shared" si="13"/>
        <v>0</v>
      </c>
      <c r="AF8">
        <f t="shared" si="14"/>
        <v>0</v>
      </c>
      <c r="AG8">
        <f t="shared" si="15"/>
        <v>0</v>
      </c>
      <c r="AH8">
        <f t="shared" si="16"/>
        <v>0</v>
      </c>
      <c r="AI8">
        <f t="shared" si="17"/>
        <v>0</v>
      </c>
      <c r="AJ8">
        <f t="shared" si="18"/>
        <v>0</v>
      </c>
      <c r="AK8">
        <f t="shared" si="19"/>
        <v>0</v>
      </c>
      <c r="AL8">
        <f t="shared" si="20"/>
        <v>0</v>
      </c>
      <c r="AM8">
        <f t="shared" si="21"/>
        <v>0</v>
      </c>
      <c r="AN8">
        <f t="shared" si="22"/>
        <v>0</v>
      </c>
      <c r="AO8">
        <f t="shared" si="23"/>
        <v>0</v>
      </c>
      <c r="AP8">
        <f t="shared" si="24"/>
        <v>0</v>
      </c>
      <c r="AQ8">
        <f t="shared" si="25"/>
        <v>0</v>
      </c>
      <c r="AR8">
        <f t="shared" si="26"/>
        <v>0</v>
      </c>
      <c r="AS8">
        <f t="shared" si="27"/>
        <v>0</v>
      </c>
      <c r="AT8">
        <f t="shared" si="28"/>
        <v>0</v>
      </c>
      <c r="AU8">
        <f t="shared" si="29"/>
        <v>0</v>
      </c>
      <c r="AY8" s="4" t="s">
        <v>94</v>
      </c>
    </row>
    <row r="9" spans="1:51" ht="21.95" customHeight="1" x14ac:dyDescent="0.3">
      <c r="A9" s="6" t="s">
        <v>280</v>
      </c>
      <c r="B9" s="6" t="s">
        <v>198</v>
      </c>
      <c r="C9" s="7" t="s">
        <v>98</v>
      </c>
      <c r="D9" s="12">
        <v>1</v>
      </c>
      <c r="E9" s="12"/>
      <c r="F9" s="12"/>
      <c r="G9" s="12"/>
      <c r="H9" s="12"/>
      <c r="I9" s="12"/>
      <c r="J9" s="12"/>
      <c r="K9" s="12"/>
      <c r="L9" s="12"/>
      <c r="M9" s="9"/>
      <c r="O9" t="str">
        <f>""</f>
        <v/>
      </c>
      <c r="P9" s="4" t="s">
        <v>187</v>
      </c>
      <c r="Q9">
        <v>1</v>
      </c>
      <c r="R9">
        <f t="shared" si="0"/>
        <v>0</v>
      </c>
      <c r="S9">
        <f t="shared" si="1"/>
        <v>0</v>
      </c>
      <c r="T9">
        <f t="shared" si="2"/>
        <v>0</v>
      </c>
      <c r="U9">
        <f t="shared" si="3"/>
        <v>0</v>
      </c>
      <c r="V9">
        <f t="shared" si="4"/>
        <v>0</v>
      </c>
      <c r="W9">
        <f t="shared" si="5"/>
        <v>0</v>
      </c>
      <c r="X9">
        <f t="shared" si="6"/>
        <v>0</v>
      </c>
      <c r="Y9">
        <f t="shared" si="7"/>
        <v>0</v>
      </c>
      <c r="Z9">
        <f t="shared" si="8"/>
        <v>0</v>
      </c>
      <c r="AA9">
        <f t="shared" si="9"/>
        <v>0</v>
      </c>
      <c r="AB9">
        <f t="shared" si="10"/>
        <v>0</v>
      </c>
      <c r="AC9">
        <f t="shared" si="11"/>
        <v>0</v>
      </c>
      <c r="AD9">
        <f t="shared" si="12"/>
        <v>0</v>
      </c>
      <c r="AE9">
        <f t="shared" si="13"/>
        <v>0</v>
      </c>
      <c r="AF9">
        <f t="shared" si="14"/>
        <v>0</v>
      </c>
      <c r="AG9">
        <f t="shared" si="15"/>
        <v>0</v>
      </c>
      <c r="AH9">
        <f t="shared" si="16"/>
        <v>0</v>
      </c>
      <c r="AI9">
        <f t="shared" si="17"/>
        <v>0</v>
      </c>
      <c r="AJ9">
        <f t="shared" si="18"/>
        <v>0</v>
      </c>
      <c r="AK9">
        <f t="shared" si="19"/>
        <v>0</v>
      </c>
      <c r="AL9">
        <f t="shared" si="20"/>
        <v>0</v>
      </c>
      <c r="AM9">
        <f t="shared" si="21"/>
        <v>0</v>
      </c>
      <c r="AN9">
        <f t="shared" si="22"/>
        <v>0</v>
      </c>
      <c r="AO9">
        <f t="shared" si="23"/>
        <v>0</v>
      </c>
      <c r="AP9">
        <f t="shared" si="24"/>
        <v>0</v>
      </c>
      <c r="AQ9">
        <f t="shared" si="25"/>
        <v>0</v>
      </c>
      <c r="AR9">
        <f t="shared" si="26"/>
        <v>0</v>
      </c>
      <c r="AS9">
        <f t="shared" si="27"/>
        <v>0</v>
      </c>
      <c r="AT9">
        <f t="shared" si="28"/>
        <v>0</v>
      </c>
      <c r="AU9">
        <f t="shared" si="29"/>
        <v>0</v>
      </c>
    </row>
    <row r="10" spans="1:51" ht="21.95" customHeight="1" x14ac:dyDescent="0.3">
      <c r="A10" s="6" t="s">
        <v>207</v>
      </c>
      <c r="B10" s="6" t="s">
        <v>277</v>
      </c>
      <c r="C10" s="7" t="s">
        <v>87</v>
      </c>
      <c r="D10" s="12">
        <v>19</v>
      </c>
      <c r="E10" s="12"/>
      <c r="F10" s="12"/>
      <c r="G10" s="12"/>
      <c r="H10" s="12"/>
      <c r="I10" s="12"/>
      <c r="J10" s="12"/>
      <c r="K10" s="12"/>
      <c r="L10" s="12"/>
      <c r="M10" s="9"/>
      <c r="O10" t="str">
        <f>""</f>
        <v/>
      </c>
      <c r="P10" s="4" t="s">
        <v>187</v>
      </c>
      <c r="Q10">
        <v>1</v>
      </c>
      <c r="R10">
        <f t="shared" si="0"/>
        <v>0</v>
      </c>
      <c r="S10">
        <f t="shared" si="1"/>
        <v>0</v>
      </c>
      <c r="T10">
        <f t="shared" si="2"/>
        <v>0</v>
      </c>
      <c r="U10">
        <f t="shared" si="3"/>
        <v>0</v>
      </c>
      <c r="V10">
        <f t="shared" si="4"/>
        <v>0</v>
      </c>
      <c r="W10">
        <f t="shared" si="5"/>
        <v>0</v>
      </c>
      <c r="X10">
        <f t="shared" si="6"/>
        <v>0</v>
      </c>
      <c r="Y10">
        <f t="shared" si="7"/>
        <v>0</v>
      </c>
      <c r="Z10">
        <f t="shared" si="8"/>
        <v>0</v>
      </c>
      <c r="AA10">
        <f t="shared" si="9"/>
        <v>0</v>
      </c>
      <c r="AB10">
        <f t="shared" si="10"/>
        <v>0</v>
      </c>
      <c r="AC10">
        <f t="shared" si="11"/>
        <v>0</v>
      </c>
      <c r="AD10">
        <f t="shared" si="12"/>
        <v>0</v>
      </c>
      <c r="AE10">
        <f t="shared" si="13"/>
        <v>0</v>
      </c>
      <c r="AF10">
        <f t="shared" si="14"/>
        <v>0</v>
      </c>
      <c r="AG10">
        <f t="shared" si="15"/>
        <v>0</v>
      </c>
      <c r="AH10">
        <f t="shared" si="16"/>
        <v>0</v>
      </c>
      <c r="AI10">
        <f t="shared" si="17"/>
        <v>0</v>
      </c>
      <c r="AJ10">
        <f t="shared" si="18"/>
        <v>0</v>
      </c>
      <c r="AK10">
        <f t="shared" si="19"/>
        <v>0</v>
      </c>
      <c r="AL10">
        <f t="shared" si="20"/>
        <v>0</v>
      </c>
      <c r="AM10">
        <f t="shared" si="21"/>
        <v>0</v>
      </c>
      <c r="AN10">
        <f t="shared" si="22"/>
        <v>0</v>
      </c>
      <c r="AO10">
        <f t="shared" si="23"/>
        <v>0</v>
      </c>
      <c r="AP10">
        <f t="shared" si="24"/>
        <v>0</v>
      </c>
      <c r="AQ10">
        <f t="shared" si="25"/>
        <v>0</v>
      </c>
      <c r="AR10">
        <f t="shared" si="26"/>
        <v>0</v>
      </c>
      <c r="AS10">
        <f t="shared" si="27"/>
        <v>0</v>
      </c>
      <c r="AT10">
        <f t="shared" si="28"/>
        <v>0</v>
      </c>
      <c r="AU10">
        <f t="shared" si="29"/>
        <v>0</v>
      </c>
      <c r="AY10" s="4" t="s">
        <v>94</v>
      </c>
    </row>
    <row r="11" spans="1:51" ht="21.95" customHeight="1" x14ac:dyDescent="0.3">
      <c r="A11" s="6" t="s">
        <v>9</v>
      </c>
      <c r="B11" s="6" t="s">
        <v>11</v>
      </c>
      <c r="C11" s="7" t="s">
        <v>87</v>
      </c>
      <c r="D11" s="12">
        <v>32</v>
      </c>
      <c r="E11" s="12"/>
      <c r="F11" s="12"/>
      <c r="G11" s="12"/>
      <c r="H11" s="12"/>
      <c r="I11" s="12"/>
      <c r="J11" s="12"/>
      <c r="K11" s="12"/>
      <c r="L11" s="12"/>
      <c r="M11" s="9"/>
      <c r="O11" t="str">
        <f>""</f>
        <v/>
      </c>
      <c r="P11" s="4" t="s">
        <v>187</v>
      </c>
      <c r="Q11">
        <v>1</v>
      </c>
      <c r="R11">
        <f t="shared" si="0"/>
        <v>0</v>
      </c>
      <c r="S11">
        <f t="shared" si="1"/>
        <v>0</v>
      </c>
      <c r="T11">
        <f t="shared" si="2"/>
        <v>0</v>
      </c>
      <c r="U11">
        <f t="shared" si="3"/>
        <v>0</v>
      </c>
      <c r="V11">
        <f t="shared" si="4"/>
        <v>0</v>
      </c>
      <c r="W11">
        <f t="shared" si="5"/>
        <v>0</v>
      </c>
      <c r="X11">
        <f t="shared" si="6"/>
        <v>0</v>
      </c>
      <c r="Y11">
        <f t="shared" si="7"/>
        <v>0</v>
      </c>
      <c r="Z11">
        <f t="shared" si="8"/>
        <v>0</v>
      </c>
      <c r="AA11">
        <f t="shared" si="9"/>
        <v>0</v>
      </c>
      <c r="AB11">
        <f t="shared" si="10"/>
        <v>0</v>
      </c>
      <c r="AC11">
        <f t="shared" si="11"/>
        <v>0</v>
      </c>
      <c r="AD11">
        <f t="shared" si="12"/>
        <v>0</v>
      </c>
      <c r="AE11">
        <f t="shared" si="13"/>
        <v>0</v>
      </c>
      <c r="AF11">
        <f t="shared" si="14"/>
        <v>0</v>
      </c>
      <c r="AG11">
        <f t="shared" si="15"/>
        <v>0</v>
      </c>
      <c r="AH11">
        <f t="shared" si="16"/>
        <v>0</v>
      </c>
      <c r="AI11">
        <f t="shared" si="17"/>
        <v>0</v>
      </c>
      <c r="AJ11">
        <f t="shared" si="18"/>
        <v>0</v>
      </c>
      <c r="AK11">
        <f t="shared" si="19"/>
        <v>0</v>
      </c>
      <c r="AL11">
        <f t="shared" si="20"/>
        <v>0</v>
      </c>
      <c r="AM11">
        <f t="shared" si="21"/>
        <v>0</v>
      </c>
      <c r="AN11">
        <f t="shared" si="22"/>
        <v>0</v>
      </c>
      <c r="AO11">
        <f t="shared" si="23"/>
        <v>0</v>
      </c>
      <c r="AP11">
        <f t="shared" si="24"/>
        <v>0</v>
      </c>
      <c r="AQ11">
        <f t="shared" si="25"/>
        <v>0</v>
      </c>
      <c r="AR11">
        <f t="shared" si="26"/>
        <v>0</v>
      </c>
      <c r="AS11">
        <f t="shared" si="27"/>
        <v>0</v>
      </c>
      <c r="AT11">
        <f t="shared" si="28"/>
        <v>0</v>
      </c>
      <c r="AU11">
        <f t="shared" si="29"/>
        <v>0</v>
      </c>
      <c r="AY11" s="4" t="s">
        <v>94</v>
      </c>
    </row>
    <row r="12" spans="1:51" ht="21.95" customHeight="1" x14ac:dyDescent="0.3">
      <c r="A12" s="6" t="s">
        <v>271</v>
      </c>
      <c r="B12" s="10"/>
      <c r="C12" s="7" t="s">
        <v>90</v>
      </c>
      <c r="D12" s="12">
        <v>1</v>
      </c>
      <c r="E12" s="12"/>
      <c r="F12" s="12"/>
      <c r="G12" s="12"/>
      <c r="H12" s="12"/>
      <c r="I12" s="12"/>
      <c r="J12" s="12"/>
      <c r="K12" s="12"/>
      <c r="L12" s="12"/>
      <c r="M12" s="9"/>
      <c r="O12" t="str">
        <f>""</f>
        <v/>
      </c>
      <c r="P12" s="4" t="s">
        <v>187</v>
      </c>
      <c r="Q12">
        <v>1</v>
      </c>
      <c r="R12">
        <f t="shared" si="0"/>
        <v>0</v>
      </c>
      <c r="S12">
        <f t="shared" si="1"/>
        <v>0</v>
      </c>
      <c r="T12">
        <f t="shared" si="2"/>
        <v>0</v>
      </c>
      <c r="U12">
        <f t="shared" si="3"/>
        <v>0</v>
      </c>
      <c r="V12">
        <f t="shared" si="4"/>
        <v>0</v>
      </c>
      <c r="W12">
        <f t="shared" si="5"/>
        <v>0</v>
      </c>
      <c r="X12">
        <f t="shared" si="6"/>
        <v>0</v>
      </c>
      <c r="Y12">
        <f t="shared" si="7"/>
        <v>0</v>
      </c>
      <c r="Z12">
        <f t="shared" si="8"/>
        <v>0</v>
      </c>
      <c r="AA12">
        <f t="shared" si="9"/>
        <v>0</v>
      </c>
      <c r="AB12">
        <f t="shared" si="10"/>
        <v>0</v>
      </c>
      <c r="AC12">
        <f t="shared" si="11"/>
        <v>0</v>
      </c>
      <c r="AD12">
        <f t="shared" si="12"/>
        <v>0</v>
      </c>
      <c r="AE12">
        <f t="shared" si="13"/>
        <v>0</v>
      </c>
      <c r="AF12">
        <f t="shared" si="14"/>
        <v>0</v>
      </c>
      <c r="AG12">
        <f t="shared" si="15"/>
        <v>0</v>
      </c>
      <c r="AH12">
        <f t="shared" si="16"/>
        <v>0</v>
      </c>
      <c r="AI12">
        <f t="shared" si="17"/>
        <v>0</v>
      </c>
      <c r="AJ12">
        <f t="shared" si="18"/>
        <v>0</v>
      </c>
      <c r="AK12">
        <f t="shared" si="19"/>
        <v>0</v>
      </c>
      <c r="AL12">
        <f t="shared" si="20"/>
        <v>0</v>
      </c>
      <c r="AM12">
        <f t="shared" si="21"/>
        <v>0</v>
      </c>
      <c r="AN12">
        <f t="shared" si="22"/>
        <v>0</v>
      </c>
      <c r="AO12">
        <f t="shared" si="23"/>
        <v>0</v>
      </c>
      <c r="AP12">
        <f t="shared" si="24"/>
        <v>0</v>
      </c>
      <c r="AQ12">
        <f t="shared" si="25"/>
        <v>0</v>
      </c>
      <c r="AR12">
        <f t="shared" si="26"/>
        <v>0</v>
      </c>
      <c r="AS12">
        <f t="shared" si="27"/>
        <v>0</v>
      </c>
      <c r="AT12">
        <f t="shared" si="28"/>
        <v>0</v>
      </c>
      <c r="AU12">
        <f t="shared" si="29"/>
        <v>0</v>
      </c>
      <c r="AY12" s="4" t="s">
        <v>94</v>
      </c>
    </row>
    <row r="13" spans="1:51" ht="21.95" customHeight="1" x14ac:dyDescent="0.3">
      <c r="A13" s="10"/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8"/>
    </row>
    <row r="14" spans="1:51" ht="21.95" customHeight="1" x14ac:dyDescent="0.3">
      <c r="A14" s="10"/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8"/>
    </row>
    <row r="15" spans="1:51" ht="21.95" customHeight="1" x14ac:dyDescent="0.3">
      <c r="A15" s="10"/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8"/>
    </row>
    <row r="16" spans="1:51" ht="21.95" customHeight="1" x14ac:dyDescent="0.3">
      <c r="A16" s="10"/>
      <c r="B16" s="10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8"/>
    </row>
    <row r="17" spans="1:51" ht="21.95" customHeight="1" x14ac:dyDescent="0.3">
      <c r="A17" s="10"/>
      <c r="B17" s="10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8"/>
    </row>
    <row r="18" spans="1:51" ht="21.95" customHeight="1" x14ac:dyDescent="0.3">
      <c r="A18" s="10"/>
      <c r="B18" s="10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8"/>
    </row>
    <row r="19" spans="1:51" ht="21.95" customHeight="1" x14ac:dyDescent="0.3">
      <c r="A19" s="10"/>
      <c r="B19" s="10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8"/>
    </row>
    <row r="20" spans="1:51" ht="21.95" customHeight="1" x14ac:dyDescent="0.3">
      <c r="A20" s="10"/>
      <c r="B20" s="10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8"/>
    </row>
    <row r="21" spans="1:51" ht="21.95" customHeight="1" x14ac:dyDescent="0.3">
      <c r="A21" s="10"/>
      <c r="B21" s="10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8"/>
    </row>
    <row r="22" spans="1:51" ht="21.95" customHeight="1" x14ac:dyDescent="0.3">
      <c r="A22" s="10"/>
      <c r="B22" s="10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8"/>
    </row>
    <row r="23" spans="1:51" ht="21.95" customHeight="1" x14ac:dyDescent="0.3">
      <c r="A23" s="10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8"/>
    </row>
    <row r="24" spans="1:51" ht="21.95" customHeight="1" x14ac:dyDescent="0.3">
      <c r="A24" s="7" t="s">
        <v>181</v>
      </c>
      <c r="B24" s="10"/>
      <c r="C24" s="11"/>
      <c r="D24" s="12"/>
      <c r="E24" s="12"/>
      <c r="F24" s="12">
        <f>ROUNDDOWN(SUMIF(Q6:Q23,"1",F6:F23),0)</f>
        <v>0</v>
      </c>
      <c r="G24" s="12"/>
      <c r="H24" s="12">
        <f>ROUNDDOWN(SUMIF(Q6:Q23,"1",H6:H23),0)</f>
        <v>0</v>
      </c>
      <c r="I24" s="12"/>
      <c r="J24" s="12">
        <f>ROUNDDOWN(SUMIF(Q6:Q23,"1",J6:J23),0)</f>
        <v>0</v>
      </c>
      <c r="K24" s="12"/>
      <c r="L24" s="12">
        <f>F24+H24+J24</f>
        <v>0</v>
      </c>
      <c r="M24" s="8"/>
      <c r="R24">
        <f t="shared" ref="R24:AY24" si="30">ROUNDDOWN(SUM(R6:R12),0)</f>
        <v>0</v>
      </c>
      <c r="S24">
        <f t="shared" si="30"/>
        <v>0</v>
      </c>
      <c r="T24">
        <f t="shared" si="30"/>
        <v>0</v>
      </c>
      <c r="U24">
        <f t="shared" si="30"/>
        <v>0</v>
      </c>
      <c r="V24">
        <f t="shared" si="30"/>
        <v>0</v>
      </c>
      <c r="W24">
        <f t="shared" si="30"/>
        <v>0</v>
      </c>
      <c r="X24">
        <f t="shared" si="30"/>
        <v>0</v>
      </c>
      <c r="Y24">
        <f t="shared" si="30"/>
        <v>0</v>
      </c>
      <c r="Z24">
        <f t="shared" si="30"/>
        <v>0</v>
      </c>
      <c r="AA24">
        <f t="shared" si="30"/>
        <v>0</v>
      </c>
      <c r="AB24">
        <f t="shared" si="30"/>
        <v>0</v>
      </c>
      <c r="AC24">
        <f t="shared" si="30"/>
        <v>0</v>
      </c>
      <c r="AD24">
        <f t="shared" si="30"/>
        <v>0</v>
      </c>
      <c r="AE24">
        <f t="shared" si="30"/>
        <v>0</v>
      </c>
      <c r="AF24">
        <f t="shared" si="30"/>
        <v>0</v>
      </c>
      <c r="AG24">
        <f t="shared" si="30"/>
        <v>0</v>
      </c>
      <c r="AH24">
        <f t="shared" si="30"/>
        <v>0</v>
      </c>
      <c r="AI24">
        <f t="shared" si="30"/>
        <v>0</v>
      </c>
      <c r="AJ24">
        <f t="shared" si="30"/>
        <v>0</v>
      </c>
      <c r="AK24">
        <f t="shared" si="30"/>
        <v>0</v>
      </c>
      <c r="AL24">
        <f t="shared" si="30"/>
        <v>0</v>
      </c>
      <c r="AM24">
        <f t="shared" si="30"/>
        <v>0</v>
      </c>
      <c r="AN24">
        <f t="shared" si="30"/>
        <v>0</v>
      </c>
      <c r="AO24">
        <f t="shared" si="30"/>
        <v>0</v>
      </c>
      <c r="AP24">
        <f t="shared" si="30"/>
        <v>0</v>
      </c>
      <c r="AQ24">
        <f t="shared" si="30"/>
        <v>0</v>
      </c>
      <c r="AR24">
        <f t="shared" si="30"/>
        <v>0</v>
      </c>
      <c r="AS24">
        <f t="shared" si="30"/>
        <v>0</v>
      </c>
      <c r="AT24">
        <f t="shared" si="30"/>
        <v>0</v>
      </c>
      <c r="AU24">
        <f t="shared" si="30"/>
        <v>0</v>
      </c>
      <c r="AV24">
        <f t="shared" si="30"/>
        <v>0</v>
      </c>
      <c r="AW24">
        <f t="shared" si="30"/>
        <v>0</v>
      </c>
      <c r="AX24">
        <f t="shared" si="30"/>
        <v>0</v>
      </c>
      <c r="AY24">
        <f t="shared" si="30"/>
        <v>0</v>
      </c>
    </row>
    <row r="25" spans="1:51" ht="21.95" customHeight="1" x14ac:dyDescent="0.3">
      <c r="A25" s="34" t="s">
        <v>60</v>
      </c>
      <c r="B25" s="35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5"/>
    </row>
    <row r="26" spans="1:51" ht="21.95" customHeight="1" x14ac:dyDescent="0.3">
      <c r="A26" s="6" t="s">
        <v>228</v>
      </c>
      <c r="B26" s="6" t="s">
        <v>104</v>
      </c>
      <c r="C26" s="7" t="s">
        <v>95</v>
      </c>
      <c r="D26" s="12">
        <v>5</v>
      </c>
      <c r="E26" s="12"/>
      <c r="F26" s="12"/>
      <c r="G26" s="12"/>
      <c r="H26" s="12"/>
      <c r="I26" s="12"/>
      <c r="J26" s="12"/>
      <c r="K26" s="12"/>
      <c r="L26" s="12"/>
      <c r="M26" s="9"/>
      <c r="O26" t="str">
        <f>""</f>
        <v/>
      </c>
      <c r="P26" s="4" t="s">
        <v>187</v>
      </c>
      <c r="Q26">
        <v>1</v>
      </c>
      <c r="R26">
        <f>IF(P26="기계경비",J26,0)</f>
        <v>0</v>
      </c>
      <c r="S26">
        <f>IF(P26="운반비",L26,0)</f>
        <v>0</v>
      </c>
      <c r="T26">
        <f>IF(P26="작업부산물",F26,0)</f>
        <v>0</v>
      </c>
      <c r="U26">
        <f>IF(P26="관급",F26,0)</f>
        <v>0</v>
      </c>
      <c r="V26">
        <f>IF(P26="외주비",J26,0)</f>
        <v>0</v>
      </c>
      <c r="W26">
        <f>IF(P26="장비비",J26,0)</f>
        <v>0</v>
      </c>
      <c r="X26">
        <f>IF(P26="폐기물처리비",L26,0)</f>
        <v>0</v>
      </c>
      <c r="Y26">
        <f>IF(P26="가설비",J26,0)</f>
        <v>0</v>
      </c>
      <c r="Z26">
        <f>IF(P26="잡비제외분",F26,0)</f>
        <v>0</v>
      </c>
      <c r="AA26">
        <f>IF(P26="사급자재대",L26,0)</f>
        <v>0</v>
      </c>
      <c r="AB26">
        <f>IF(P26="관급자재대",L26,0)</f>
        <v>0</v>
      </c>
      <c r="AC26">
        <f>IF(P26="석면분담금",L26,0)</f>
        <v>0</v>
      </c>
      <c r="AD26">
        <f>IF(P26="임금채권부담금",L26,0)</f>
        <v>0</v>
      </c>
      <c r="AE26">
        <f>IF(P26="안전관리비",L26,0)</f>
        <v>0</v>
      </c>
      <c r="AF26">
        <f>IF(P26="품질관리비",L26,0)</f>
        <v>0</v>
      </c>
      <c r="AG26">
        <f>IF(P26="작업부산물(철거해체)",L26,0)</f>
        <v>0</v>
      </c>
      <c r="AH26">
        <f>IF(P26="어린이유해물질수수료",L26,0)</f>
        <v>0</v>
      </c>
      <c r="AI26">
        <f>IF(P26="퇴직공제부금",L26,0)</f>
        <v>0</v>
      </c>
      <c r="AJ26">
        <f>IF(P26="사용자항목8",L26,0)</f>
        <v>0</v>
      </c>
      <c r="AK26">
        <f>IF(P26="사용자항목9",L26,0)</f>
        <v>0</v>
      </c>
      <c r="AL26">
        <f>IF(P26="사용자항목10",L26,0)</f>
        <v>0</v>
      </c>
      <c r="AM26">
        <f>IF(P26="사용자항목11",L26,0)</f>
        <v>0</v>
      </c>
      <c r="AN26">
        <f>IF(P26="사용자항목12",L26,0)</f>
        <v>0</v>
      </c>
      <c r="AO26">
        <f>IF(P26="사용자항목13",L26,0)</f>
        <v>0</v>
      </c>
      <c r="AP26">
        <f>IF(P26="사용자항목14",L26,0)</f>
        <v>0</v>
      </c>
      <c r="AQ26">
        <f>IF(P26="사용자항목15",L26,0)</f>
        <v>0</v>
      </c>
      <c r="AR26">
        <f>IF(P26="사용자항목16",L26,0)</f>
        <v>0</v>
      </c>
      <c r="AS26">
        <f>IF(P26="사용자항목17",L26,0)</f>
        <v>0</v>
      </c>
      <c r="AT26">
        <f>IF(P26="사용자항목18",L26,0)</f>
        <v>0</v>
      </c>
      <c r="AU26">
        <f>IF(P26="사용자항목19",L26,0)</f>
        <v>0</v>
      </c>
      <c r="AY26" s="4" t="s">
        <v>94</v>
      </c>
    </row>
    <row r="27" spans="1:51" ht="21.95" customHeight="1" x14ac:dyDescent="0.3">
      <c r="A27" s="6" t="s">
        <v>161</v>
      </c>
      <c r="B27" s="6" t="s">
        <v>206</v>
      </c>
      <c r="C27" s="7" t="s">
        <v>95</v>
      </c>
      <c r="D27" s="12">
        <v>21</v>
      </c>
      <c r="E27" s="12"/>
      <c r="F27" s="12"/>
      <c r="G27" s="12"/>
      <c r="H27" s="12"/>
      <c r="I27" s="12"/>
      <c r="J27" s="12"/>
      <c r="K27" s="12"/>
      <c r="L27" s="12"/>
      <c r="M27" s="9"/>
      <c r="O27" t="str">
        <f>""</f>
        <v/>
      </c>
      <c r="P27" s="4" t="s">
        <v>187</v>
      </c>
      <c r="Q27">
        <v>1</v>
      </c>
      <c r="R27">
        <f>IF(P27="기계경비",J27,0)</f>
        <v>0</v>
      </c>
      <c r="S27">
        <f>IF(P27="운반비",L27,0)</f>
        <v>0</v>
      </c>
      <c r="T27">
        <f>IF(P27="작업부산물",F27,0)</f>
        <v>0</v>
      </c>
      <c r="U27">
        <f>IF(P27="관급",F27,0)</f>
        <v>0</v>
      </c>
      <c r="V27">
        <f>IF(P27="외주비",J27,0)</f>
        <v>0</v>
      </c>
      <c r="W27">
        <f>IF(P27="장비비",J27,0)</f>
        <v>0</v>
      </c>
      <c r="X27">
        <f>IF(P27="폐기물처리비",L27,0)</f>
        <v>0</v>
      </c>
      <c r="Y27">
        <f>IF(P27="가설비",J27,0)</f>
        <v>0</v>
      </c>
      <c r="Z27">
        <f>IF(P27="잡비제외분",F27,0)</f>
        <v>0</v>
      </c>
      <c r="AA27">
        <f>IF(P27="사급자재대",L27,0)</f>
        <v>0</v>
      </c>
      <c r="AB27">
        <f>IF(P27="관급자재대",L27,0)</f>
        <v>0</v>
      </c>
      <c r="AC27">
        <f>IF(P27="석면분담금",L27,0)</f>
        <v>0</v>
      </c>
      <c r="AD27">
        <f>IF(P27="임금채권부담금",L27,0)</f>
        <v>0</v>
      </c>
      <c r="AE27">
        <f>IF(P27="안전관리비",L27,0)</f>
        <v>0</v>
      </c>
      <c r="AF27">
        <f>IF(P27="품질관리비",L27,0)</f>
        <v>0</v>
      </c>
      <c r="AG27">
        <f>IF(P27="작업부산물(철거해체)",L27,0)</f>
        <v>0</v>
      </c>
      <c r="AH27">
        <f>IF(P27="어린이유해물질수수료",L27,0)</f>
        <v>0</v>
      </c>
      <c r="AI27">
        <f>IF(P27="퇴직공제부금",L27,0)</f>
        <v>0</v>
      </c>
      <c r="AJ27">
        <f>IF(P27="사용자항목8",L27,0)</f>
        <v>0</v>
      </c>
      <c r="AK27">
        <f>IF(P27="사용자항목9",L27,0)</f>
        <v>0</v>
      </c>
      <c r="AL27">
        <f>IF(P27="사용자항목10",L27,0)</f>
        <v>0</v>
      </c>
      <c r="AM27">
        <f>IF(P27="사용자항목11",L27,0)</f>
        <v>0</v>
      </c>
      <c r="AN27">
        <f>IF(P27="사용자항목12",L27,0)</f>
        <v>0</v>
      </c>
      <c r="AO27">
        <f>IF(P27="사용자항목13",L27,0)</f>
        <v>0</v>
      </c>
      <c r="AP27">
        <f>IF(P27="사용자항목14",L27,0)</f>
        <v>0</v>
      </c>
      <c r="AQ27">
        <f>IF(P27="사용자항목15",L27,0)</f>
        <v>0</v>
      </c>
      <c r="AR27">
        <f>IF(P27="사용자항목16",L27,0)</f>
        <v>0</v>
      </c>
      <c r="AS27">
        <f>IF(P27="사용자항목17",L27,0)</f>
        <v>0</v>
      </c>
      <c r="AT27">
        <f>IF(P27="사용자항목18",L27,0)</f>
        <v>0</v>
      </c>
      <c r="AU27">
        <f>IF(P27="사용자항목19",L27,0)</f>
        <v>0</v>
      </c>
      <c r="AY27" s="4" t="s">
        <v>94</v>
      </c>
    </row>
    <row r="28" spans="1:51" ht="21.95" customHeight="1" x14ac:dyDescent="0.3">
      <c r="A28" s="6" t="s">
        <v>157</v>
      </c>
      <c r="B28" s="6" t="s">
        <v>208</v>
      </c>
      <c r="C28" s="7" t="s">
        <v>95</v>
      </c>
      <c r="D28" s="12">
        <v>9</v>
      </c>
      <c r="E28" s="12"/>
      <c r="F28" s="12"/>
      <c r="G28" s="12"/>
      <c r="H28" s="12"/>
      <c r="I28" s="12"/>
      <c r="J28" s="12"/>
      <c r="K28" s="12"/>
      <c r="L28" s="12"/>
      <c r="M28" s="9"/>
      <c r="O28" t="str">
        <f>""</f>
        <v/>
      </c>
      <c r="P28" s="4" t="s">
        <v>187</v>
      </c>
      <c r="Q28">
        <v>1</v>
      </c>
      <c r="R28">
        <f>IF(P28="기계경비",J28,0)</f>
        <v>0</v>
      </c>
      <c r="S28">
        <f>IF(P28="운반비",L28,0)</f>
        <v>0</v>
      </c>
      <c r="T28">
        <f>IF(P28="작업부산물",F28,0)</f>
        <v>0</v>
      </c>
      <c r="U28">
        <f>IF(P28="관급",F28,0)</f>
        <v>0</v>
      </c>
      <c r="V28">
        <f>IF(P28="외주비",J28,0)</f>
        <v>0</v>
      </c>
      <c r="W28">
        <f>IF(P28="장비비",J28,0)</f>
        <v>0</v>
      </c>
      <c r="X28">
        <f>IF(P28="폐기물처리비",L28,0)</f>
        <v>0</v>
      </c>
      <c r="Y28">
        <f>IF(P28="가설비",J28,0)</f>
        <v>0</v>
      </c>
      <c r="Z28">
        <f>IF(P28="잡비제외분",F28,0)</f>
        <v>0</v>
      </c>
      <c r="AA28">
        <f>IF(P28="사급자재대",L28,0)</f>
        <v>0</v>
      </c>
      <c r="AB28">
        <f>IF(P28="관급자재대",L28,0)</f>
        <v>0</v>
      </c>
      <c r="AC28">
        <f>IF(P28="석면분담금",L28,0)</f>
        <v>0</v>
      </c>
      <c r="AD28">
        <f>IF(P28="임금채권부담금",L28,0)</f>
        <v>0</v>
      </c>
      <c r="AE28">
        <f>IF(P28="안전관리비",L28,0)</f>
        <v>0</v>
      </c>
      <c r="AF28">
        <f>IF(P28="품질관리비",L28,0)</f>
        <v>0</v>
      </c>
      <c r="AG28">
        <f>IF(P28="작업부산물(철거해체)",L28,0)</f>
        <v>0</v>
      </c>
      <c r="AH28">
        <f>IF(P28="어린이유해물질수수료",L28,0)</f>
        <v>0</v>
      </c>
      <c r="AI28">
        <f>IF(P28="퇴직공제부금",L28,0)</f>
        <v>0</v>
      </c>
      <c r="AJ28">
        <f>IF(P28="사용자항목8",L28,0)</f>
        <v>0</v>
      </c>
      <c r="AK28">
        <f>IF(P28="사용자항목9",L28,0)</f>
        <v>0</v>
      </c>
      <c r="AL28">
        <f>IF(P28="사용자항목10",L28,0)</f>
        <v>0</v>
      </c>
      <c r="AM28">
        <f>IF(P28="사용자항목11",L28,0)</f>
        <v>0</v>
      </c>
      <c r="AN28">
        <f>IF(P28="사용자항목12",L28,0)</f>
        <v>0</v>
      </c>
      <c r="AO28">
        <f>IF(P28="사용자항목13",L28,0)</f>
        <v>0</v>
      </c>
      <c r="AP28">
        <f>IF(P28="사용자항목14",L28,0)</f>
        <v>0</v>
      </c>
      <c r="AQ28">
        <f>IF(P28="사용자항목15",L28,0)</f>
        <v>0</v>
      </c>
      <c r="AR28">
        <f>IF(P28="사용자항목16",L28,0)</f>
        <v>0</v>
      </c>
      <c r="AS28">
        <f>IF(P28="사용자항목17",L28,0)</f>
        <v>0</v>
      </c>
      <c r="AT28">
        <f>IF(P28="사용자항목18",L28,0)</f>
        <v>0</v>
      </c>
      <c r="AU28">
        <f>IF(P28="사용자항목19",L28,0)</f>
        <v>0</v>
      </c>
      <c r="AY28" s="4" t="s">
        <v>94</v>
      </c>
    </row>
    <row r="29" spans="1:51" ht="21.95" customHeight="1" x14ac:dyDescent="0.3">
      <c r="A29" s="10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8"/>
    </row>
    <row r="30" spans="1:51" ht="21.95" customHeight="1" x14ac:dyDescent="0.3">
      <c r="A30" s="10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8"/>
    </row>
    <row r="31" spans="1:51" ht="21.95" customHeight="1" x14ac:dyDescent="0.3">
      <c r="A31" s="10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8"/>
    </row>
    <row r="32" spans="1:51" ht="21.95" customHeight="1" x14ac:dyDescent="0.3">
      <c r="A32" s="10"/>
      <c r="B32" s="10"/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8"/>
    </row>
    <row r="33" spans="1:51" ht="21.95" customHeight="1" x14ac:dyDescent="0.3">
      <c r="A33" s="10"/>
      <c r="B33" s="10"/>
      <c r="C33" s="11"/>
      <c r="D33" s="12"/>
      <c r="E33" s="12"/>
      <c r="F33" s="12"/>
      <c r="G33" s="12"/>
      <c r="H33" s="12"/>
      <c r="I33" s="12"/>
      <c r="J33" s="12"/>
      <c r="K33" s="12"/>
      <c r="L33" s="12"/>
      <c r="M33" s="8"/>
    </row>
    <row r="34" spans="1:51" ht="21.95" customHeight="1" x14ac:dyDescent="0.3">
      <c r="A34" s="10"/>
      <c r="B34" s="10"/>
      <c r="C34" s="11"/>
      <c r="D34" s="12"/>
      <c r="E34" s="12"/>
      <c r="F34" s="12"/>
      <c r="G34" s="12"/>
      <c r="H34" s="12"/>
      <c r="I34" s="12"/>
      <c r="J34" s="12"/>
      <c r="K34" s="12"/>
      <c r="L34" s="12"/>
      <c r="M34" s="8"/>
    </row>
    <row r="35" spans="1:51" ht="21.95" customHeight="1" x14ac:dyDescent="0.3">
      <c r="A35" s="10"/>
      <c r="B35" s="10"/>
      <c r="C35" s="11"/>
      <c r="D35" s="12"/>
      <c r="E35" s="12"/>
      <c r="F35" s="12"/>
      <c r="G35" s="12"/>
      <c r="H35" s="12"/>
      <c r="I35" s="12"/>
      <c r="J35" s="12"/>
      <c r="K35" s="12"/>
      <c r="L35" s="12"/>
      <c r="M35" s="8"/>
    </row>
    <row r="36" spans="1:51" ht="21.95" customHeight="1" x14ac:dyDescent="0.3">
      <c r="A36" s="10"/>
      <c r="B36" s="10"/>
      <c r="C36" s="11"/>
      <c r="D36" s="12"/>
      <c r="E36" s="12"/>
      <c r="F36" s="12"/>
      <c r="G36" s="12"/>
      <c r="H36" s="12"/>
      <c r="I36" s="12"/>
      <c r="J36" s="12"/>
      <c r="K36" s="12"/>
      <c r="L36" s="12"/>
      <c r="M36" s="8"/>
    </row>
    <row r="37" spans="1:51" ht="21.95" customHeight="1" x14ac:dyDescent="0.3">
      <c r="A37" s="10"/>
      <c r="B37" s="10"/>
      <c r="C37" s="11"/>
      <c r="D37" s="12"/>
      <c r="E37" s="12"/>
      <c r="F37" s="12"/>
      <c r="G37" s="12"/>
      <c r="H37" s="12"/>
      <c r="I37" s="12"/>
      <c r="J37" s="12"/>
      <c r="K37" s="12"/>
      <c r="L37" s="12"/>
      <c r="M37" s="8"/>
    </row>
    <row r="38" spans="1:51" ht="21.95" customHeight="1" x14ac:dyDescent="0.3">
      <c r="A38" s="10"/>
      <c r="B38" s="10"/>
      <c r="C38" s="11"/>
      <c r="D38" s="12"/>
      <c r="E38" s="12"/>
      <c r="F38" s="12"/>
      <c r="G38" s="12"/>
      <c r="H38" s="12"/>
      <c r="I38" s="12"/>
      <c r="J38" s="12"/>
      <c r="K38" s="12"/>
      <c r="L38" s="12"/>
      <c r="M38" s="8"/>
    </row>
    <row r="39" spans="1:51" ht="21.95" customHeight="1" x14ac:dyDescent="0.3">
      <c r="A39" s="10"/>
      <c r="B39" s="10"/>
      <c r="C39" s="11"/>
      <c r="D39" s="12"/>
      <c r="E39" s="12"/>
      <c r="F39" s="12"/>
      <c r="G39" s="12"/>
      <c r="H39" s="12"/>
      <c r="I39" s="12"/>
      <c r="J39" s="12"/>
      <c r="K39" s="12"/>
      <c r="L39" s="12"/>
      <c r="M39" s="8"/>
    </row>
    <row r="40" spans="1:51" ht="21.95" customHeight="1" x14ac:dyDescent="0.3">
      <c r="A40" s="10"/>
      <c r="B40" s="10"/>
      <c r="C40" s="11"/>
      <c r="D40" s="12"/>
      <c r="E40" s="12"/>
      <c r="F40" s="12"/>
      <c r="G40" s="12"/>
      <c r="H40" s="12"/>
      <c r="I40" s="12"/>
      <c r="J40" s="12"/>
      <c r="K40" s="12"/>
      <c r="L40" s="12"/>
      <c r="M40" s="8"/>
    </row>
    <row r="41" spans="1:51" ht="21.95" customHeight="1" x14ac:dyDescent="0.3">
      <c r="A41" s="10"/>
      <c r="B41" s="10"/>
      <c r="C41" s="11"/>
      <c r="D41" s="12"/>
      <c r="E41" s="12"/>
      <c r="F41" s="12"/>
      <c r="G41" s="12"/>
      <c r="H41" s="12"/>
      <c r="I41" s="12"/>
      <c r="J41" s="12"/>
      <c r="K41" s="12"/>
      <c r="L41" s="12"/>
      <c r="M41" s="8"/>
    </row>
    <row r="42" spans="1:51" ht="21.95" customHeight="1" x14ac:dyDescent="0.3">
      <c r="A42" s="10"/>
      <c r="B42" s="10"/>
      <c r="C42" s="11"/>
      <c r="D42" s="12"/>
      <c r="E42" s="12"/>
      <c r="F42" s="12"/>
      <c r="G42" s="12"/>
      <c r="H42" s="12"/>
      <c r="I42" s="12"/>
      <c r="J42" s="12"/>
      <c r="K42" s="12"/>
      <c r="L42" s="12"/>
      <c r="M42" s="8"/>
    </row>
    <row r="43" spans="1:51" ht="21.95" customHeight="1" x14ac:dyDescent="0.3">
      <c r="A43" s="10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8"/>
    </row>
    <row r="44" spans="1:51" ht="21.95" customHeight="1" x14ac:dyDescent="0.3">
      <c r="A44" s="7" t="s">
        <v>181</v>
      </c>
      <c r="B44" s="10"/>
      <c r="C44" s="11"/>
      <c r="D44" s="12"/>
      <c r="E44" s="12"/>
      <c r="F44" s="12">
        <f>ROUNDDOWN(SUMIF(Q26:Q43,"1",F26:F43),0)</f>
        <v>0</v>
      </c>
      <c r="G44" s="12"/>
      <c r="H44" s="12">
        <f>ROUNDDOWN(SUMIF(Q26:Q43,"1",H26:H43),0)</f>
        <v>0</v>
      </c>
      <c r="I44" s="12"/>
      <c r="J44" s="12">
        <f>ROUNDDOWN(SUMIF(Q26:Q43,"1",J26:J43),0)</f>
        <v>0</v>
      </c>
      <c r="K44" s="12"/>
      <c r="L44" s="12">
        <f>F44+H44+J44</f>
        <v>0</v>
      </c>
      <c r="M44" s="8"/>
      <c r="R44">
        <f t="shared" ref="R44:AY44" si="31">ROUNDDOWN(SUM(R26:R28),0)</f>
        <v>0</v>
      </c>
      <c r="S44">
        <f t="shared" si="31"/>
        <v>0</v>
      </c>
      <c r="T44">
        <f t="shared" si="31"/>
        <v>0</v>
      </c>
      <c r="U44">
        <f t="shared" si="31"/>
        <v>0</v>
      </c>
      <c r="V44">
        <f t="shared" si="31"/>
        <v>0</v>
      </c>
      <c r="W44">
        <f t="shared" si="31"/>
        <v>0</v>
      </c>
      <c r="X44">
        <f t="shared" si="31"/>
        <v>0</v>
      </c>
      <c r="Y44">
        <f t="shared" si="31"/>
        <v>0</v>
      </c>
      <c r="Z44">
        <f t="shared" si="31"/>
        <v>0</v>
      </c>
      <c r="AA44">
        <f t="shared" si="31"/>
        <v>0</v>
      </c>
      <c r="AB44">
        <f t="shared" si="31"/>
        <v>0</v>
      </c>
      <c r="AC44">
        <f t="shared" si="31"/>
        <v>0</v>
      </c>
      <c r="AD44">
        <f t="shared" si="31"/>
        <v>0</v>
      </c>
      <c r="AE44">
        <f t="shared" si="31"/>
        <v>0</v>
      </c>
      <c r="AF44">
        <f t="shared" si="31"/>
        <v>0</v>
      </c>
      <c r="AG44">
        <f t="shared" si="31"/>
        <v>0</v>
      </c>
      <c r="AH44">
        <f t="shared" si="31"/>
        <v>0</v>
      </c>
      <c r="AI44">
        <f t="shared" si="31"/>
        <v>0</v>
      </c>
      <c r="AJ44">
        <f t="shared" si="31"/>
        <v>0</v>
      </c>
      <c r="AK44">
        <f t="shared" si="31"/>
        <v>0</v>
      </c>
      <c r="AL44">
        <f t="shared" si="31"/>
        <v>0</v>
      </c>
      <c r="AM44">
        <f t="shared" si="31"/>
        <v>0</v>
      </c>
      <c r="AN44">
        <f t="shared" si="31"/>
        <v>0</v>
      </c>
      <c r="AO44">
        <f t="shared" si="31"/>
        <v>0</v>
      </c>
      <c r="AP44">
        <f t="shared" si="31"/>
        <v>0</v>
      </c>
      <c r="AQ44">
        <f t="shared" si="31"/>
        <v>0</v>
      </c>
      <c r="AR44">
        <f t="shared" si="31"/>
        <v>0</v>
      </c>
      <c r="AS44">
        <f t="shared" si="31"/>
        <v>0</v>
      </c>
      <c r="AT44">
        <f t="shared" si="31"/>
        <v>0</v>
      </c>
      <c r="AU44">
        <f t="shared" si="31"/>
        <v>0</v>
      </c>
      <c r="AV44">
        <f t="shared" si="31"/>
        <v>0</v>
      </c>
      <c r="AW44">
        <f t="shared" si="31"/>
        <v>0</v>
      </c>
      <c r="AX44">
        <f t="shared" si="31"/>
        <v>0</v>
      </c>
      <c r="AY44">
        <f t="shared" si="31"/>
        <v>0</v>
      </c>
    </row>
    <row r="45" spans="1:51" ht="21.95" customHeight="1" x14ac:dyDescent="0.3">
      <c r="A45" s="34" t="s">
        <v>258</v>
      </c>
      <c r="B45" s="35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5"/>
    </row>
    <row r="46" spans="1:51" ht="21.95" customHeight="1" x14ac:dyDescent="0.3">
      <c r="A46" s="6" t="s">
        <v>160</v>
      </c>
      <c r="B46" s="6" t="s">
        <v>227</v>
      </c>
      <c r="C46" s="7" t="s">
        <v>95</v>
      </c>
      <c r="D46" s="12">
        <v>3</v>
      </c>
      <c r="E46" s="12"/>
      <c r="F46" s="12"/>
      <c r="G46" s="12"/>
      <c r="H46" s="12"/>
      <c r="I46" s="12"/>
      <c r="J46" s="12"/>
      <c r="K46" s="12"/>
      <c r="L46" s="12"/>
      <c r="M46" s="9"/>
      <c r="O46" t="str">
        <f>""</f>
        <v/>
      </c>
      <c r="P46" s="4" t="s">
        <v>187</v>
      </c>
      <c r="Q46">
        <v>1</v>
      </c>
      <c r="R46">
        <f>IF(P46="기계경비",J46,0)</f>
        <v>0</v>
      </c>
      <c r="S46">
        <f>IF(P46="운반비",L46,0)</f>
        <v>0</v>
      </c>
      <c r="T46">
        <f>IF(P46="작업부산물",F46,0)</f>
        <v>0</v>
      </c>
      <c r="U46">
        <f>IF(P46="관급",F46,0)</f>
        <v>0</v>
      </c>
      <c r="V46">
        <f>IF(P46="외주비",J46,0)</f>
        <v>0</v>
      </c>
      <c r="W46">
        <f>IF(P46="장비비",J46,0)</f>
        <v>0</v>
      </c>
      <c r="X46">
        <f>IF(P46="폐기물처리비",L46,0)</f>
        <v>0</v>
      </c>
      <c r="Y46">
        <f>IF(P46="가설비",J46,0)</f>
        <v>0</v>
      </c>
      <c r="Z46">
        <f>IF(P46="잡비제외분",F46,0)</f>
        <v>0</v>
      </c>
      <c r="AA46">
        <f>IF(P46="사급자재대",L46,0)</f>
        <v>0</v>
      </c>
      <c r="AB46">
        <f>IF(P46="관급자재대",L46,0)</f>
        <v>0</v>
      </c>
      <c r="AC46">
        <f>IF(P46="석면분담금",L46,0)</f>
        <v>0</v>
      </c>
      <c r="AD46">
        <f>IF(P46="임금채권부담금",L46,0)</f>
        <v>0</v>
      </c>
      <c r="AE46">
        <f>IF(P46="안전관리비",L46,0)</f>
        <v>0</v>
      </c>
      <c r="AF46">
        <f>IF(P46="품질관리비",L46,0)</f>
        <v>0</v>
      </c>
      <c r="AG46">
        <f>IF(P46="작업부산물(철거해체)",L46,0)</f>
        <v>0</v>
      </c>
      <c r="AH46">
        <f>IF(P46="어린이유해물질수수료",L46,0)</f>
        <v>0</v>
      </c>
      <c r="AI46">
        <f>IF(P46="퇴직공제부금",L46,0)</f>
        <v>0</v>
      </c>
      <c r="AJ46">
        <f>IF(P46="사용자항목8",L46,0)</f>
        <v>0</v>
      </c>
      <c r="AK46">
        <f>IF(P46="사용자항목9",L46,0)</f>
        <v>0</v>
      </c>
      <c r="AL46">
        <f>IF(P46="사용자항목10",L46,0)</f>
        <v>0</v>
      </c>
      <c r="AM46">
        <f>IF(P46="사용자항목11",L46,0)</f>
        <v>0</v>
      </c>
      <c r="AN46">
        <f>IF(P46="사용자항목12",L46,0)</f>
        <v>0</v>
      </c>
      <c r="AO46">
        <f>IF(P46="사용자항목13",L46,0)</f>
        <v>0</v>
      </c>
      <c r="AP46">
        <f>IF(P46="사용자항목14",L46,0)</f>
        <v>0</v>
      </c>
      <c r="AQ46">
        <f>IF(P46="사용자항목15",L46,0)</f>
        <v>0</v>
      </c>
      <c r="AR46">
        <f>IF(P46="사용자항목16",L46,0)</f>
        <v>0</v>
      </c>
      <c r="AS46">
        <f>IF(P46="사용자항목17",L46,0)</f>
        <v>0</v>
      </c>
      <c r="AT46">
        <f>IF(P46="사용자항목18",L46,0)</f>
        <v>0</v>
      </c>
      <c r="AU46">
        <f>IF(P46="사용자항목19",L46,0)</f>
        <v>0</v>
      </c>
      <c r="AY46" s="4" t="s">
        <v>94</v>
      </c>
    </row>
    <row r="47" spans="1:51" ht="21.95" customHeight="1" x14ac:dyDescent="0.3">
      <c r="A47" s="6" t="s">
        <v>160</v>
      </c>
      <c r="B47" s="6" t="s">
        <v>225</v>
      </c>
      <c r="C47" s="7" t="s">
        <v>95</v>
      </c>
      <c r="D47" s="12">
        <v>2</v>
      </c>
      <c r="E47" s="12"/>
      <c r="F47" s="12"/>
      <c r="G47" s="12"/>
      <c r="H47" s="12"/>
      <c r="I47" s="12"/>
      <c r="J47" s="12"/>
      <c r="K47" s="12"/>
      <c r="L47" s="12"/>
      <c r="M47" s="9"/>
      <c r="O47" t="str">
        <f>""</f>
        <v/>
      </c>
      <c r="P47" s="4" t="s">
        <v>187</v>
      </c>
      <c r="Q47">
        <v>1</v>
      </c>
      <c r="R47">
        <f>IF(P47="기계경비",J47,0)</f>
        <v>0</v>
      </c>
      <c r="S47">
        <f>IF(P47="운반비",L47,0)</f>
        <v>0</v>
      </c>
      <c r="T47">
        <f>IF(P47="작업부산물",F47,0)</f>
        <v>0</v>
      </c>
      <c r="U47">
        <f>IF(P47="관급",F47,0)</f>
        <v>0</v>
      </c>
      <c r="V47">
        <f>IF(P47="외주비",J47,0)</f>
        <v>0</v>
      </c>
      <c r="W47">
        <f>IF(P47="장비비",J47,0)</f>
        <v>0</v>
      </c>
      <c r="X47">
        <f>IF(P47="폐기물처리비",L47,0)</f>
        <v>0</v>
      </c>
      <c r="Y47">
        <f>IF(P47="가설비",J47,0)</f>
        <v>0</v>
      </c>
      <c r="Z47">
        <f>IF(P47="잡비제외분",F47,0)</f>
        <v>0</v>
      </c>
      <c r="AA47">
        <f>IF(P47="사급자재대",L47,0)</f>
        <v>0</v>
      </c>
      <c r="AB47">
        <f>IF(P47="관급자재대",L47,0)</f>
        <v>0</v>
      </c>
      <c r="AC47">
        <f>IF(P47="석면분담금",L47,0)</f>
        <v>0</v>
      </c>
      <c r="AD47">
        <f>IF(P47="임금채권부담금",L47,0)</f>
        <v>0</v>
      </c>
      <c r="AE47">
        <f>IF(P47="안전관리비",L47,0)</f>
        <v>0</v>
      </c>
      <c r="AF47">
        <f>IF(P47="품질관리비",L47,0)</f>
        <v>0</v>
      </c>
      <c r="AG47">
        <f>IF(P47="작업부산물(철거해체)",L47,0)</f>
        <v>0</v>
      </c>
      <c r="AH47">
        <f>IF(P47="어린이유해물질수수료",L47,0)</f>
        <v>0</v>
      </c>
      <c r="AI47">
        <f>IF(P47="퇴직공제부금",L47,0)</f>
        <v>0</v>
      </c>
      <c r="AJ47">
        <f>IF(P47="사용자항목8",L47,0)</f>
        <v>0</v>
      </c>
      <c r="AK47">
        <f>IF(P47="사용자항목9",L47,0)</f>
        <v>0</v>
      </c>
      <c r="AL47">
        <f>IF(P47="사용자항목10",L47,0)</f>
        <v>0</v>
      </c>
      <c r="AM47">
        <f>IF(P47="사용자항목11",L47,0)</f>
        <v>0</v>
      </c>
      <c r="AN47">
        <f>IF(P47="사용자항목12",L47,0)</f>
        <v>0</v>
      </c>
      <c r="AO47">
        <f>IF(P47="사용자항목13",L47,0)</f>
        <v>0</v>
      </c>
      <c r="AP47">
        <f>IF(P47="사용자항목14",L47,0)</f>
        <v>0</v>
      </c>
      <c r="AQ47">
        <f>IF(P47="사용자항목15",L47,0)</f>
        <v>0</v>
      </c>
      <c r="AR47">
        <f>IF(P47="사용자항목16",L47,0)</f>
        <v>0</v>
      </c>
      <c r="AS47">
        <f>IF(P47="사용자항목17",L47,0)</f>
        <v>0</v>
      </c>
      <c r="AT47">
        <f>IF(P47="사용자항목18",L47,0)</f>
        <v>0</v>
      </c>
      <c r="AU47">
        <f>IF(P47="사용자항목19",L47,0)</f>
        <v>0</v>
      </c>
      <c r="AY47" s="4" t="s">
        <v>94</v>
      </c>
    </row>
    <row r="48" spans="1:51" ht="21.95" customHeight="1" x14ac:dyDescent="0.3">
      <c r="A48" s="10"/>
      <c r="B48" s="10"/>
      <c r="C48" s="11"/>
      <c r="D48" s="12"/>
      <c r="E48" s="12"/>
      <c r="F48" s="12"/>
      <c r="G48" s="12"/>
      <c r="H48" s="12"/>
      <c r="I48" s="12"/>
      <c r="J48" s="12"/>
      <c r="K48" s="12"/>
      <c r="L48" s="12"/>
      <c r="M48" s="8"/>
    </row>
    <row r="49" spans="1:51" ht="21.95" customHeight="1" x14ac:dyDescent="0.3">
      <c r="A49" s="10"/>
      <c r="B49" s="10"/>
      <c r="C49" s="11"/>
      <c r="D49" s="12"/>
      <c r="E49" s="12"/>
      <c r="F49" s="12"/>
      <c r="G49" s="12"/>
      <c r="H49" s="12"/>
      <c r="I49" s="12"/>
      <c r="J49" s="12"/>
      <c r="K49" s="12"/>
      <c r="L49" s="12"/>
      <c r="M49" s="8"/>
    </row>
    <row r="50" spans="1:51" ht="21.95" customHeight="1" x14ac:dyDescent="0.3">
      <c r="A50" s="10"/>
      <c r="B50" s="10"/>
      <c r="C50" s="11"/>
      <c r="D50" s="12"/>
      <c r="E50" s="12"/>
      <c r="F50" s="12"/>
      <c r="G50" s="12"/>
      <c r="H50" s="12"/>
      <c r="I50" s="12"/>
      <c r="J50" s="12"/>
      <c r="K50" s="12"/>
      <c r="L50" s="12"/>
      <c r="M50" s="8"/>
    </row>
    <row r="51" spans="1:51" ht="21.95" customHeight="1" x14ac:dyDescent="0.3">
      <c r="A51" s="10"/>
      <c r="B51" s="10"/>
      <c r="C51" s="11"/>
      <c r="D51" s="12"/>
      <c r="E51" s="12"/>
      <c r="F51" s="12"/>
      <c r="G51" s="12"/>
      <c r="H51" s="12"/>
      <c r="I51" s="12"/>
      <c r="J51" s="12"/>
      <c r="K51" s="12"/>
      <c r="L51" s="12"/>
      <c r="M51" s="8"/>
    </row>
    <row r="52" spans="1:51" ht="21.95" customHeight="1" x14ac:dyDescent="0.3">
      <c r="A52" s="10"/>
      <c r="B52" s="10"/>
      <c r="C52" s="11"/>
      <c r="D52" s="12"/>
      <c r="E52" s="12"/>
      <c r="F52" s="12"/>
      <c r="G52" s="12"/>
      <c r="H52" s="12"/>
      <c r="I52" s="12"/>
      <c r="J52" s="12"/>
      <c r="K52" s="12"/>
      <c r="L52" s="12"/>
      <c r="M52" s="8"/>
    </row>
    <row r="53" spans="1:51" ht="21.95" customHeight="1" x14ac:dyDescent="0.3">
      <c r="A53" s="10"/>
      <c r="B53" s="10"/>
      <c r="C53" s="11"/>
      <c r="D53" s="12"/>
      <c r="E53" s="12"/>
      <c r="F53" s="12"/>
      <c r="G53" s="12"/>
      <c r="H53" s="12"/>
      <c r="I53" s="12"/>
      <c r="J53" s="12"/>
      <c r="K53" s="12"/>
      <c r="L53" s="12"/>
      <c r="M53" s="8"/>
    </row>
    <row r="54" spans="1:51" ht="21.95" customHeight="1" x14ac:dyDescent="0.3">
      <c r="A54" s="10"/>
      <c r="B54" s="10"/>
      <c r="C54" s="11"/>
      <c r="D54" s="12"/>
      <c r="E54" s="12"/>
      <c r="F54" s="12"/>
      <c r="G54" s="12"/>
      <c r="H54" s="12"/>
      <c r="I54" s="12"/>
      <c r="J54" s="12"/>
      <c r="K54" s="12"/>
      <c r="L54" s="12"/>
      <c r="M54" s="8"/>
    </row>
    <row r="55" spans="1:51" ht="21.95" customHeight="1" x14ac:dyDescent="0.3">
      <c r="A55" s="10"/>
      <c r="B55" s="10"/>
      <c r="C55" s="11"/>
      <c r="D55" s="12"/>
      <c r="E55" s="12"/>
      <c r="F55" s="12"/>
      <c r="G55" s="12"/>
      <c r="H55" s="12"/>
      <c r="I55" s="12"/>
      <c r="J55" s="12"/>
      <c r="K55" s="12"/>
      <c r="L55" s="12"/>
      <c r="M55" s="8"/>
    </row>
    <row r="56" spans="1:51" ht="21.95" customHeight="1" x14ac:dyDescent="0.3">
      <c r="A56" s="10"/>
      <c r="B56" s="10"/>
      <c r="C56" s="11"/>
      <c r="D56" s="12"/>
      <c r="E56" s="12"/>
      <c r="F56" s="12"/>
      <c r="G56" s="12"/>
      <c r="H56" s="12"/>
      <c r="I56" s="12"/>
      <c r="J56" s="12"/>
      <c r="K56" s="12"/>
      <c r="L56" s="12"/>
      <c r="M56" s="8"/>
    </row>
    <row r="57" spans="1:51" ht="21.95" customHeight="1" x14ac:dyDescent="0.3">
      <c r="A57" s="10"/>
      <c r="B57" s="10"/>
      <c r="C57" s="11"/>
      <c r="D57" s="12"/>
      <c r="E57" s="12"/>
      <c r="F57" s="12"/>
      <c r="G57" s="12"/>
      <c r="H57" s="12"/>
      <c r="I57" s="12"/>
      <c r="J57" s="12"/>
      <c r="K57" s="12"/>
      <c r="L57" s="12"/>
      <c r="M57" s="8"/>
    </row>
    <row r="58" spans="1:51" ht="21.95" customHeight="1" x14ac:dyDescent="0.3">
      <c r="A58" s="10"/>
      <c r="B58" s="10"/>
      <c r="C58" s="11"/>
      <c r="D58" s="12"/>
      <c r="E58" s="12"/>
      <c r="F58" s="12"/>
      <c r="G58" s="12"/>
      <c r="H58" s="12"/>
      <c r="I58" s="12"/>
      <c r="J58" s="12"/>
      <c r="K58" s="12"/>
      <c r="L58" s="12"/>
      <c r="M58" s="8"/>
    </row>
    <row r="59" spans="1:51" ht="21.95" customHeight="1" x14ac:dyDescent="0.3">
      <c r="A59" s="10"/>
      <c r="B59" s="10"/>
      <c r="C59" s="11"/>
      <c r="D59" s="12"/>
      <c r="E59" s="12"/>
      <c r="F59" s="12"/>
      <c r="G59" s="12"/>
      <c r="H59" s="12"/>
      <c r="I59" s="12"/>
      <c r="J59" s="12"/>
      <c r="K59" s="12"/>
      <c r="L59" s="12"/>
      <c r="M59" s="8"/>
    </row>
    <row r="60" spans="1:51" ht="21.95" customHeight="1" x14ac:dyDescent="0.3">
      <c r="A60" s="10"/>
      <c r="B60" s="10"/>
      <c r="C60" s="11"/>
      <c r="D60" s="12"/>
      <c r="E60" s="12"/>
      <c r="F60" s="12"/>
      <c r="G60" s="12"/>
      <c r="H60" s="12"/>
      <c r="I60" s="12"/>
      <c r="J60" s="12"/>
      <c r="K60" s="12"/>
      <c r="L60" s="12"/>
      <c r="M60" s="8"/>
    </row>
    <row r="61" spans="1:51" ht="21.95" customHeight="1" x14ac:dyDescent="0.3">
      <c r="A61" s="10"/>
      <c r="B61" s="10"/>
      <c r="C61" s="11"/>
      <c r="D61" s="12"/>
      <c r="E61" s="12"/>
      <c r="F61" s="12"/>
      <c r="G61" s="12"/>
      <c r="H61" s="12"/>
      <c r="I61" s="12"/>
      <c r="J61" s="12"/>
      <c r="K61" s="12"/>
      <c r="L61" s="12"/>
      <c r="M61" s="8"/>
    </row>
    <row r="62" spans="1:51" ht="21.95" customHeight="1" x14ac:dyDescent="0.3">
      <c r="A62" s="10"/>
      <c r="B62" s="10"/>
      <c r="C62" s="11"/>
      <c r="D62" s="12"/>
      <c r="E62" s="12"/>
      <c r="F62" s="12"/>
      <c r="G62" s="12"/>
      <c r="H62" s="12"/>
      <c r="I62" s="12"/>
      <c r="J62" s="12"/>
      <c r="K62" s="12"/>
      <c r="L62" s="12"/>
      <c r="M62" s="8"/>
    </row>
    <row r="63" spans="1:51" ht="21.95" customHeight="1" x14ac:dyDescent="0.3">
      <c r="A63" s="10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8"/>
    </row>
    <row r="64" spans="1:51" ht="21.95" customHeight="1" x14ac:dyDescent="0.3">
      <c r="A64" s="7" t="s">
        <v>181</v>
      </c>
      <c r="B64" s="10"/>
      <c r="C64" s="11"/>
      <c r="D64" s="12"/>
      <c r="E64" s="12"/>
      <c r="F64" s="12">
        <f>ROUNDDOWN(SUMIF(Q46:Q63,"1",F46:F63),0)</f>
        <v>0</v>
      </c>
      <c r="G64" s="12"/>
      <c r="H64" s="12">
        <f>ROUNDDOWN(SUMIF(Q46:Q63,"1",H46:H63),0)</f>
        <v>0</v>
      </c>
      <c r="I64" s="12"/>
      <c r="J64" s="12">
        <f>ROUNDDOWN(SUMIF(Q46:Q63,"1",J46:J63),0)</f>
        <v>0</v>
      </c>
      <c r="K64" s="12"/>
      <c r="L64" s="12">
        <f>F64+H64+J64</f>
        <v>0</v>
      </c>
      <c r="M64" s="8"/>
      <c r="R64">
        <f t="shared" ref="R64:AY64" si="32">ROUNDDOWN(SUM(R46:R47),0)</f>
        <v>0</v>
      </c>
      <c r="S64">
        <f t="shared" si="32"/>
        <v>0</v>
      </c>
      <c r="T64">
        <f t="shared" si="32"/>
        <v>0</v>
      </c>
      <c r="U64">
        <f t="shared" si="32"/>
        <v>0</v>
      </c>
      <c r="V64">
        <f t="shared" si="32"/>
        <v>0</v>
      </c>
      <c r="W64">
        <f t="shared" si="32"/>
        <v>0</v>
      </c>
      <c r="X64">
        <f t="shared" si="32"/>
        <v>0</v>
      </c>
      <c r="Y64">
        <f t="shared" si="32"/>
        <v>0</v>
      </c>
      <c r="Z64">
        <f t="shared" si="32"/>
        <v>0</v>
      </c>
      <c r="AA64">
        <f t="shared" si="32"/>
        <v>0</v>
      </c>
      <c r="AB64">
        <f t="shared" si="32"/>
        <v>0</v>
      </c>
      <c r="AC64">
        <f t="shared" si="32"/>
        <v>0</v>
      </c>
      <c r="AD64">
        <f t="shared" si="32"/>
        <v>0</v>
      </c>
      <c r="AE64">
        <f t="shared" si="32"/>
        <v>0</v>
      </c>
      <c r="AF64">
        <f t="shared" si="32"/>
        <v>0</v>
      </c>
      <c r="AG64">
        <f t="shared" si="32"/>
        <v>0</v>
      </c>
      <c r="AH64">
        <f t="shared" si="32"/>
        <v>0</v>
      </c>
      <c r="AI64">
        <f t="shared" si="32"/>
        <v>0</v>
      </c>
      <c r="AJ64">
        <f t="shared" si="32"/>
        <v>0</v>
      </c>
      <c r="AK64">
        <f t="shared" si="32"/>
        <v>0</v>
      </c>
      <c r="AL64">
        <f t="shared" si="32"/>
        <v>0</v>
      </c>
      <c r="AM64">
        <f t="shared" si="32"/>
        <v>0</v>
      </c>
      <c r="AN64">
        <f t="shared" si="32"/>
        <v>0</v>
      </c>
      <c r="AO64">
        <f t="shared" si="32"/>
        <v>0</v>
      </c>
      <c r="AP64">
        <f t="shared" si="32"/>
        <v>0</v>
      </c>
      <c r="AQ64">
        <f t="shared" si="32"/>
        <v>0</v>
      </c>
      <c r="AR64">
        <f t="shared" si="32"/>
        <v>0</v>
      </c>
      <c r="AS64">
        <f t="shared" si="32"/>
        <v>0</v>
      </c>
      <c r="AT64">
        <f t="shared" si="32"/>
        <v>0</v>
      </c>
      <c r="AU64">
        <f t="shared" si="32"/>
        <v>0</v>
      </c>
      <c r="AV64">
        <f t="shared" si="32"/>
        <v>0</v>
      </c>
      <c r="AW64">
        <f t="shared" si="32"/>
        <v>0</v>
      </c>
      <c r="AX64">
        <f t="shared" si="32"/>
        <v>0</v>
      </c>
      <c r="AY64">
        <f t="shared" si="32"/>
        <v>0</v>
      </c>
    </row>
    <row r="65" spans="1:51" ht="21.95" customHeight="1" x14ac:dyDescent="0.3">
      <c r="A65" s="34" t="s">
        <v>249</v>
      </c>
      <c r="B65" s="35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5"/>
    </row>
    <row r="66" spans="1:51" ht="21.95" customHeight="1" x14ac:dyDescent="0.3">
      <c r="A66" s="6" t="s">
        <v>173</v>
      </c>
      <c r="B66" s="6" t="s">
        <v>146</v>
      </c>
      <c r="C66" s="7" t="s">
        <v>86</v>
      </c>
      <c r="D66" s="12">
        <v>19</v>
      </c>
      <c r="E66" s="12"/>
      <c r="F66" s="12"/>
      <c r="G66" s="12"/>
      <c r="H66" s="12"/>
      <c r="I66" s="12"/>
      <c r="J66" s="12"/>
      <c r="K66" s="12"/>
      <c r="L66" s="12"/>
      <c r="M66" s="9"/>
      <c r="O66" t="str">
        <f>""</f>
        <v/>
      </c>
      <c r="P66" s="4" t="s">
        <v>187</v>
      </c>
      <c r="Q66">
        <v>1</v>
      </c>
      <c r="R66">
        <f>IF(P66="기계경비",J66,0)</f>
        <v>0</v>
      </c>
      <c r="S66">
        <f>IF(P66="운반비",L66,0)</f>
        <v>0</v>
      </c>
      <c r="T66">
        <f>IF(P66="작업부산물",F66,0)</f>
        <v>0</v>
      </c>
      <c r="U66">
        <f>IF(P66="관급",F66,0)</f>
        <v>0</v>
      </c>
      <c r="V66">
        <f>IF(P66="외주비",J66,0)</f>
        <v>0</v>
      </c>
      <c r="W66">
        <f>IF(P66="장비비",J66,0)</f>
        <v>0</v>
      </c>
      <c r="X66">
        <f>IF(P66="폐기물처리비",L66,0)</f>
        <v>0</v>
      </c>
      <c r="Y66">
        <f>IF(P66="가설비",J66,0)</f>
        <v>0</v>
      </c>
      <c r="Z66">
        <f>IF(P66="잡비제외분",F66,0)</f>
        <v>0</v>
      </c>
      <c r="AA66">
        <f>IF(P66="사급자재대",L66,0)</f>
        <v>0</v>
      </c>
      <c r="AB66">
        <f>IF(P66="관급자재대",L66,0)</f>
        <v>0</v>
      </c>
      <c r="AC66">
        <f>IF(P66="석면분담금",L66,0)</f>
        <v>0</v>
      </c>
      <c r="AD66">
        <f>IF(P66="임금채권부담금",L66,0)</f>
        <v>0</v>
      </c>
      <c r="AE66">
        <f>IF(P66="안전관리비",L66,0)</f>
        <v>0</v>
      </c>
      <c r="AF66">
        <f>IF(P66="품질관리비",L66,0)</f>
        <v>0</v>
      </c>
      <c r="AG66">
        <f>IF(P66="작업부산물(철거해체)",L66,0)</f>
        <v>0</v>
      </c>
      <c r="AH66">
        <f>IF(P66="어린이유해물질수수료",L66,0)</f>
        <v>0</v>
      </c>
      <c r="AI66">
        <f>IF(P66="퇴직공제부금",L66,0)</f>
        <v>0</v>
      </c>
      <c r="AJ66">
        <f>IF(P66="사용자항목8",L66,0)</f>
        <v>0</v>
      </c>
      <c r="AK66">
        <f>IF(P66="사용자항목9",L66,0)</f>
        <v>0</v>
      </c>
      <c r="AL66">
        <f>IF(P66="사용자항목10",L66,0)</f>
        <v>0</v>
      </c>
      <c r="AM66">
        <f>IF(P66="사용자항목11",L66,0)</f>
        <v>0</v>
      </c>
      <c r="AN66">
        <f>IF(P66="사용자항목12",L66,0)</f>
        <v>0</v>
      </c>
      <c r="AO66">
        <f>IF(P66="사용자항목13",L66,0)</f>
        <v>0</v>
      </c>
      <c r="AP66">
        <f>IF(P66="사용자항목14",L66,0)</f>
        <v>0</v>
      </c>
      <c r="AQ66">
        <f>IF(P66="사용자항목15",L66,0)</f>
        <v>0</v>
      </c>
      <c r="AR66">
        <f>IF(P66="사용자항목16",L66,0)</f>
        <v>0</v>
      </c>
      <c r="AS66">
        <f>IF(P66="사용자항목17",L66,0)</f>
        <v>0</v>
      </c>
      <c r="AT66">
        <f>IF(P66="사용자항목18",L66,0)</f>
        <v>0</v>
      </c>
      <c r="AU66">
        <f>IF(P66="사용자항목19",L66,0)</f>
        <v>0</v>
      </c>
      <c r="AY66" s="4" t="s">
        <v>94</v>
      </c>
    </row>
    <row r="67" spans="1:51" ht="21.95" customHeight="1" x14ac:dyDescent="0.3">
      <c r="A67" s="6" t="s">
        <v>173</v>
      </c>
      <c r="B67" s="6" t="s">
        <v>139</v>
      </c>
      <c r="C67" s="7" t="s">
        <v>86</v>
      </c>
      <c r="D67" s="12">
        <v>29</v>
      </c>
      <c r="E67" s="12"/>
      <c r="F67" s="12"/>
      <c r="G67" s="12"/>
      <c r="H67" s="12"/>
      <c r="I67" s="12"/>
      <c r="J67" s="12"/>
      <c r="K67" s="12"/>
      <c r="L67" s="12"/>
      <c r="M67" s="9"/>
      <c r="O67" t="str">
        <f>""</f>
        <v/>
      </c>
      <c r="P67" s="4" t="s">
        <v>187</v>
      </c>
      <c r="Q67">
        <v>1</v>
      </c>
      <c r="R67">
        <f>IF(P67="기계경비",J67,0)</f>
        <v>0</v>
      </c>
      <c r="S67">
        <f>IF(P67="운반비",L67,0)</f>
        <v>0</v>
      </c>
      <c r="T67">
        <f>IF(P67="작업부산물",F67,0)</f>
        <v>0</v>
      </c>
      <c r="U67">
        <f>IF(P67="관급",F67,0)</f>
        <v>0</v>
      </c>
      <c r="V67">
        <f>IF(P67="외주비",J67,0)</f>
        <v>0</v>
      </c>
      <c r="W67">
        <f>IF(P67="장비비",J67,0)</f>
        <v>0</v>
      </c>
      <c r="X67">
        <f>IF(P67="폐기물처리비",L67,0)</f>
        <v>0</v>
      </c>
      <c r="Y67">
        <f>IF(P67="가설비",J67,0)</f>
        <v>0</v>
      </c>
      <c r="Z67">
        <f>IF(P67="잡비제외분",F67,0)</f>
        <v>0</v>
      </c>
      <c r="AA67">
        <f>IF(P67="사급자재대",L67,0)</f>
        <v>0</v>
      </c>
      <c r="AB67">
        <f>IF(P67="관급자재대",L67,0)</f>
        <v>0</v>
      </c>
      <c r="AC67">
        <f>IF(P67="석면분담금",L67,0)</f>
        <v>0</v>
      </c>
      <c r="AD67">
        <f>IF(P67="임금채권부담금",L67,0)</f>
        <v>0</v>
      </c>
      <c r="AE67">
        <f>IF(P67="안전관리비",L67,0)</f>
        <v>0</v>
      </c>
      <c r="AF67">
        <f>IF(P67="품질관리비",L67,0)</f>
        <v>0</v>
      </c>
      <c r="AG67">
        <f>IF(P67="작업부산물(철거해체)",L67,0)</f>
        <v>0</v>
      </c>
      <c r="AH67">
        <f>IF(P67="어린이유해물질수수료",L67,0)</f>
        <v>0</v>
      </c>
      <c r="AI67">
        <f>IF(P67="퇴직공제부금",L67,0)</f>
        <v>0</v>
      </c>
      <c r="AJ67">
        <f>IF(P67="사용자항목8",L67,0)</f>
        <v>0</v>
      </c>
      <c r="AK67">
        <f>IF(P67="사용자항목9",L67,0)</f>
        <v>0</v>
      </c>
      <c r="AL67">
        <f>IF(P67="사용자항목10",L67,0)</f>
        <v>0</v>
      </c>
      <c r="AM67">
        <f>IF(P67="사용자항목11",L67,0)</f>
        <v>0</v>
      </c>
      <c r="AN67">
        <f>IF(P67="사용자항목12",L67,0)</f>
        <v>0</v>
      </c>
      <c r="AO67">
        <f>IF(P67="사용자항목13",L67,0)</f>
        <v>0</v>
      </c>
      <c r="AP67">
        <f>IF(P67="사용자항목14",L67,0)</f>
        <v>0</v>
      </c>
      <c r="AQ67">
        <f>IF(P67="사용자항목15",L67,0)</f>
        <v>0</v>
      </c>
      <c r="AR67">
        <f>IF(P67="사용자항목16",L67,0)</f>
        <v>0</v>
      </c>
      <c r="AS67">
        <f>IF(P67="사용자항목17",L67,0)</f>
        <v>0</v>
      </c>
      <c r="AT67">
        <f>IF(P67="사용자항목18",L67,0)</f>
        <v>0</v>
      </c>
      <c r="AU67">
        <f>IF(P67="사용자항목19",L67,0)</f>
        <v>0</v>
      </c>
      <c r="AY67" s="4" t="s">
        <v>94</v>
      </c>
    </row>
    <row r="68" spans="1:51" ht="21.95" customHeight="1" x14ac:dyDescent="0.3">
      <c r="A68" s="10"/>
      <c r="B68" s="10"/>
      <c r="C68" s="11"/>
      <c r="D68" s="12"/>
      <c r="E68" s="12"/>
      <c r="F68" s="12"/>
      <c r="G68" s="12"/>
      <c r="H68" s="12"/>
      <c r="I68" s="12"/>
      <c r="J68" s="12"/>
      <c r="K68" s="12"/>
      <c r="L68" s="12"/>
      <c r="M68" s="8"/>
    </row>
    <row r="69" spans="1:51" ht="21.95" customHeight="1" x14ac:dyDescent="0.3">
      <c r="A69" s="10"/>
      <c r="B69" s="10"/>
      <c r="C69" s="11"/>
      <c r="D69" s="12"/>
      <c r="E69" s="12"/>
      <c r="F69" s="12"/>
      <c r="G69" s="12"/>
      <c r="H69" s="12"/>
      <c r="I69" s="12"/>
      <c r="J69" s="12"/>
      <c r="K69" s="12"/>
      <c r="L69" s="12"/>
      <c r="M69" s="8"/>
    </row>
    <row r="70" spans="1:51" ht="21.95" customHeight="1" x14ac:dyDescent="0.3">
      <c r="A70" s="10"/>
      <c r="B70" s="10"/>
      <c r="C70" s="11"/>
      <c r="D70" s="12"/>
      <c r="E70" s="12"/>
      <c r="F70" s="12"/>
      <c r="G70" s="12"/>
      <c r="H70" s="12"/>
      <c r="I70" s="12"/>
      <c r="J70" s="12"/>
      <c r="K70" s="12"/>
      <c r="L70" s="12"/>
      <c r="M70" s="8"/>
    </row>
    <row r="71" spans="1:51" ht="21.95" customHeight="1" x14ac:dyDescent="0.3">
      <c r="A71" s="10"/>
      <c r="B71" s="10"/>
      <c r="C71" s="11"/>
      <c r="D71" s="12"/>
      <c r="E71" s="12"/>
      <c r="F71" s="12"/>
      <c r="G71" s="12"/>
      <c r="H71" s="12"/>
      <c r="I71" s="12"/>
      <c r="J71" s="12"/>
      <c r="K71" s="12"/>
      <c r="L71" s="12"/>
      <c r="M71" s="8"/>
    </row>
    <row r="72" spans="1:51" ht="21.95" customHeight="1" x14ac:dyDescent="0.3">
      <c r="A72" s="10"/>
      <c r="B72" s="10"/>
      <c r="C72" s="11"/>
      <c r="D72" s="12"/>
      <c r="E72" s="12"/>
      <c r="F72" s="12"/>
      <c r="G72" s="12"/>
      <c r="H72" s="12"/>
      <c r="I72" s="12"/>
      <c r="J72" s="12"/>
      <c r="K72" s="12"/>
      <c r="L72" s="12"/>
      <c r="M72" s="8"/>
    </row>
    <row r="73" spans="1:51" ht="21.95" customHeight="1" x14ac:dyDescent="0.3">
      <c r="A73" s="10"/>
      <c r="B73" s="10"/>
      <c r="C73" s="11"/>
      <c r="D73" s="12"/>
      <c r="E73" s="12"/>
      <c r="F73" s="12"/>
      <c r="G73" s="12"/>
      <c r="H73" s="12"/>
      <c r="I73" s="12"/>
      <c r="J73" s="12"/>
      <c r="K73" s="12"/>
      <c r="L73" s="12"/>
      <c r="M73" s="8"/>
    </row>
    <row r="74" spans="1:51" ht="21.95" customHeight="1" x14ac:dyDescent="0.3">
      <c r="A74" s="10"/>
      <c r="B74" s="10"/>
      <c r="C74" s="11"/>
      <c r="D74" s="12"/>
      <c r="E74" s="12"/>
      <c r="F74" s="12"/>
      <c r="G74" s="12"/>
      <c r="H74" s="12"/>
      <c r="I74" s="12"/>
      <c r="J74" s="12"/>
      <c r="K74" s="12"/>
      <c r="L74" s="12"/>
      <c r="M74" s="8"/>
    </row>
    <row r="75" spans="1:51" ht="21.95" customHeight="1" x14ac:dyDescent="0.3">
      <c r="A75" s="10"/>
      <c r="B75" s="10"/>
      <c r="C75" s="11"/>
      <c r="D75" s="12"/>
      <c r="E75" s="12"/>
      <c r="F75" s="12"/>
      <c r="G75" s="12"/>
      <c r="H75" s="12"/>
      <c r="I75" s="12"/>
      <c r="J75" s="12"/>
      <c r="K75" s="12"/>
      <c r="L75" s="12"/>
      <c r="M75" s="8"/>
    </row>
    <row r="76" spans="1:51" ht="21.95" customHeight="1" x14ac:dyDescent="0.3">
      <c r="A76" s="10"/>
      <c r="B76" s="10"/>
      <c r="C76" s="11"/>
      <c r="D76" s="12"/>
      <c r="E76" s="12"/>
      <c r="F76" s="12"/>
      <c r="G76" s="12"/>
      <c r="H76" s="12"/>
      <c r="I76" s="12"/>
      <c r="J76" s="12"/>
      <c r="K76" s="12"/>
      <c r="L76" s="12"/>
      <c r="M76" s="8"/>
    </row>
    <row r="77" spans="1:51" ht="21.95" customHeight="1" x14ac:dyDescent="0.3">
      <c r="A77" s="10"/>
      <c r="B77" s="10"/>
      <c r="C77" s="11"/>
      <c r="D77" s="12"/>
      <c r="E77" s="12"/>
      <c r="F77" s="12"/>
      <c r="G77" s="12"/>
      <c r="H77" s="12"/>
      <c r="I77" s="12"/>
      <c r="J77" s="12"/>
      <c r="K77" s="12"/>
      <c r="L77" s="12"/>
      <c r="M77" s="8"/>
    </row>
    <row r="78" spans="1:51" ht="21.95" customHeight="1" x14ac:dyDescent="0.3">
      <c r="A78" s="10"/>
      <c r="B78" s="10"/>
      <c r="C78" s="11"/>
      <c r="D78" s="12"/>
      <c r="E78" s="12"/>
      <c r="F78" s="12"/>
      <c r="G78" s="12"/>
      <c r="H78" s="12"/>
      <c r="I78" s="12"/>
      <c r="J78" s="12"/>
      <c r="K78" s="12"/>
      <c r="L78" s="12"/>
      <c r="M78" s="8"/>
    </row>
    <row r="79" spans="1:51" ht="21.95" customHeight="1" x14ac:dyDescent="0.3">
      <c r="A79" s="10"/>
      <c r="B79" s="10"/>
      <c r="C79" s="11"/>
      <c r="D79" s="12"/>
      <c r="E79" s="12"/>
      <c r="F79" s="12"/>
      <c r="G79" s="12"/>
      <c r="H79" s="12"/>
      <c r="I79" s="12"/>
      <c r="J79" s="12"/>
      <c r="K79" s="12"/>
      <c r="L79" s="12"/>
      <c r="M79" s="8"/>
    </row>
    <row r="80" spans="1:51" ht="21.95" customHeight="1" x14ac:dyDescent="0.3">
      <c r="A80" s="10"/>
      <c r="B80" s="10"/>
      <c r="C80" s="11"/>
      <c r="D80" s="12"/>
      <c r="E80" s="12"/>
      <c r="F80" s="12"/>
      <c r="G80" s="12"/>
      <c r="H80" s="12"/>
      <c r="I80" s="12"/>
      <c r="J80" s="12"/>
      <c r="K80" s="12"/>
      <c r="L80" s="12"/>
      <c r="M80" s="8"/>
    </row>
    <row r="81" spans="1:51" ht="21.95" customHeight="1" x14ac:dyDescent="0.3">
      <c r="A81" s="10"/>
      <c r="B81" s="10"/>
      <c r="C81" s="11"/>
      <c r="D81" s="12"/>
      <c r="E81" s="12"/>
      <c r="F81" s="12"/>
      <c r="G81" s="12"/>
      <c r="H81" s="12"/>
      <c r="I81" s="12"/>
      <c r="J81" s="12"/>
      <c r="K81" s="12"/>
      <c r="L81" s="12"/>
      <c r="M81" s="8"/>
    </row>
    <row r="82" spans="1:51" ht="21.95" customHeight="1" x14ac:dyDescent="0.3">
      <c r="A82" s="10"/>
      <c r="B82" s="10"/>
      <c r="C82" s="11"/>
      <c r="D82" s="12"/>
      <c r="E82" s="12"/>
      <c r="F82" s="12"/>
      <c r="G82" s="12"/>
      <c r="H82" s="12"/>
      <c r="I82" s="12"/>
      <c r="J82" s="12"/>
      <c r="K82" s="12"/>
      <c r="L82" s="12"/>
      <c r="M82" s="8"/>
    </row>
    <row r="83" spans="1:51" ht="21.95" customHeight="1" x14ac:dyDescent="0.3">
      <c r="A83" s="10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8"/>
    </row>
    <row r="84" spans="1:51" ht="21.95" customHeight="1" x14ac:dyDescent="0.3">
      <c r="A84" s="7" t="s">
        <v>181</v>
      </c>
      <c r="B84" s="10"/>
      <c r="C84" s="11"/>
      <c r="D84" s="12"/>
      <c r="E84" s="12"/>
      <c r="F84" s="12">
        <f>ROUNDDOWN(SUMIF(Q66:Q83,"1",F66:F83),0)</f>
        <v>0</v>
      </c>
      <c r="G84" s="12"/>
      <c r="H84" s="12">
        <f>ROUNDDOWN(SUMIF(Q66:Q83,"1",H66:H83),0)</f>
        <v>0</v>
      </c>
      <c r="I84" s="12"/>
      <c r="J84" s="12">
        <f>ROUNDDOWN(SUMIF(Q66:Q83,"1",J66:J83),0)</f>
        <v>0</v>
      </c>
      <c r="K84" s="12"/>
      <c r="L84" s="12">
        <f>F84+H84+J84</f>
        <v>0</v>
      </c>
      <c r="M84" s="8"/>
      <c r="R84">
        <f t="shared" ref="R84:AY84" si="33">ROUNDDOWN(SUM(R66:R67),0)</f>
        <v>0</v>
      </c>
      <c r="S84">
        <f t="shared" si="33"/>
        <v>0</v>
      </c>
      <c r="T84">
        <f t="shared" si="33"/>
        <v>0</v>
      </c>
      <c r="U84">
        <f t="shared" si="33"/>
        <v>0</v>
      </c>
      <c r="V84">
        <f t="shared" si="33"/>
        <v>0</v>
      </c>
      <c r="W84">
        <f t="shared" si="33"/>
        <v>0</v>
      </c>
      <c r="X84">
        <f t="shared" si="33"/>
        <v>0</v>
      </c>
      <c r="Y84">
        <f t="shared" si="33"/>
        <v>0</v>
      </c>
      <c r="Z84">
        <f t="shared" si="33"/>
        <v>0</v>
      </c>
      <c r="AA84">
        <f t="shared" si="33"/>
        <v>0</v>
      </c>
      <c r="AB84">
        <f t="shared" si="33"/>
        <v>0</v>
      </c>
      <c r="AC84">
        <f t="shared" si="33"/>
        <v>0</v>
      </c>
      <c r="AD84">
        <f t="shared" si="33"/>
        <v>0</v>
      </c>
      <c r="AE84">
        <f t="shared" si="33"/>
        <v>0</v>
      </c>
      <c r="AF84">
        <f t="shared" si="33"/>
        <v>0</v>
      </c>
      <c r="AG84">
        <f t="shared" si="33"/>
        <v>0</v>
      </c>
      <c r="AH84">
        <f t="shared" si="33"/>
        <v>0</v>
      </c>
      <c r="AI84">
        <f t="shared" si="33"/>
        <v>0</v>
      </c>
      <c r="AJ84">
        <f t="shared" si="33"/>
        <v>0</v>
      </c>
      <c r="AK84">
        <f t="shared" si="33"/>
        <v>0</v>
      </c>
      <c r="AL84">
        <f t="shared" si="33"/>
        <v>0</v>
      </c>
      <c r="AM84">
        <f t="shared" si="33"/>
        <v>0</v>
      </c>
      <c r="AN84">
        <f t="shared" si="33"/>
        <v>0</v>
      </c>
      <c r="AO84">
        <f t="shared" si="33"/>
        <v>0</v>
      </c>
      <c r="AP84">
        <f t="shared" si="33"/>
        <v>0</v>
      </c>
      <c r="AQ84">
        <f t="shared" si="33"/>
        <v>0</v>
      </c>
      <c r="AR84">
        <f t="shared" si="33"/>
        <v>0</v>
      </c>
      <c r="AS84">
        <f t="shared" si="33"/>
        <v>0</v>
      </c>
      <c r="AT84">
        <f t="shared" si="33"/>
        <v>0</v>
      </c>
      <c r="AU84">
        <f t="shared" si="33"/>
        <v>0</v>
      </c>
      <c r="AV84">
        <f t="shared" si="33"/>
        <v>0</v>
      </c>
      <c r="AW84">
        <f t="shared" si="33"/>
        <v>0</v>
      </c>
      <c r="AX84">
        <f t="shared" si="33"/>
        <v>0</v>
      </c>
      <c r="AY84">
        <f t="shared" si="33"/>
        <v>0</v>
      </c>
    </row>
    <row r="85" spans="1:51" ht="21.95" customHeight="1" x14ac:dyDescent="0.3">
      <c r="A85" s="34" t="s">
        <v>253</v>
      </c>
      <c r="B85" s="35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5"/>
    </row>
    <row r="86" spans="1:51" ht="21.95" customHeight="1" x14ac:dyDescent="0.3">
      <c r="A86" s="6" t="s">
        <v>239</v>
      </c>
      <c r="B86" s="6" t="s">
        <v>238</v>
      </c>
      <c r="C86" s="7" t="s">
        <v>95</v>
      </c>
      <c r="D86" s="12">
        <v>14</v>
      </c>
      <c r="E86" s="12"/>
      <c r="F86" s="12"/>
      <c r="G86" s="12"/>
      <c r="H86" s="12"/>
      <c r="I86" s="12"/>
      <c r="J86" s="12"/>
      <c r="K86" s="12"/>
      <c r="L86" s="12"/>
      <c r="M86" s="9"/>
      <c r="O86" t="str">
        <f>""</f>
        <v/>
      </c>
      <c r="P86" s="4" t="s">
        <v>187</v>
      </c>
      <c r="Q86">
        <v>1</v>
      </c>
      <c r="R86">
        <f>IF(P86="기계경비",J86,0)</f>
        <v>0</v>
      </c>
      <c r="S86">
        <f>IF(P86="운반비",L86,0)</f>
        <v>0</v>
      </c>
      <c r="T86">
        <f>IF(P86="작업부산물",F86,0)</f>
        <v>0</v>
      </c>
      <c r="U86">
        <f>IF(P86="관급",F86,0)</f>
        <v>0</v>
      </c>
      <c r="V86">
        <f>IF(P86="외주비",J86,0)</f>
        <v>0</v>
      </c>
      <c r="W86">
        <f>IF(P86="장비비",J86,0)</f>
        <v>0</v>
      </c>
      <c r="X86">
        <f>IF(P86="폐기물처리비",L86,0)</f>
        <v>0</v>
      </c>
      <c r="Y86">
        <f>IF(P86="가설비",J86,0)</f>
        <v>0</v>
      </c>
      <c r="Z86">
        <f>IF(P86="잡비제외분",F86,0)</f>
        <v>0</v>
      </c>
      <c r="AA86">
        <f>IF(P86="사급자재대",L86,0)</f>
        <v>0</v>
      </c>
      <c r="AB86">
        <f>IF(P86="관급자재대",L86,0)</f>
        <v>0</v>
      </c>
      <c r="AC86">
        <f>IF(P86="석면분담금",L86,0)</f>
        <v>0</v>
      </c>
      <c r="AD86">
        <f>IF(P86="임금채권부담금",L86,0)</f>
        <v>0</v>
      </c>
      <c r="AE86">
        <f>IF(P86="안전관리비",L86,0)</f>
        <v>0</v>
      </c>
      <c r="AF86">
        <f>IF(P86="품질관리비",L86,0)</f>
        <v>0</v>
      </c>
      <c r="AG86">
        <f>IF(P86="작업부산물(철거해체)",L86,0)</f>
        <v>0</v>
      </c>
      <c r="AH86">
        <f>IF(P86="어린이유해물질수수료",L86,0)</f>
        <v>0</v>
      </c>
      <c r="AI86">
        <f>IF(P86="퇴직공제부금",L86,0)</f>
        <v>0</v>
      </c>
      <c r="AJ86">
        <f>IF(P86="사용자항목8",L86,0)</f>
        <v>0</v>
      </c>
      <c r="AK86">
        <f>IF(P86="사용자항목9",L86,0)</f>
        <v>0</v>
      </c>
      <c r="AL86">
        <f>IF(P86="사용자항목10",L86,0)</f>
        <v>0</v>
      </c>
      <c r="AM86">
        <f>IF(P86="사용자항목11",L86,0)</f>
        <v>0</v>
      </c>
      <c r="AN86">
        <f>IF(P86="사용자항목12",L86,0)</f>
        <v>0</v>
      </c>
      <c r="AO86">
        <f>IF(P86="사용자항목13",L86,0)</f>
        <v>0</v>
      </c>
      <c r="AP86">
        <f>IF(P86="사용자항목14",L86,0)</f>
        <v>0</v>
      </c>
      <c r="AQ86">
        <f>IF(P86="사용자항목15",L86,0)</f>
        <v>0</v>
      </c>
      <c r="AR86">
        <f>IF(P86="사용자항목16",L86,0)</f>
        <v>0</v>
      </c>
      <c r="AS86">
        <f>IF(P86="사용자항목17",L86,0)</f>
        <v>0</v>
      </c>
      <c r="AT86">
        <f>IF(P86="사용자항목18",L86,0)</f>
        <v>0</v>
      </c>
      <c r="AU86">
        <f>IF(P86="사용자항목19",L86,0)</f>
        <v>0</v>
      </c>
    </row>
    <row r="87" spans="1:51" ht="21.95" customHeight="1" x14ac:dyDescent="0.3">
      <c r="A87" s="6" t="s">
        <v>220</v>
      </c>
      <c r="B87" s="6" t="s">
        <v>35</v>
      </c>
      <c r="C87" s="7" t="s">
        <v>95</v>
      </c>
      <c r="D87" s="12">
        <v>9</v>
      </c>
      <c r="E87" s="12"/>
      <c r="F87" s="12"/>
      <c r="G87" s="12"/>
      <c r="H87" s="12"/>
      <c r="I87" s="12"/>
      <c r="J87" s="12"/>
      <c r="K87" s="12"/>
      <c r="L87" s="12"/>
      <c r="M87" s="9"/>
      <c r="O87" t="str">
        <f>""</f>
        <v/>
      </c>
      <c r="P87" s="4" t="s">
        <v>187</v>
      </c>
      <c r="Q87">
        <v>1</v>
      </c>
      <c r="R87">
        <f>IF(P87="기계경비",J87,0)</f>
        <v>0</v>
      </c>
      <c r="S87">
        <f>IF(P87="운반비",L87,0)</f>
        <v>0</v>
      </c>
      <c r="T87">
        <f>IF(P87="작업부산물",F87,0)</f>
        <v>0</v>
      </c>
      <c r="U87">
        <f>IF(P87="관급",F87,0)</f>
        <v>0</v>
      </c>
      <c r="V87">
        <f>IF(P87="외주비",J87,0)</f>
        <v>0</v>
      </c>
      <c r="W87">
        <f>IF(P87="장비비",J87,0)</f>
        <v>0</v>
      </c>
      <c r="X87">
        <f>IF(P87="폐기물처리비",L87,0)</f>
        <v>0</v>
      </c>
      <c r="Y87">
        <f>IF(P87="가설비",J87,0)</f>
        <v>0</v>
      </c>
      <c r="Z87">
        <f>IF(P87="잡비제외분",F87,0)</f>
        <v>0</v>
      </c>
      <c r="AA87">
        <f>IF(P87="사급자재대",L87,0)</f>
        <v>0</v>
      </c>
      <c r="AB87">
        <f>IF(P87="관급자재대",L87,0)</f>
        <v>0</v>
      </c>
      <c r="AC87">
        <f>IF(P87="석면분담금",L87,0)</f>
        <v>0</v>
      </c>
      <c r="AD87">
        <f>IF(P87="임금채권부담금",L87,0)</f>
        <v>0</v>
      </c>
      <c r="AE87">
        <f>IF(P87="안전관리비",L87,0)</f>
        <v>0</v>
      </c>
      <c r="AF87">
        <f>IF(P87="품질관리비",L87,0)</f>
        <v>0</v>
      </c>
      <c r="AG87">
        <f>IF(P87="작업부산물(철거해체)",L87,0)</f>
        <v>0</v>
      </c>
      <c r="AH87">
        <f>IF(P87="어린이유해물질수수료",L87,0)</f>
        <v>0</v>
      </c>
      <c r="AI87">
        <f>IF(P87="퇴직공제부금",L87,0)</f>
        <v>0</v>
      </c>
      <c r="AJ87">
        <f>IF(P87="사용자항목8",L87,0)</f>
        <v>0</v>
      </c>
      <c r="AK87">
        <f>IF(P87="사용자항목9",L87,0)</f>
        <v>0</v>
      </c>
      <c r="AL87">
        <f>IF(P87="사용자항목10",L87,0)</f>
        <v>0</v>
      </c>
      <c r="AM87">
        <f>IF(P87="사용자항목11",L87,0)</f>
        <v>0</v>
      </c>
      <c r="AN87">
        <f>IF(P87="사용자항목12",L87,0)</f>
        <v>0</v>
      </c>
      <c r="AO87">
        <f>IF(P87="사용자항목13",L87,0)</f>
        <v>0</v>
      </c>
      <c r="AP87">
        <f>IF(P87="사용자항목14",L87,0)</f>
        <v>0</v>
      </c>
      <c r="AQ87">
        <f>IF(P87="사용자항목15",L87,0)</f>
        <v>0</v>
      </c>
      <c r="AR87">
        <f>IF(P87="사용자항목16",L87,0)</f>
        <v>0</v>
      </c>
      <c r="AS87">
        <f>IF(P87="사용자항목17",L87,0)</f>
        <v>0</v>
      </c>
      <c r="AT87">
        <f>IF(P87="사용자항목18",L87,0)</f>
        <v>0</v>
      </c>
      <c r="AU87">
        <f>IF(P87="사용자항목19",L87,0)</f>
        <v>0</v>
      </c>
      <c r="AY87" s="4" t="s">
        <v>94</v>
      </c>
    </row>
    <row r="88" spans="1:51" ht="21.95" customHeight="1" x14ac:dyDescent="0.3">
      <c r="A88" s="10"/>
      <c r="B88" s="10"/>
      <c r="C88" s="11"/>
      <c r="D88" s="12"/>
      <c r="E88" s="12"/>
      <c r="F88" s="12"/>
      <c r="G88" s="12"/>
      <c r="H88" s="12"/>
      <c r="I88" s="12"/>
      <c r="J88" s="12"/>
      <c r="K88" s="12"/>
      <c r="L88" s="12"/>
      <c r="M88" s="8"/>
    </row>
    <row r="89" spans="1:51" ht="21.95" customHeight="1" x14ac:dyDescent="0.3">
      <c r="A89" s="10"/>
      <c r="B89" s="10"/>
      <c r="C89" s="11"/>
      <c r="D89" s="12"/>
      <c r="E89" s="12"/>
      <c r="F89" s="12"/>
      <c r="G89" s="12"/>
      <c r="H89" s="12"/>
      <c r="I89" s="12"/>
      <c r="J89" s="12"/>
      <c r="K89" s="12"/>
      <c r="L89" s="12"/>
      <c r="M89" s="8"/>
    </row>
    <row r="90" spans="1:51" ht="21.95" customHeight="1" x14ac:dyDescent="0.3">
      <c r="A90" s="10"/>
      <c r="B90" s="10"/>
      <c r="C90" s="11"/>
      <c r="D90" s="12"/>
      <c r="E90" s="12"/>
      <c r="F90" s="12"/>
      <c r="G90" s="12"/>
      <c r="H90" s="12"/>
      <c r="I90" s="12"/>
      <c r="J90" s="12"/>
      <c r="K90" s="12"/>
      <c r="L90" s="12"/>
      <c r="M90" s="8"/>
    </row>
    <row r="91" spans="1:51" ht="21.95" customHeight="1" x14ac:dyDescent="0.3">
      <c r="A91" s="10"/>
      <c r="B91" s="10"/>
      <c r="C91" s="11"/>
      <c r="D91" s="12"/>
      <c r="E91" s="12"/>
      <c r="F91" s="12"/>
      <c r="G91" s="12"/>
      <c r="H91" s="12"/>
      <c r="I91" s="12"/>
      <c r="J91" s="12"/>
      <c r="K91" s="12"/>
      <c r="L91" s="12"/>
      <c r="M91" s="8"/>
    </row>
    <row r="92" spans="1:51" ht="21.95" customHeight="1" x14ac:dyDescent="0.3">
      <c r="A92" s="10"/>
      <c r="B92" s="10"/>
      <c r="C92" s="11"/>
      <c r="D92" s="12"/>
      <c r="E92" s="12"/>
      <c r="F92" s="12"/>
      <c r="G92" s="12"/>
      <c r="H92" s="12"/>
      <c r="I92" s="12"/>
      <c r="J92" s="12"/>
      <c r="K92" s="12"/>
      <c r="L92" s="12"/>
      <c r="M92" s="8"/>
    </row>
    <row r="93" spans="1:51" ht="21.95" customHeight="1" x14ac:dyDescent="0.3">
      <c r="A93" s="10"/>
      <c r="B93" s="10"/>
      <c r="C93" s="11"/>
      <c r="D93" s="12"/>
      <c r="E93" s="12"/>
      <c r="F93" s="12"/>
      <c r="G93" s="12"/>
      <c r="H93" s="12"/>
      <c r="I93" s="12"/>
      <c r="J93" s="12"/>
      <c r="K93" s="12"/>
      <c r="L93" s="12"/>
      <c r="M93" s="8"/>
    </row>
    <row r="94" spans="1:51" ht="21.95" customHeight="1" x14ac:dyDescent="0.3">
      <c r="A94" s="10"/>
      <c r="B94" s="10"/>
      <c r="C94" s="11"/>
      <c r="D94" s="12"/>
      <c r="E94" s="12"/>
      <c r="F94" s="12"/>
      <c r="G94" s="12"/>
      <c r="H94" s="12"/>
      <c r="I94" s="12"/>
      <c r="J94" s="12"/>
      <c r="K94" s="12"/>
      <c r="L94" s="12"/>
      <c r="M94" s="8"/>
    </row>
    <row r="95" spans="1:51" ht="21.95" customHeight="1" x14ac:dyDescent="0.3">
      <c r="A95" s="10"/>
      <c r="B95" s="10"/>
      <c r="C95" s="11"/>
      <c r="D95" s="12"/>
      <c r="E95" s="12"/>
      <c r="F95" s="12"/>
      <c r="G95" s="12"/>
      <c r="H95" s="12"/>
      <c r="I95" s="12"/>
      <c r="J95" s="12"/>
      <c r="K95" s="12"/>
      <c r="L95" s="12"/>
      <c r="M95" s="8"/>
    </row>
    <row r="96" spans="1:51" ht="21.95" customHeight="1" x14ac:dyDescent="0.3">
      <c r="A96" s="10"/>
      <c r="B96" s="10"/>
      <c r="C96" s="11"/>
      <c r="D96" s="12"/>
      <c r="E96" s="12"/>
      <c r="F96" s="12"/>
      <c r="G96" s="12"/>
      <c r="H96" s="12"/>
      <c r="I96" s="12"/>
      <c r="J96" s="12"/>
      <c r="K96" s="12"/>
      <c r="L96" s="12"/>
      <c r="M96" s="8"/>
    </row>
    <row r="97" spans="1:51" ht="21.95" customHeight="1" x14ac:dyDescent="0.3">
      <c r="A97" s="10"/>
      <c r="B97" s="10"/>
      <c r="C97" s="11"/>
      <c r="D97" s="12"/>
      <c r="E97" s="12"/>
      <c r="F97" s="12"/>
      <c r="G97" s="12"/>
      <c r="H97" s="12"/>
      <c r="I97" s="12"/>
      <c r="J97" s="12"/>
      <c r="K97" s="12"/>
      <c r="L97" s="12"/>
      <c r="M97" s="8"/>
    </row>
    <row r="98" spans="1:51" ht="21.95" customHeight="1" x14ac:dyDescent="0.3">
      <c r="A98" s="10"/>
      <c r="B98" s="10"/>
      <c r="C98" s="11"/>
      <c r="D98" s="12"/>
      <c r="E98" s="12"/>
      <c r="F98" s="12"/>
      <c r="G98" s="12"/>
      <c r="H98" s="12"/>
      <c r="I98" s="12"/>
      <c r="J98" s="12"/>
      <c r="K98" s="12"/>
      <c r="L98" s="12"/>
      <c r="M98" s="8"/>
    </row>
    <row r="99" spans="1:51" ht="21.95" customHeight="1" x14ac:dyDescent="0.3">
      <c r="A99" s="10"/>
      <c r="B99" s="10"/>
      <c r="C99" s="11"/>
      <c r="D99" s="12"/>
      <c r="E99" s="12"/>
      <c r="F99" s="12"/>
      <c r="G99" s="12"/>
      <c r="H99" s="12"/>
      <c r="I99" s="12"/>
      <c r="J99" s="12"/>
      <c r="K99" s="12"/>
      <c r="L99" s="12"/>
      <c r="M99" s="8"/>
    </row>
    <row r="100" spans="1:51" ht="21.95" customHeight="1" x14ac:dyDescent="0.3">
      <c r="A100" s="10"/>
      <c r="B100" s="10"/>
      <c r="C100" s="11"/>
      <c r="D100" s="12"/>
      <c r="E100" s="12"/>
      <c r="F100" s="12"/>
      <c r="G100" s="12"/>
      <c r="H100" s="12"/>
      <c r="I100" s="12"/>
      <c r="J100" s="12"/>
      <c r="K100" s="12"/>
      <c r="L100" s="12"/>
      <c r="M100" s="8"/>
    </row>
    <row r="101" spans="1:51" ht="21.95" customHeight="1" x14ac:dyDescent="0.3">
      <c r="A101" s="10"/>
      <c r="B101" s="10"/>
      <c r="C101" s="11"/>
      <c r="D101" s="12"/>
      <c r="E101" s="12"/>
      <c r="F101" s="12"/>
      <c r="G101" s="12"/>
      <c r="H101" s="12"/>
      <c r="I101" s="12"/>
      <c r="J101" s="12"/>
      <c r="K101" s="12"/>
      <c r="L101" s="12"/>
      <c r="M101" s="8"/>
    </row>
    <row r="102" spans="1:51" ht="21.95" customHeight="1" x14ac:dyDescent="0.3">
      <c r="A102" s="10"/>
      <c r="B102" s="10"/>
      <c r="C102" s="11"/>
      <c r="D102" s="12"/>
      <c r="E102" s="12"/>
      <c r="F102" s="12"/>
      <c r="G102" s="12"/>
      <c r="H102" s="12"/>
      <c r="I102" s="12"/>
      <c r="J102" s="12"/>
      <c r="K102" s="12"/>
      <c r="L102" s="12"/>
      <c r="M102" s="8"/>
    </row>
    <row r="103" spans="1:51" ht="21.95" customHeight="1" x14ac:dyDescent="0.3">
      <c r="A103" s="10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8"/>
    </row>
    <row r="104" spans="1:51" ht="21.95" customHeight="1" x14ac:dyDescent="0.3">
      <c r="A104" s="7" t="s">
        <v>181</v>
      </c>
      <c r="B104" s="10"/>
      <c r="C104" s="11"/>
      <c r="D104" s="12"/>
      <c r="E104" s="12"/>
      <c r="F104" s="12">
        <f>ROUNDDOWN(SUMIF(Q86:Q103,"1",F86:F103),0)</f>
        <v>0</v>
      </c>
      <c r="G104" s="12"/>
      <c r="H104" s="12">
        <f>ROUNDDOWN(SUMIF(Q86:Q103,"1",H86:H103),0)</f>
        <v>0</v>
      </c>
      <c r="I104" s="12"/>
      <c r="J104" s="12">
        <f>ROUNDDOWN(SUMIF(Q86:Q103,"1",J86:J103),0)</f>
        <v>0</v>
      </c>
      <c r="K104" s="12"/>
      <c r="L104" s="12">
        <f>F104+H104+J104</f>
        <v>0</v>
      </c>
      <c r="M104" s="8"/>
      <c r="R104">
        <f t="shared" ref="R104:AY104" si="34">ROUNDDOWN(SUM(R86:R87),0)</f>
        <v>0</v>
      </c>
      <c r="S104">
        <f t="shared" si="34"/>
        <v>0</v>
      </c>
      <c r="T104">
        <f t="shared" si="34"/>
        <v>0</v>
      </c>
      <c r="U104">
        <f t="shared" si="34"/>
        <v>0</v>
      </c>
      <c r="V104">
        <f t="shared" si="34"/>
        <v>0</v>
      </c>
      <c r="W104">
        <f t="shared" si="34"/>
        <v>0</v>
      </c>
      <c r="X104">
        <f t="shared" si="34"/>
        <v>0</v>
      </c>
      <c r="Y104">
        <f t="shared" si="34"/>
        <v>0</v>
      </c>
      <c r="Z104">
        <f t="shared" si="34"/>
        <v>0</v>
      </c>
      <c r="AA104">
        <f t="shared" si="34"/>
        <v>0</v>
      </c>
      <c r="AB104">
        <f t="shared" si="34"/>
        <v>0</v>
      </c>
      <c r="AC104">
        <f t="shared" si="34"/>
        <v>0</v>
      </c>
      <c r="AD104">
        <f t="shared" si="34"/>
        <v>0</v>
      </c>
      <c r="AE104">
        <f t="shared" si="34"/>
        <v>0</v>
      </c>
      <c r="AF104">
        <f t="shared" si="34"/>
        <v>0</v>
      </c>
      <c r="AG104">
        <f t="shared" si="34"/>
        <v>0</v>
      </c>
      <c r="AH104">
        <f t="shared" si="34"/>
        <v>0</v>
      </c>
      <c r="AI104">
        <f t="shared" si="34"/>
        <v>0</v>
      </c>
      <c r="AJ104">
        <f t="shared" si="34"/>
        <v>0</v>
      </c>
      <c r="AK104">
        <f t="shared" si="34"/>
        <v>0</v>
      </c>
      <c r="AL104">
        <f t="shared" si="34"/>
        <v>0</v>
      </c>
      <c r="AM104">
        <f t="shared" si="34"/>
        <v>0</v>
      </c>
      <c r="AN104">
        <f t="shared" si="34"/>
        <v>0</v>
      </c>
      <c r="AO104">
        <f t="shared" si="34"/>
        <v>0</v>
      </c>
      <c r="AP104">
        <f t="shared" si="34"/>
        <v>0</v>
      </c>
      <c r="AQ104">
        <f t="shared" si="34"/>
        <v>0</v>
      </c>
      <c r="AR104">
        <f t="shared" si="34"/>
        <v>0</v>
      </c>
      <c r="AS104">
        <f t="shared" si="34"/>
        <v>0</v>
      </c>
      <c r="AT104">
        <f t="shared" si="34"/>
        <v>0</v>
      </c>
      <c r="AU104">
        <f t="shared" si="34"/>
        <v>0</v>
      </c>
      <c r="AV104">
        <f t="shared" si="34"/>
        <v>0</v>
      </c>
      <c r="AW104">
        <f t="shared" si="34"/>
        <v>0</v>
      </c>
      <c r="AX104">
        <f t="shared" si="34"/>
        <v>0</v>
      </c>
      <c r="AY104">
        <f t="shared" si="34"/>
        <v>0</v>
      </c>
    </row>
    <row r="105" spans="1:51" ht="21.95" customHeight="1" x14ac:dyDescent="0.3">
      <c r="A105" s="34" t="s">
        <v>263</v>
      </c>
      <c r="B105" s="35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5"/>
    </row>
    <row r="106" spans="1:51" ht="21.95" customHeight="1" x14ac:dyDescent="0.3">
      <c r="A106" s="6" t="s">
        <v>159</v>
      </c>
      <c r="B106" s="6" t="s">
        <v>209</v>
      </c>
      <c r="C106" s="7" t="s">
        <v>95</v>
      </c>
      <c r="D106" s="12">
        <v>16</v>
      </c>
      <c r="E106" s="12"/>
      <c r="F106" s="12"/>
      <c r="G106" s="12"/>
      <c r="H106" s="12"/>
      <c r="I106" s="12"/>
      <c r="J106" s="12"/>
      <c r="K106" s="12"/>
      <c r="L106" s="12"/>
      <c r="M106" s="9"/>
      <c r="O106" t="str">
        <f>""</f>
        <v/>
      </c>
      <c r="P106" s="4" t="s">
        <v>187</v>
      </c>
      <c r="Q106">
        <v>1</v>
      </c>
      <c r="R106">
        <f>IF(P106="기계경비",J106,0)</f>
        <v>0</v>
      </c>
      <c r="S106">
        <f>IF(P106="운반비",L106,0)</f>
        <v>0</v>
      </c>
      <c r="T106">
        <f>IF(P106="작업부산물",F106,0)</f>
        <v>0</v>
      </c>
      <c r="U106">
        <f>IF(P106="관급",F106,0)</f>
        <v>0</v>
      </c>
      <c r="V106">
        <f>IF(P106="외주비",J106,0)</f>
        <v>0</v>
      </c>
      <c r="W106">
        <f>IF(P106="장비비",J106,0)</f>
        <v>0</v>
      </c>
      <c r="X106">
        <f>IF(P106="폐기물처리비",L106,0)</f>
        <v>0</v>
      </c>
      <c r="Y106">
        <f>IF(P106="가설비",J106,0)</f>
        <v>0</v>
      </c>
      <c r="Z106">
        <f>IF(P106="잡비제외분",F106,0)</f>
        <v>0</v>
      </c>
      <c r="AA106">
        <f>IF(P106="사급자재대",L106,0)</f>
        <v>0</v>
      </c>
      <c r="AB106">
        <f>IF(P106="관급자재대",L106,0)</f>
        <v>0</v>
      </c>
      <c r="AC106">
        <f>IF(P106="석면분담금",L106,0)</f>
        <v>0</v>
      </c>
      <c r="AD106">
        <f>IF(P106="임금채권부담금",L106,0)</f>
        <v>0</v>
      </c>
      <c r="AE106">
        <f>IF(P106="안전관리비",L106,0)</f>
        <v>0</v>
      </c>
      <c r="AF106">
        <f>IF(P106="품질관리비",L106,0)</f>
        <v>0</v>
      </c>
      <c r="AG106">
        <f>IF(P106="작업부산물(철거해체)",L106,0)</f>
        <v>0</v>
      </c>
      <c r="AH106">
        <f>IF(P106="어린이유해물질수수료",L106,0)</f>
        <v>0</v>
      </c>
      <c r="AI106">
        <f>IF(P106="퇴직공제부금",L106,0)</f>
        <v>0</v>
      </c>
      <c r="AJ106">
        <f>IF(P106="사용자항목8",L106,0)</f>
        <v>0</v>
      </c>
      <c r="AK106">
        <f>IF(P106="사용자항목9",L106,0)</f>
        <v>0</v>
      </c>
      <c r="AL106">
        <f>IF(P106="사용자항목10",L106,0)</f>
        <v>0</v>
      </c>
      <c r="AM106">
        <f>IF(P106="사용자항목11",L106,0)</f>
        <v>0</v>
      </c>
      <c r="AN106">
        <f>IF(P106="사용자항목12",L106,0)</f>
        <v>0</v>
      </c>
      <c r="AO106">
        <f>IF(P106="사용자항목13",L106,0)</f>
        <v>0</v>
      </c>
      <c r="AP106">
        <f>IF(P106="사용자항목14",L106,0)</f>
        <v>0</v>
      </c>
      <c r="AQ106">
        <f>IF(P106="사용자항목15",L106,0)</f>
        <v>0</v>
      </c>
      <c r="AR106">
        <f>IF(P106="사용자항목16",L106,0)</f>
        <v>0</v>
      </c>
      <c r="AS106">
        <f>IF(P106="사용자항목17",L106,0)</f>
        <v>0</v>
      </c>
      <c r="AT106">
        <f>IF(P106="사용자항목18",L106,0)</f>
        <v>0</v>
      </c>
      <c r="AU106">
        <f>IF(P106="사용자항목19",L106,0)</f>
        <v>0</v>
      </c>
    </row>
    <row r="107" spans="1:51" ht="21.95" customHeight="1" x14ac:dyDescent="0.3">
      <c r="A107" s="6" t="s">
        <v>231</v>
      </c>
      <c r="B107" s="6" t="s">
        <v>212</v>
      </c>
      <c r="C107" s="7" t="s">
        <v>95</v>
      </c>
      <c r="D107" s="12">
        <v>48</v>
      </c>
      <c r="E107" s="12"/>
      <c r="F107" s="12"/>
      <c r="G107" s="12"/>
      <c r="H107" s="12"/>
      <c r="I107" s="12"/>
      <c r="J107" s="12"/>
      <c r="K107" s="12"/>
      <c r="L107" s="12"/>
      <c r="M107" s="9"/>
      <c r="O107" t="str">
        <f>""</f>
        <v/>
      </c>
      <c r="P107" s="4" t="s">
        <v>187</v>
      </c>
      <c r="Q107">
        <v>1</v>
      </c>
      <c r="R107">
        <f>IF(P107="기계경비",J107,0)</f>
        <v>0</v>
      </c>
      <c r="S107">
        <f>IF(P107="운반비",L107,0)</f>
        <v>0</v>
      </c>
      <c r="T107">
        <f>IF(P107="작업부산물",F107,0)</f>
        <v>0</v>
      </c>
      <c r="U107">
        <f>IF(P107="관급",F107,0)</f>
        <v>0</v>
      </c>
      <c r="V107">
        <f>IF(P107="외주비",J107,0)</f>
        <v>0</v>
      </c>
      <c r="W107">
        <f>IF(P107="장비비",J107,0)</f>
        <v>0</v>
      </c>
      <c r="X107">
        <f>IF(P107="폐기물처리비",L107,0)</f>
        <v>0</v>
      </c>
      <c r="Y107">
        <f>IF(P107="가설비",J107,0)</f>
        <v>0</v>
      </c>
      <c r="Z107">
        <f>IF(P107="잡비제외분",F107,0)</f>
        <v>0</v>
      </c>
      <c r="AA107">
        <f>IF(P107="사급자재대",L107,0)</f>
        <v>0</v>
      </c>
      <c r="AB107">
        <f>IF(P107="관급자재대",L107,0)</f>
        <v>0</v>
      </c>
      <c r="AC107">
        <f>IF(P107="석면분담금",L107,0)</f>
        <v>0</v>
      </c>
      <c r="AD107">
        <f>IF(P107="임금채권부담금",L107,0)</f>
        <v>0</v>
      </c>
      <c r="AE107">
        <f>IF(P107="안전관리비",L107,0)</f>
        <v>0</v>
      </c>
      <c r="AF107">
        <f>IF(P107="품질관리비",L107,0)</f>
        <v>0</v>
      </c>
      <c r="AG107">
        <f>IF(P107="작업부산물(철거해체)",L107,0)</f>
        <v>0</v>
      </c>
      <c r="AH107">
        <f>IF(P107="어린이유해물질수수료",L107,0)</f>
        <v>0</v>
      </c>
      <c r="AI107">
        <f>IF(P107="퇴직공제부금",L107,0)</f>
        <v>0</v>
      </c>
      <c r="AJ107">
        <f>IF(P107="사용자항목8",L107,0)</f>
        <v>0</v>
      </c>
      <c r="AK107">
        <f>IF(P107="사용자항목9",L107,0)</f>
        <v>0</v>
      </c>
      <c r="AL107">
        <f>IF(P107="사용자항목10",L107,0)</f>
        <v>0</v>
      </c>
      <c r="AM107">
        <f>IF(P107="사용자항목11",L107,0)</f>
        <v>0</v>
      </c>
      <c r="AN107">
        <f>IF(P107="사용자항목12",L107,0)</f>
        <v>0</v>
      </c>
      <c r="AO107">
        <f>IF(P107="사용자항목13",L107,0)</f>
        <v>0</v>
      </c>
      <c r="AP107">
        <f>IF(P107="사용자항목14",L107,0)</f>
        <v>0</v>
      </c>
      <c r="AQ107">
        <f>IF(P107="사용자항목15",L107,0)</f>
        <v>0</v>
      </c>
      <c r="AR107">
        <f>IF(P107="사용자항목16",L107,0)</f>
        <v>0</v>
      </c>
      <c r="AS107">
        <f>IF(P107="사용자항목17",L107,0)</f>
        <v>0</v>
      </c>
      <c r="AT107">
        <f>IF(P107="사용자항목18",L107,0)</f>
        <v>0</v>
      </c>
      <c r="AU107">
        <f>IF(P107="사용자항목19",L107,0)</f>
        <v>0</v>
      </c>
    </row>
    <row r="108" spans="1:51" ht="21.95" customHeight="1" x14ac:dyDescent="0.3">
      <c r="A108" s="6" t="s">
        <v>244</v>
      </c>
      <c r="B108" s="6" t="s">
        <v>158</v>
      </c>
      <c r="C108" s="7" t="s">
        <v>95</v>
      </c>
      <c r="D108" s="12">
        <v>1</v>
      </c>
      <c r="E108" s="12"/>
      <c r="F108" s="12"/>
      <c r="G108" s="12"/>
      <c r="H108" s="12"/>
      <c r="I108" s="12"/>
      <c r="J108" s="12"/>
      <c r="K108" s="12"/>
      <c r="L108" s="12"/>
      <c r="M108" s="9"/>
      <c r="O108" t="str">
        <f>""</f>
        <v/>
      </c>
      <c r="P108" s="4" t="s">
        <v>187</v>
      </c>
      <c r="Q108">
        <v>1</v>
      </c>
      <c r="R108">
        <f>IF(P108="기계경비",J108,0)</f>
        <v>0</v>
      </c>
      <c r="S108">
        <f>IF(P108="운반비",L108,0)</f>
        <v>0</v>
      </c>
      <c r="T108">
        <f>IF(P108="작업부산물",F108,0)</f>
        <v>0</v>
      </c>
      <c r="U108">
        <f>IF(P108="관급",F108,0)</f>
        <v>0</v>
      </c>
      <c r="V108">
        <f>IF(P108="외주비",J108,0)</f>
        <v>0</v>
      </c>
      <c r="W108">
        <f>IF(P108="장비비",J108,0)</f>
        <v>0</v>
      </c>
      <c r="X108">
        <f>IF(P108="폐기물처리비",L108,0)</f>
        <v>0</v>
      </c>
      <c r="Y108">
        <f>IF(P108="가설비",J108,0)</f>
        <v>0</v>
      </c>
      <c r="Z108">
        <f>IF(P108="잡비제외분",F108,0)</f>
        <v>0</v>
      </c>
      <c r="AA108">
        <f>IF(P108="사급자재대",L108,0)</f>
        <v>0</v>
      </c>
      <c r="AB108">
        <f>IF(P108="관급자재대",L108,0)</f>
        <v>0</v>
      </c>
      <c r="AC108">
        <f>IF(P108="석면분담금",L108,0)</f>
        <v>0</v>
      </c>
      <c r="AD108">
        <f>IF(P108="임금채권부담금",L108,0)</f>
        <v>0</v>
      </c>
      <c r="AE108">
        <f>IF(P108="안전관리비",L108,0)</f>
        <v>0</v>
      </c>
      <c r="AF108">
        <f>IF(P108="품질관리비",L108,0)</f>
        <v>0</v>
      </c>
      <c r="AG108">
        <f>IF(P108="작업부산물(철거해체)",L108,0)</f>
        <v>0</v>
      </c>
      <c r="AH108">
        <f>IF(P108="어린이유해물질수수료",L108,0)</f>
        <v>0</v>
      </c>
      <c r="AI108">
        <f>IF(P108="퇴직공제부금",L108,0)</f>
        <v>0</v>
      </c>
      <c r="AJ108">
        <f>IF(P108="사용자항목8",L108,0)</f>
        <v>0</v>
      </c>
      <c r="AK108">
        <f>IF(P108="사용자항목9",L108,0)</f>
        <v>0</v>
      </c>
      <c r="AL108">
        <f>IF(P108="사용자항목10",L108,0)</f>
        <v>0</v>
      </c>
      <c r="AM108">
        <f>IF(P108="사용자항목11",L108,0)</f>
        <v>0</v>
      </c>
      <c r="AN108">
        <f>IF(P108="사용자항목12",L108,0)</f>
        <v>0</v>
      </c>
      <c r="AO108">
        <f>IF(P108="사용자항목13",L108,0)</f>
        <v>0</v>
      </c>
      <c r="AP108">
        <f>IF(P108="사용자항목14",L108,0)</f>
        <v>0</v>
      </c>
      <c r="AQ108">
        <f>IF(P108="사용자항목15",L108,0)</f>
        <v>0</v>
      </c>
      <c r="AR108">
        <f>IF(P108="사용자항목16",L108,0)</f>
        <v>0</v>
      </c>
      <c r="AS108">
        <f>IF(P108="사용자항목17",L108,0)</f>
        <v>0</v>
      </c>
      <c r="AT108">
        <f>IF(P108="사용자항목18",L108,0)</f>
        <v>0</v>
      </c>
      <c r="AU108">
        <f>IF(P108="사용자항목19",L108,0)</f>
        <v>0</v>
      </c>
    </row>
    <row r="109" spans="1:51" ht="21.95" customHeight="1" x14ac:dyDescent="0.3">
      <c r="A109" s="10"/>
      <c r="B109" s="10"/>
      <c r="C109" s="11"/>
      <c r="D109" s="12"/>
      <c r="E109" s="12"/>
      <c r="F109" s="12"/>
      <c r="G109" s="12"/>
      <c r="H109" s="12"/>
      <c r="I109" s="12"/>
      <c r="J109" s="12"/>
      <c r="K109" s="12"/>
      <c r="L109" s="12"/>
      <c r="M109" s="8"/>
    </row>
    <row r="110" spans="1:51" ht="21.95" customHeight="1" x14ac:dyDescent="0.3">
      <c r="A110" s="10"/>
      <c r="B110" s="10"/>
      <c r="C110" s="11"/>
      <c r="D110" s="12"/>
      <c r="E110" s="12"/>
      <c r="F110" s="12"/>
      <c r="G110" s="12"/>
      <c r="H110" s="12"/>
      <c r="I110" s="12"/>
      <c r="J110" s="12"/>
      <c r="K110" s="12"/>
      <c r="L110" s="12"/>
      <c r="M110" s="8"/>
    </row>
    <row r="111" spans="1:51" ht="21.95" customHeight="1" x14ac:dyDescent="0.3">
      <c r="A111" s="10"/>
      <c r="B111" s="10"/>
      <c r="C111" s="11"/>
      <c r="D111" s="12"/>
      <c r="E111" s="12"/>
      <c r="F111" s="12"/>
      <c r="G111" s="12"/>
      <c r="H111" s="12"/>
      <c r="I111" s="12"/>
      <c r="J111" s="12"/>
      <c r="K111" s="12"/>
      <c r="L111" s="12"/>
      <c r="M111" s="8"/>
    </row>
    <row r="112" spans="1:51" ht="21.95" customHeight="1" x14ac:dyDescent="0.3">
      <c r="A112" s="10"/>
      <c r="B112" s="10"/>
      <c r="C112" s="11"/>
      <c r="D112" s="12"/>
      <c r="E112" s="12"/>
      <c r="F112" s="12"/>
      <c r="G112" s="12"/>
      <c r="H112" s="12"/>
      <c r="I112" s="12"/>
      <c r="J112" s="12"/>
      <c r="K112" s="12"/>
      <c r="L112" s="12"/>
      <c r="M112" s="8"/>
    </row>
    <row r="113" spans="1:51" ht="21.95" customHeight="1" x14ac:dyDescent="0.3">
      <c r="A113" s="10"/>
      <c r="B113" s="10"/>
      <c r="C113" s="11"/>
      <c r="D113" s="12"/>
      <c r="E113" s="12"/>
      <c r="F113" s="12"/>
      <c r="G113" s="12"/>
      <c r="H113" s="12"/>
      <c r="I113" s="12"/>
      <c r="J113" s="12"/>
      <c r="K113" s="12"/>
      <c r="L113" s="12"/>
      <c r="M113" s="8"/>
    </row>
    <row r="114" spans="1:51" ht="21.95" customHeight="1" x14ac:dyDescent="0.3">
      <c r="A114" s="10"/>
      <c r="B114" s="10"/>
      <c r="C114" s="11"/>
      <c r="D114" s="12"/>
      <c r="E114" s="12"/>
      <c r="F114" s="12"/>
      <c r="G114" s="12"/>
      <c r="H114" s="12"/>
      <c r="I114" s="12"/>
      <c r="J114" s="12"/>
      <c r="K114" s="12"/>
      <c r="L114" s="12"/>
      <c r="M114" s="8"/>
    </row>
    <row r="115" spans="1:51" ht="21.95" customHeight="1" x14ac:dyDescent="0.3">
      <c r="A115" s="10"/>
      <c r="B115" s="10"/>
      <c r="C115" s="11"/>
      <c r="D115" s="12"/>
      <c r="E115" s="12"/>
      <c r="F115" s="12"/>
      <c r="G115" s="12"/>
      <c r="H115" s="12"/>
      <c r="I115" s="12"/>
      <c r="J115" s="12"/>
      <c r="K115" s="12"/>
      <c r="L115" s="12"/>
      <c r="M115" s="8"/>
    </row>
    <row r="116" spans="1:51" ht="21.95" customHeight="1" x14ac:dyDescent="0.3">
      <c r="A116" s="10"/>
      <c r="B116" s="10"/>
      <c r="C116" s="11"/>
      <c r="D116" s="12"/>
      <c r="E116" s="12"/>
      <c r="F116" s="12"/>
      <c r="G116" s="12"/>
      <c r="H116" s="12"/>
      <c r="I116" s="12"/>
      <c r="J116" s="12"/>
      <c r="K116" s="12"/>
      <c r="L116" s="12"/>
      <c r="M116" s="8"/>
    </row>
    <row r="117" spans="1:51" ht="21.95" customHeight="1" x14ac:dyDescent="0.3">
      <c r="A117" s="10"/>
      <c r="B117" s="10"/>
      <c r="C117" s="11"/>
      <c r="D117" s="12"/>
      <c r="E117" s="12"/>
      <c r="F117" s="12"/>
      <c r="G117" s="12"/>
      <c r="H117" s="12"/>
      <c r="I117" s="12"/>
      <c r="J117" s="12"/>
      <c r="K117" s="12"/>
      <c r="L117" s="12"/>
      <c r="M117" s="8"/>
    </row>
    <row r="118" spans="1:51" ht="21.95" customHeight="1" x14ac:dyDescent="0.3">
      <c r="A118" s="10"/>
      <c r="B118" s="10"/>
      <c r="C118" s="11"/>
      <c r="D118" s="12"/>
      <c r="E118" s="12"/>
      <c r="F118" s="12"/>
      <c r="G118" s="12"/>
      <c r="H118" s="12"/>
      <c r="I118" s="12"/>
      <c r="J118" s="12"/>
      <c r="K118" s="12"/>
      <c r="L118" s="12"/>
      <c r="M118" s="8"/>
    </row>
    <row r="119" spans="1:51" ht="21.95" customHeight="1" x14ac:dyDescent="0.3">
      <c r="A119" s="10"/>
      <c r="B119" s="10"/>
      <c r="C119" s="11"/>
      <c r="D119" s="12"/>
      <c r="E119" s="12"/>
      <c r="F119" s="12"/>
      <c r="G119" s="12"/>
      <c r="H119" s="12"/>
      <c r="I119" s="12"/>
      <c r="J119" s="12"/>
      <c r="K119" s="12"/>
      <c r="L119" s="12"/>
      <c r="M119" s="8"/>
    </row>
    <row r="120" spans="1:51" ht="21.95" customHeight="1" x14ac:dyDescent="0.3">
      <c r="A120" s="10"/>
      <c r="B120" s="10"/>
      <c r="C120" s="11"/>
      <c r="D120" s="12"/>
      <c r="E120" s="12"/>
      <c r="F120" s="12"/>
      <c r="G120" s="12"/>
      <c r="H120" s="12"/>
      <c r="I120" s="12"/>
      <c r="J120" s="12"/>
      <c r="K120" s="12"/>
      <c r="L120" s="12"/>
      <c r="M120" s="8"/>
    </row>
    <row r="121" spans="1:51" ht="21.95" customHeight="1" x14ac:dyDescent="0.3">
      <c r="A121" s="10"/>
      <c r="B121" s="10"/>
      <c r="C121" s="11"/>
      <c r="D121" s="12"/>
      <c r="E121" s="12"/>
      <c r="F121" s="12"/>
      <c r="G121" s="12"/>
      <c r="H121" s="12"/>
      <c r="I121" s="12"/>
      <c r="J121" s="12"/>
      <c r="K121" s="12"/>
      <c r="L121" s="12"/>
      <c r="M121" s="8"/>
    </row>
    <row r="122" spans="1:51" ht="21.95" customHeight="1" x14ac:dyDescent="0.3">
      <c r="A122" s="10"/>
      <c r="B122" s="10"/>
      <c r="C122" s="11"/>
      <c r="D122" s="12"/>
      <c r="E122" s="12"/>
      <c r="F122" s="12"/>
      <c r="G122" s="12"/>
      <c r="H122" s="12"/>
      <c r="I122" s="12"/>
      <c r="J122" s="12"/>
      <c r="K122" s="12"/>
      <c r="L122" s="12"/>
      <c r="M122" s="8"/>
    </row>
    <row r="123" spans="1:51" ht="21.95" customHeight="1" x14ac:dyDescent="0.3">
      <c r="A123" s="10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8"/>
    </row>
    <row r="124" spans="1:51" ht="21.95" customHeight="1" x14ac:dyDescent="0.3">
      <c r="A124" s="7" t="s">
        <v>181</v>
      </c>
      <c r="B124" s="10"/>
      <c r="C124" s="11"/>
      <c r="D124" s="12"/>
      <c r="E124" s="12"/>
      <c r="F124" s="12">
        <f>ROUNDDOWN(SUMIF(Q106:Q123,"1",F106:F123),0)</f>
        <v>0</v>
      </c>
      <c r="G124" s="12"/>
      <c r="H124" s="12">
        <f>ROUNDDOWN(SUMIF(Q106:Q123,"1",H106:H123),0)</f>
        <v>0</v>
      </c>
      <c r="I124" s="12"/>
      <c r="J124" s="12">
        <f>ROUNDDOWN(SUMIF(Q106:Q123,"1",J106:J123),0)</f>
        <v>0</v>
      </c>
      <c r="K124" s="12"/>
      <c r="L124" s="12">
        <f>F124+H124+J124</f>
        <v>0</v>
      </c>
      <c r="M124" s="8"/>
      <c r="R124">
        <f t="shared" ref="R124:AY124" si="35">ROUNDDOWN(SUM(R106:R108),0)</f>
        <v>0</v>
      </c>
      <c r="S124">
        <f t="shared" si="35"/>
        <v>0</v>
      </c>
      <c r="T124">
        <f t="shared" si="35"/>
        <v>0</v>
      </c>
      <c r="U124">
        <f t="shared" si="35"/>
        <v>0</v>
      </c>
      <c r="V124">
        <f t="shared" si="35"/>
        <v>0</v>
      </c>
      <c r="W124">
        <f t="shared" si="35"/>
        <v>0</v>
      </c>
      <c r="X124">
        <f t="shared" si="35"/>
        <v>0</v>
      </c>
      <c r="Y124">
        <f t="shared" si="35"/>
        <v>0</v>
      </c>
      <c r="Z124">
        <f t="shared" si="35"/>
        <v>0</v>
      </c>
      <c r="AA124">
        <f t="shared" si="35"/>
        <v>0</v>
      </c>
      <c r="AB124">
        <f t="shared" si="35"/>
        <v>0</v>
      </c>
      <c r="AC124">
        <f t="shared" si="35"/>
        <v>0</v>
      </c>
      <c r="AD124">
        <f t="shared" si="35"/>
        <v>0</v>
      </c>
      <c r="AE124">
        <f t="shared" si="35"/>
        <v>0</v>
      </c>
      <c r="AF124">
        <f t="shared" si="35"/>
        <v>0</v>
      </c>
      <c r="AG124">
        <f t="shared" si="35"/>
        <v>0</v>
      </c>
      <c r="AH124">
        <f t="shared" si="35"/>
        <v>0</v>
      </c>
      <c r="AI124">
        <f t="shared" si="35"/>
        <v>0</v>
      </c>
      <c r="AJ124">
        <f t="shared" si="35"/>
        <v>0</v>
      </c>
      <c r="AK124">
        <f t="shared" si="35"/>
        <v>0</v>
      </c>
      <c r="AL124">
        <f t="shared" si="35"/>
        <v>0</v>
      </c>
      <c r="AM124">
        <f t="shared" si="35"/>
        <v>0</v>
      </c>
      <c r="AN124">
        <f t="shared" si="35"/>
        <v>0</v>
      </c>
      <c r="AO124">
        <f t="shared" si="35"/>
        <v>0</v>
      </c>
      <c r="AP124">
        <f t="shared" si="35"/>
        <v>0</v>
      </c>
      <c r="AQ124">
        <f t="shared" si="35"/>
        <v>0</v>
      </c>
      <c r="AR124">
        <f t="shared" si="35"/>
        <v>0</v>
      </c>
      <c r="AS124">
        <f t="shared" si="35"/>
        <v>0</v>
      </c>
      <c r="AT124">
        <f t="shared" si="35"/>
        <v>0</v>
      </c>
      <c r="AU124">
        <f t="shared" si="35"/>
        <v>0</v>
      </c>
      <c r="AV124">
        <f t="shared" si="35"/>
        <v>0</v>
      </c>
      <c r="AW124">
        <f t="shared" si="35"/>
        <v>0</v>
      </c>
      <c r="AX124">
        <f t="shared" si="35"/>
        <v>0</v>
      </c>
      <c r="AY124">
        <f t="shared" si="35"/>
        <v>0</v>
      </c>
    </row>
    <row r="125" spans="1:51" ht="21.95" customHeight="1" x14ac:dyDescent="0.3">
      <c r="A125" s="34" t="s">
        <v>252</v>
      </c>
      <c r="B125" s="35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5"/>
    </row>
    <row r="126" spans="1:51" ht="21.95" customHeight="1" x14ac:dyDescent="0.3">
      <c r="A126" s="6" t="s">
        <v>210</v>
      </c>
      <c r="B126" s="6" t="s">
        <v>201</v>
      </c>
      <c r="C126" s="7" t="s">
        <v>95</v>
      </c>
      <c r="D126" s="12">
        <v>11</v>
      </c>
      <c r="E126" s="12"/>
      <c r="F126" s="12"/>
      <c r="G126" s="12"/>
      <c r="H126" s="12"/>
      <c r="I126" s="12"/>
      <c r="J126" s="12"/>
      <c r="K126" s="12"/>
      <c r="L126" s="12"/>
      <c r="M126" s="9"/>
      <c r="O126" t="str">
        <f>""</f>
        <v/>
      </c>
      <c r="P126" s="4" t="s">
        <v>187</v>
      </c>
      <c r="Q126">
        <v>1</v>
      </c>
      <c r="R126">
        <f t="shared" ref="R126:R133" si="36">IF(P126="기계경비",J126,0)</f>
        <v>0</v>
      </c>
      <c r="S126">
        <f t="shared" ref="S126:S133" si="37">IF(P126="운반비",L126,0)</f>
        <v>0</v>
      </c>
      <c r="T126">
        <f t="shared" ref="T126:T133" si="38">IF(P126="작업부산물",F126,0)</f>
        <v>0</v>
      </c>
      <c r="U126">
        <f t="shared" ref="U126:U133" si="39">IF(P126="관급",F126,0)</f>
        <v>0</v>
      </c>
      <c r="V126">
        <f t="shared" ref="V126:V133" si="40">IF(P126="외주비",J126,0)</f>
        <v>0</v>
      </c>
      <c r="W126">
        <f t="shared" ref="W126:W133" si="41">IF(P126="장비비",J126,0)</f>
        <v>0</v>
      </c>
      <c r="X126">
        <f t="shared" ref="X126:X133" si="42">IF(P126="폐기물처리비",L126,0)</f>
        <v>0</v>
      </c>
      <c r="Y126">
        <f t="shared" ref="Y126:Y133" si="43">IF(P126="가설비",J126,0)</f>
        <v>0</v>
      </c>
      <c r="Z126">
        <f t="shared" ref="Z126:Z133" si="44">IF(P126="잡비제외분",F126,0)</f>
        <v>0</v>
      </c>
      <c r="AA126">
        <f t="shared" ref="AA126:AA133" si="45">IF(P126="사급자재대",L126,0)</f>
        <v>0</v>
      </c>
      <c r="AB126">
        <f t="shared" ref="AB126:AB133" si="46">IF(P126="관급자재대",L126,0)</f>
        <v>0</v>
      </c>
      <c r="AC126">
        <f t="shared" ref="AC126:AC133" si="47">IF(P126="석면분담금",L126,0)</f>
        <v>0</v>
      </c>
      <c r="AD126">
        <f t="shared" ref="AD126:AD133" si="48">IF(P126="임금채권부담금",L126,0)</f>
        <v>0</v>
      </c>
      <c r="AE126">
        <f t="shared" ref="AE126:AE133" si="49">IF(P126="안전관리비",L126,0)</f>
        <v>0</v>
      </c>
      <c r="AF126">
        <f t="shared" ref="AF126:AF133" si="50">IF(P126="품질관리비",L126,0)</f>
        <v>0</v>
      </c>
      <c r="AG126">
        <f t="shared" ref="AG126:AG133" si="51">IF(P126="작업부산물(철거해체)",L126,0)</f>
        <v>0</v>
      </c>
      <c r="AH126">
        <f t="shared" ref="AH126:AH133" si="52">IF(P126="어린이유해물질수수료",L126,0)</f>
        <v>0</v>
      </c>
      <c r="AI126">
        <f t="shared" ref="AI126:AI133" si="53">IF(P126="퇴직공제부금",L126,0)</f>
        <v>0</v>
      </c>
      <c r="AJ126">
        <f t="shared" ref="AJ126:AJ133" si="54">IF(P126="사용자항목8",L126,0)</f>
        <v>0</v>
      </c>
      <c r="AK126">
        <f t="shared" ref="AK126:AK133" si="55">IF(P126="사용자항목9",L126,0)</f>
        <v>0</v>
      </c>
      <c r="AL126">
        <f t="shared" ref="AL126:AL133" si="56">IF(P126="사용자항목10",L126,0)</f>
        <v>0</v>
      </c>
      <c r="AM126">
        <f t="shared" ref="AM126:AM133" si="57">IF(P126="사용자항목11",L126,0)</f>
        <v>0</v>
      </c>
      <c r="AN126">
        <f t="shared" ref="AN126:AN133" si="58">IF(P126="사용자항목12",L126,0)</f>
        <v>0</v>
      </c>
      <c r="AO126">
        <f t="shared" ref="AO126:AO133" si="59">IF(P126="사용자항목13",L126,0)</f>
        <v>0</v>
      </c>
      <c r="AP126">
        <f t="shared" ref="AP126:AP133" si="60">IF(P126="사용자항목14",L126,0)</f>
        <v>0</v>
      </c>
      <c r="AQ126">
        <f t="shared" ref="AQ126:AQ133" si="61">IF(P126="사용자항목15",L126,0)</f>
        <v>0</v>
      </c>
      <c r="AR126">
        <f t="shared" ref="AR126:AR133" si="62">IF(P126="사용자항목16",L126,0)</f>
        <v>0</v>
      </c>
      <c r="AS126">
        <f t="shared" ref="AS126:AS133" si="63">IF(P126="사용자항목17",L126,0)</f>
        <v>0</v>
      </c>
      <c r="AT126">
        <f t="shared" ref="AT126:AT133" si="64">IF(P126="사용자항목18",L126,0)</f>
        <v>0</v>
      </c>
      <c r="AU126">
        <f t="shared" ref="AU126:AU133" si="65">IF(P126="사용자항목19",L126,0)</f>
        <v>0</v>
      </c>
      <c r="AY126" s="4" t="s">
        <v>94</v>
      </c>
    </row>
    <row r="127" spans="1:51" ht="21.95" customHeight="1" x14ac:dyDescent="0.3">
      <c r="A127" s="6" t="s">
        <v>219</v>
      </c>
      <c r="B127" s="6" t="s">
        <v>204</v>
      </c>
      <c r="C127" s="7" t="s">
        <v>95</v>
      </c>
      <c r="D127" s="12">
        <v>26</v>
      </c>
      <c r="E127" s="12"/>
      <c r="F127" s="12"/>
      <c r="G127" s="12"/>
      <c r="H127" s="12"/>
      <c r="I127" s="12"/>
      <c r="J127" s="12"/>
      <c r="K127" s="12"/>
      <c r="L127" s="12"/>
      <c r="M127" s="9"/>
      <c r="O127" t="str">
        <f>""</f>
        <v/>
      </c>
      <c r="P127" s="4" t="s">
        <v>187</v>
      </c>
      <c r="Q127">
        <v>1</v>
      </c>
      <c r="R127">
        <f t="shared" si="36"/>
        <v>0</v>
      </c>
      <c r="S127">
        <f t="shared" si="37"/>
        <v>0</v>
      </c>
      <c r="T127">
        <f t="shared" si="38"/>
        <v>0</v>
      </c>
      <c r="U127">
        <f t="shared" si="39"/>
        <v>0</v>
      </c>
      <c r="V127">
        <f t="shared" si="40"/>
        <v>0</v>
      </c>
      <c r="W127">
        <f t="shared" si="41"/>
        <v>0</v>
      </c>
      <c r="X127">
        <f t="shared" si="42"/>
        <v>0</v>
      </c>
      <c r="Y127">
        <f t="shared" si="43"/>
        <v>0</v>
      </c>
      <c r="Z127">
        <f t="shared" si="44"/>
        <v>0</v>
      </c>
      <c r="AA127">
        <f t="shared" si="45"/>
        <v>0</v>
      </c>
      <c r="AB127">
        <f t="shared" si="46"/>
        <v>0</v>
      </c>
      <c r="AC127">
        <f t="shared" si="47"/>
        <v>0</v>
      </c>
      <c r="AD127">
        <f t="shared" si="48"/>
        <v>0</v>
      </c>
      <c r="AE127">
        <f t="shared" si="49"/>
        <v>0</v>
      </c>
      <c r="AF127">
        <f t="shared" si="50"/>
        <v>0</v>
      </c>
      <c r="AG127">
        <f t="shared" si="51"/>
        <v>0</v>
      </c>
      <c r="AH127">
        <f t="shared" si="52"/>
        <v>0</v>
      </c>
      <c r="AI127">
        <f t="shared" si="53"/>
        <v>0</v>
      </c>
      <c r="AJ127">
        <f t="shared" si="54"/>
        <v>0</v>
      </c>
      <c r="AK127">
        <f t="shared" si="55"/>
        <v>0</v>
      </c>
      <c r="AL127">
        <f t="shared" si="56"/>
        <v>0</v>
      </c>
      <c r="AM127">
        <f t="shared" si="57"/>
        <v>0</v>
      </c>
      <c r="AN127">
        <f t="shared" si="58"/>
        <v>0</v>
      </c>
      <c r="AO127">
        <f t="shared" si="59"/>
        <v>0</v>
      </c>
      <c r="AP127">
        <f t="shared" si="60"/>
        <v>0</v>
      </c>
      <c r="AQ127">
        <f t="shared" si="61"/>
        <v>0</v>
      </c>
      <c r="AR127">
        <f t="shared" si="62"/>
        <v>0</v>
      </c>
      <c r="AS127">
        <f t="shared" si="63"/>
        <v>0</v>
      </c>
      <c r="AT127">
        <f t="shared" si="64"/>
        <v>0</v>
      </c>
      <c r="AU127">
        <f t="shared" si="65"/>
        <v>0</v>
      </c>
      <c r="AY127" s="4" t="s">
        <v>94</v>
      </c>
    </row>
    <row r="128" spans="1:51" ht="21.95" customHeight="1" x14ac:dyDescent="0.3">
      <c r="A128" s="6" t="s">
        <v>217</v>
      </c>
      <c r="B128" s="6" t="s">
        <v>199</v>
      </c>
      <c r="C128" s="7" t="s">
        <v>95</v>
      </c>
      <c r="D128" s="12">
        <v>23</v>
      </c>
      <c r="E128" s="12"/>
      <c r="F128" s="12"/>
      <c r="G128" s="12"/>
      <c r="H128" s="12"/>
      <c r="I128" s="12"/>
      <c r="J128" s="12"/>
      <c r="K128" s="12"/>
      <c r="L128" s="12"/>
      <c r="M128" s="9"/>
      <c r="O128" t="str">
        <f>""</f>
        <v/>
      </c>
      <c r="P128" s="4" t="s">
        <v>187</v>
      </c>
      <c r="Q128">
        <v>1</v>
      </c>
      <c r="R128">
        <f t="shared" si="36"/>
        <v>0</v>
      </c>
      <c r="S128">
        <f t="shared" si="37"/>
        <v>0</v>
      </c>
      <c r="T128">
        <f t="shared" si="38"/>
        <v>0</v>
      </c>
      <c r="U128">
        <f t="shared" si="39"/>
        <v>0</v>
      </c>
      <c r="V128">
        <f t="shared" si="40"/>
        <v>0</v>
      </c>
      <c r="W128">
        <f t="shared" si="41"/>
        <v>0</v>
      </c>
      <c r="X128">
        <f t="shared" si="42"/>
        <v>0</v>
      </c>
      <c r="Y128">
        <f t="shared" si="43"/>
        <v>0</v>
      </c>
      <c r="Z128">
        <f t="shared" si="44"/>
        <v>0</v>
      </c>
      <c r="AA128">
        <f t="shared" si="45"/>
        <v>0</v>
      </c>
      <c r="AB128">
        <f t="shared" si="46"/>
        <v>0</v>
      </c>
      <c r="AC128">
        <f t="shared" si="47"/>
        <v>0</v>
      </c>
      <c r="AD128">
        <f t="shared" si="48"/>
        <v>0</v>
      </c>
      <c r="AE128">
        <f t="shared" si="49"/>
        <v>0</v>
      </c>
      <c r="AF128">
        <f t="shared" si="50"/>
        <v>0</v>
      </c>
      <c r="AG128">
        <f t="shared" si="51"/>
        <v>0</v>
      </c>
      <c r="AH128">
        <f t="shared" si="52"/>
        <v>0</v>
      </c>
      <c r="AI128">
        <f t="shared" si="53"/>
        <v>0</v>
      </c>
      <c r="AJ128">
        <f t="shared" si="54"/>
        <v>0</v>
      </c>
      <c r="AK128">
        <f t="shared" si="55"/>
        <v>0</v>
      </c>
      <c r="AL128">
        <f t="shared" si="56"/>
        <v>0</v>
      </c>
      <c r="AM128">
        <f t="shared" si="57"/>
        <v>0</v>
      </c>
      <c r="AN128">
        <f t="shared" si="58"/>
        <v>0</v>
      </c>
      <c r="AO128">
        <f t="shared" si="59"/>
        <v>0</v>
      </c>
      <c r="AP128">
        <f t="shared" si="60"/>
        <v>0</v>
      </c>
      <c r="AQ128">
        <f t="shared" si="61"/>
        <v>0</v>
      </c>
      <c r="AR128">
        <f t="shared" si="62"/>
        <v>0</v>
      </c>
      <c r="AS128">
        <f t="shared" si="63"/>
        <v>0</v>
      </c>
      <c r="AT128">
        <f t="shared" si="64"/>
        <v>0</v>
      </c>
      <c r="AU128">
        <f t="shared" si="65"/>
        <v>0</v>
      </c>
      <c r="AY128" s="4" t="s">
        <v>94</v>
      </c>
    </row>
    <row r="129" spans="1:51" ht="21.95" customHeight="1" x14ac:dyDescent="0.3">
      <c r="A129" s="6" t="s">
        <v>155</v>
      </c>
      <c r="B129" s="6" t="s">
        <v>135</v>
      </c>
      <c r="C129" s="7" t="s">
        <v>95</v>
      </c>
      <c r="D129" s="12">
        <v>1</v>
      </c>
      <c r="E129" s="12"/>
      <c r="F129" s="12"/>
      <c r="G129" s="12"/>
      <c r="H129" s="12"/>
      <c r="I129" s="12"/>
      <c r="J129" s="12"/>
      <c r="K129" s="12"/>
      <c r="L129" s="12"/>
      <c r="M129" s="9"/>
      <c r="O129" t="str">
        <f>""</f>
        <v/>
      </c>
      <c r="P129" s="4" t="s">
        <v>187</v>
      </c>
      <c r="Q129">
        <v>1</v>
      </c>
      <c r="R129">
        <f t="shared" si="36"/>
        <v>0</v>
      </c>
      <c r="S129">
        <f t="shared" si="37"/>
        <v>0</v>
      </c>
      <c r="T129">
        <f t="shared" si="38"/>
        <v>0</v>
      </c>
      <c r="U129">
        <f t="shared" si="39"/>
        <v>0</v>
      </c>
      <c r="V129">
        <f t="shared" si="40"/>
        <v>0</v>
      </c>
      <c r="W129">
        <f t="shared" si="41"/>
        <v>0</v>
      </c>
      <c r="X129">
        <f t="shared" si="42"/>
        <v>0</v>
      </c>
      <c r="Y129">
        <f t="shared" si="43"/>
        <v>0</v>
      </c>
      <c r="Z129">
        <f t="shared" si="44"/>
        <v>0</v>
      </c>
      <c r="AA129">
        <f t="shared" si="45"/>
        <v>0</v>
      </c>
      <c r="AB129">
        <f t="shared" si="46"/>
        <v>0</v>
      </c>
      <c r="AC129">
        <f t="shared" si="47"/>
        <v>0</v>
      </c>
      <c r="AD129">
        <f t="shared" si="48"/>
        <v>0</v>
      </c>
      <c r="AE129">
        <f t="shared" si="49"/>
        <v>0</v>
      </c>
      <c r="AF129">
        <f t="shared" si="50"/>
        <v>0</v>
      </c>
      <c r="AG129">
        <f t="shared" si="51"/>
        <v>0</v>
      </c>
      <c r="AH129">
        <f t="shared" si="52"/>
        <v>0</v>
      </c>
      <c r="AI129">
        <f t="shared" si="53"/>
        <v>0</v>
      </c>
      <c r="AJ129">
        <f t="shared" si="54"/>
        <v>0</v>
      </c>
      <c r="AK129">
        <f t="shared" si="55"/>
        <v>0</v>
      </c>
      <c r="AL129">
        <f t="shared" si="56"/>
        <v>0</v>
      </c>
      <c r="AM129">
        <f t="shared" si="57"/>
        <v>0</v>
      </c>
      <c r="AN129">
        <f t="shared" si="58"/>
        <v>0</v>
      </c>
      <c r="AO129">
        <f t="shared" si="59"/>
        <v>0</v>
      </c>
      <c r="AP129">
        <f t="shared" si="60"/>
        <v>0</v>
      </c>
      <c r="AQ129">
        <f t="shared" si="61"/>
        <v>0</v>
      </c>
      <c r="AR129">
        <f t="shared" si="62"/>
        <v>0</v>
      </c>
      <c r="AS129">
        <f t="shared" si="63"/>
        <v>0</v>
      </c>
      <c r="AT129">
        <f t="shared" si="64"/>
        <v>0</v>
      </c>
      <c r="AU129">
        <f t="shared" si="65"/>
        <v>0</v>
      </c>
      <c r="AY129" s="4" t="s">
        <v>94</v>
      </c>
    </row>
    <row r="130" spans="1:51" ht="21.95" customHeight="1" x14ac:dyDescent="0.3">
      <c r="A130" s="6" t="s">
        <v>236</v>
      </c>
      <c r="B130" s="6" t="s">
        <v>200</v>
      </c>
      <c r="C130" s="7" t="s">
        <v>95</v>
      </c>
      <c r="D130" s="12">
        <v>17</v>
      </c>
      <c r="E130" s="12"/>
      <c r="F130" s="12"/>
      <c r="G130" s="12"/>
      <c r="H130" s="12"/>
      <c r="I130" s="12"/>
      <c r="J130" s="12"/>
      <c r="K130" s="12"/>
      <c r="L130" s="12"/>
      <c r="M130" s="9"/>
      <c r="O130" t="str">
        <f>""</f>
        <v/>
      </c>
      <c r="P130" s="4" t="s">
        <v>187</v>
      </c>
      <c r="Q130">
        <v>1</v>
      </c>
      <c r="R130">
        <f t="shared" si="36"/>
        <v>0</v>
      </c>
      <c r="S130">
        <f t="shared" si="37"/>
        <v>0</v>
      </c>
      <c r="T130">
        <f t="shared" si="38"/>
        <v>0</v>
      </c>
      <c r="U130">
        <f t="shared" si="39"/>
        <v>0</v>
      </c>
      <c r="V130">
        <f t="shared" si="40"/>
        <v>0</v>
      </c>
      <c r="W130">
        <f t="shared" si="41"/>
        <v>0</v>
      </c>
      <c r="X130">
        <f t="shared" si="42"/>
        <v>0</v>
      </c>
      <c r="Y130">
        <f t="shared" si="43"/>
        <v>0</v>
      </c>
      <c r="Z130">
        <f t="shared" si="44"/>
        <v>0</v>
      </c>
      <c r="AA130">
        <f t="shared" si="45"/>
        <v>0</v>
      </c>
      <c r="AB130">
        <f t="shared" si="46"/>
        <v>0</v>
      </c>
      <c r="AC130">
        <f t="shared" si="47"/>
        <v>0</v>
      </c>
      <c r="AD130">
        <f t="shared" si="48"/>
        <v>0</v>
      </c>
      <c r="AE130">
        <f t="shared" si="49"/>
        <v>0</v>
      </c>
      <c r="AF130">
        <f t="shared" si="50"/>
        <v>0</v>
      </c>
      <c r="AG130">
        <f t="shared" si="51"/>
        <v>0</v>
      </c>
      <c r="AH130">
        <f t="shared" si="52"/>
        <v>0</v>
      </c>
      <c r="AI130">
        <f t="shared" si="53"/>
        <v>0</v>
      </c>
      <c r="AJ130">
        <f t="shared" si="54"/>
        <v>0</v>
      </c>
      <c r="AK130">
        <f t="shared" si="55"/>
        <v>0</v>
      </c>
      <c r="AL130">
        <f t="shared" si="56"/>
        <v>0</v>
      </c>
      <c r="AM130">
        <f t="shared" si="57"/>
        <v>0</v>
      </c>
      <c r="AN130">
        <f t="shared" si="58"/>
        <v>0</v>
      </c>
      <c r="AO130">
        <f t="shared" si="59"/>
        <v>0</v>
      </c>
      <c r="AP130">
        <f t="shared" si="60"/>
        <v>0</v>
      </c>
      <c r="AQ130">
        <f t="shared" si="61"/>
        <v>0</v>
      </c>
      <c r="AR130">
        <f t="shared" si="62"/>
        <v>0</v>
      </c>
      <c r="AS130">
        <f t="shared" si="63"/>
        <v>0</v>
      </c>
      <c r="AT130">
        <f t="shared" si="64"/>
        <v>0</v>
      </c>
      <c r="AU130">
        <f t="shared" si="65"/>
        <v>0</v>
      </c>
      <c r="AY130" s="4" t="s">
        <v>94</v>
      </c>
    </row>
    <row r="131" spans="1:51" ht="21.95" customHeight="1" x14ac:dyDescent="0.3">
      <c r="A131" s="6" t="s">
        <v>93</v>
      </c>
      <c r="B131" s="6" t="s">
        <v>222</v>
      </c>
      <c r="C131" s="7" t="s">
        <v>100</v>
      </c>
      <c r="D131" s="12">
        <v>97</v>
      </c>
      <c r="E131" s="12"/>
      <c r="F131" s="12"/>
      <c r="G131" s="12"/>
      <c r="H131" s="12"/>
      <c r="I131" s="12"/>
      <c r="J131" s="12"/>
      <c r="K131" s="12"/>
      <c r="L131" s="12"/>
      <c r="M131" s="8"/>
      <c r="O131" t="str">
        <f>"01"</f>
        <v>01</v>
      </c>
      <c r="P131" s="4" t="s">
        <v>187</v>
      </c>
      <c r="Q131">
        <v>1</v>
      </c>
      <c r="R131">
        <f t="shared" si="36"/>
        <v>0</v>
      </c>
      <c r="S131">
        <f t="shared" si="37"/>
        <v>0</v>
      </c>
      <c r="T131">
        <f t="shared" si="38"/>
        <v>0</v>
      </c>
      <c r="U131">
        <f t="shared" si="39"/>
        <v>0</v>
      </c>
      <c r="V131">
        <f t="shared" si="40"/>
        <v>0</v>
      </c>
      <c r="W131">
        <f t="shared" si="41"/>
        <v>0</v>
      </c>
      <c r="X131">
        <f t="shared" si="42"/>
        <v>0</v>
      </c>
      <c r="Y131">
        <f t="shared" si="43"/>
        <v>0</v>
      </c>
      <c r="Z131">
        <f t="shared" si="44"/>
        <v>0</v>
      </c>
      <c r="AA131">
        <f t="shared" si="45"/>
        <v>0</v>
      </c>
      <c r="AB131">
        <f t="shared" si="46"/>
        <v>0</v>
      </c>
      <c r="AC131">
        <f t="shared" si="47"/>
        <v>0</v>
      </c>
      <c r="AD131">
        <f t="shared" si="48"/>
        <v>0</v>
      </c>
      <c r="AE131">
        <f t="shared" si="49"/>
        <v>0</v>
      </c>
      <c r="AF131">
        <f t="shared" si="50"/>
        <v>0</v>
      </c>
      <c r="AG131">
        <f t="shared" si="51"/>
        <v>0</v>
      </c>
      <c r="AH131">
        <f t="shared" si="52"/>
        <v>0</v>
      </c>
      <c r="AI131">
        <f t="shared" si="53"/>
        <v>0</v>
      </c>
      <c r="AJ131">
        <f t="shared" si="54"/>
        <v>0</v>
      </c>
      <c r="AK131">
        <f t="shared" si="55"/>
        <v>0</v>
      </c>
      <c r="AL131">
        <f t="shared" si="56"/>
        <v>0</v>
      </c>
      <c r="AM131">
        <f t="shared" si="57"/>
        <v>0</v>
      </c>
      <c r="AN131">
        <f t="shared" si="58"/>
        <v>0</v>
      </c>
      <c r="AO131">
        <f t="shared" si="59"/>
        <v>0</v>
      </c>
      <c r="AP131">
        <f t="shared" si="60"/>
        <v>0</v>
      </c>
      <c r="AQ131">
        <f t="shared" si="61"/>
        <v>0</v>
      </c>
      <c r="AR131">
        <f t="shared" si="62"/>
        <v>0</v>
      </c>
      <c r="AS131">
        <f t="shared" si="63"/>
        <v>0</v>
      </c>
      <c r="AT131">
        <f t="shared" si="64"/>
        <v>0</v>
      </c>
      <c r="AU131">
        <f t="shared" si="65"/>
        <v>0</v>
      </c>
    </row>
    <row r="132" spans="1:51" ht="21.95" customHeight="1" x14ac:dyDescent="0.3">
      <c r="A132" s="6" t="s">
        <v>93</v>
      </c>
      <c r="B132" s="6" t="s">
        <v>13</v>
      </c>
      <c r="C132" s="7" t="s">
        <v>100</v>
      </c>
      <c r="D132" s="12">
        <v>555</v>
      </c>
      <c r="E132" s="12"/>
      <c r="F132" s="12"/>
      <c r="G132" s="12"/>
      <c r="H132" s="12"/>
      <c r="I132" s="12"/>
      <c r="J132" s="12"/>
      <c r="K132" s="12"/>
      <c r="L132" s="12"/>
      <c r="M132" s="8"/>
      <c r="O132" t="str">
        <f>"01"</f>
        <v>01</v>
      </c>
      <c r="P132" s="4" t="s">
        <v>187</v>
      </c>
      <c r="Q132">
        <v>1</v>
      </c>
      <c r="R132">
        <f t="shared" si="36"/>
        <v>0</v>
      </c>
      <c r="S132">
        <f t="shared" si="37"/>
        <v>0</v>
      </c>
      <c r="T132">
        <f t="shared" si="38"/>
        <v>0</v>
      </c>
      <c r="U132">
        <f t="shared" si="39"/>
        <v>0</v>
      </c>
      <c r="V132">
        <f t="shared" si="40"/>
        <v>0</v>
      </c>
      <c r="W132">
        <f t="shared" si="41"/>
        <v>0</v>
      </c>
      <c r="X132">
        <f t="shared" si="42"/>
        <v>0</v>
      </c>
      <c r="Y132">
        <f t="shared" si="43"/>
        <v>0</v>
      </c>
      <c r="Z132">
        <f t="shared" si="44"/>
        <v>0</v>
      </c>
      <c r="AA132">
        <f t="shared" si="45"/>
        <v>0</v>
      </c>
      <c r="AB132">
        <f t="shared" si="46"/>
        <v>0</v>
      </c>
      <c r="AC132">
        <f t="shared" si="47"/>
        <v>0</v>
      </c>
      <c r="AD132">
        <f t="shared" si="48"/>
        <v>0</v>
      </c>
      <c r="AE132">
        <f t="shared" si="49"/>
        <v>0</v>
      </c>
      <c r="AF132">
        <f t="shared" si="50"/>
        <v>0</v>
      </c>
      <c r="AG132">
        <f t="shared" si="51"/>
        <v>0</v>
      </c>
      <c r="AH132">
        <f t="shared" si="52"/>
        <v>0</v>
      </c>
      <c r="AI132">
        <f t="shared" si="53"/>
        <v>0</v>
      </c>
      <c r="AJ132">
        <f t="shared" si="54"/>
        <v>0</v>
      </c>
      <c r="AK132">
        <f t="shared" si="55"/>
        <v>0</v>
      </c>
      <c r="AL132">
        <f t="shared" si="56"/>
        <v>0</v>
      </c>
      <c r="AM132">
        <f t="shared" si="57"/>
        <v>0</v>
      </c>
      <c r="AN132">
        <f t="shared" si="58"/>
        <v>0</v>
      </c>
      <c r="AO132">
        <f t="shared" si="59"/>
        <v>0</v>
      </c>
      <c r="AP132">
        <f t="shared" si="60"/>
        <v>0</v>
      </c>
      <c r="AQ132">
        <f t="shared" si="61"/>
        <v>0</v>
      </c>
      <c r="AR132">
        <f t="shared" si="62"/>
        <v>0</v>
      </c>
      <c r="AS132">
        <f t="shared" si="63"/>
        <v>0</v>
      </c>
      <c r="AT132">
        <f t="shared" si="64"/>
        <v>0</v>
      </c>
      <c r="AU132">
        <f t="shared" si="65"/>
        <v>0</v>
      </c>
      <c r="AY132" s="4" t="s">
        <v>94</v>
      </c>
    </row>
    <row r="133" spans="1:51" ht="21.95" customHeight="1" x14ac:dyDescent="0.3">
      <c r="A133" s="6" t="s">
        <v>2</v>
      </c>
      <c r="B133" s="6" t="s">
        <v>218</v>
      </c>
      <c r="C133" s="7" t="s">
        <v>100</v>
      </c>
      <c r="D133" s="12">
        <v>192</v>
      </c>
      <c r="E133" s="12"/>
      <c r="F133" s="12"/>
      <c r="G133" s="12"/>
      <c r="H133" s="12"/>
      <c r="I133" s="12"/>
      <c r="J133" s="12"/>
      <c r="K133" s="12"/>
      <c r="L133" s="12"/>
      <c r="M133" s="8"/>
      <c r="O133" t="str">
        <f>"01"</f>
        <v>01</v>
      </c>
      <c r="P133" s="4" t="s">
        <v>187</v>
      </c>
      <c r="Q133">
        <v>1</v>
      </c>
      <c r="R133">
        <f t="shared" si="36"/>
        <v>0</v>
      </c>
      <c r="S133">
        <f t="shared" si="37"/>
        <v>0</v>
      </c>
      <c r="T133">
        <f t="shared" si="38"/>
        <v>0</v>
      </c>
      <c r="U133">
        <f t="shared" si="39"/>
        <v>0</v>
      </c>
      <c r="V133">
        <f t="shared" si="40"/>
        <v>0</v>
      </c>
      <c r="W133">
        <f t="shared" si="41"/>
        <v>0</v>
      </c>
      <c r="X133">
        <f t="shared" si="42"/>
        <v>0</v>
      </c>
      <c r="Y133">
        <f t="shared" si="43"/>
        <v>0</v>
      </c>
      <c r="Z133">
        <f t="shared" si="44"/>
        <v>0</v>
      </c>
      <c r="AA133">
        <f t="shared" si="45"/>
        <v>0</v>
      </c>
      <c r="AB133">
        <f t="shared" si="46"/>
        <v>0</v>
      </c>
      <c r="AC133">
        <f t="shared" si="47"/>
        <v>0</v>
      </c>
      <c r="AD133">
        <f t="shared" si="48"/>
        <v>0</v>
      </c>
      <c r="AE133">
        <f t="shared" si="49"/>
        <v>0</v>
      </c>
      <c r="AF133">
        <f t="shared" si="50"/>
        <v>0</v>
      </c>
      <c r="AG133">
        <f t="shared" si="51"/>
        <v>0</v>
      </c>
      <c r="AH133">
        <f t="shared" si="52"/>
        <v>0</v>
      </c>
      <c r="AI133">
        <f t="shared" si="53"/>
        <v>0</v>
      </c>
      <c r="AJ133">
        <f t="shared" si="54"/>
        <v>0</v>
      </c>
      <c r="AK133">
        <f t="shared" si="55"/>
        <v>0</v>
      </c>
      <c r="AL133">
        <f t="shared" si="56"/>
        <v>0</v>
      </c>
      <c r="AM133">
        <f t="shared" si="57"/>
        <v>0</v>
      </c>
      <c r="AN133">
        <f t="shared" si="58"/>
        <v>0</v>
      </c>
      <c r="AO133">
        <f t="shared" si="59"/>
        <v>0</v>
      </c>
      <c r="AP133">
        <f t="shared" si="60"/>
        <v>0</v>
      </c>
      <c r="AQ133">
        <f t="shared" si="61"/>
        <v>0</v>
      </c>
      <c r="AR133">
        <f t="shared" si="62"/>
        <v>0</v>
      </c>
      <c r="AS133">
        <f t="shared" si="63"/>
        <v>0</v>
      </c>
      <c r="AT133">
        <f t="shared" si="64"/>
        <v>0</v>
      </c>
      <c r="AU133">
        <f t="shared" si="65"/>
        <v>0</v>
      </c>
    </row>
    <row r="134" spans="1:51" ht="21.95" customHeight="1" x14ac:dyDescent="0.3">
      <c r="A134" s="10"/>
      <c r="B134" s="10"/>
      <c r="C134" s="11"/>
      <c r="D134" s="12"/>
      <c r="E134" s="12"/>
      <c r="F134" s="12"/>
      <c r="G134" s="12"/>
      <c r="H134" s="12"/>
      <c r="I134" s="12"/>
      <c r="J134" s="12"/>
      <c r="K134" s="12"/>
      <c r="L134" s="12"/>
      <c r="M134" s="8"/>
    </row>
    <row r="135" spans="1:51" ht="21.95" customHeight="1" x14ac:dyDescent="0.3">
      <c r="A135" s="10"/>
      <c r="B135" s="10"/>
      <c r="C135" s="11"/>
      <c r="D135" s="12"/>
      <c r="E135" s="12"/>
      <c r="F135" s="12"/>
      <c r="G135" s="12"/>
      <c r="H135" s="12"/>
      <c r="I135" s="12"/>
      <c r="J135" s="12"/>
      <c r="K135" s="12"/>
      <c r="L135" s="12"/>
      <c r="M135" s="8"/>
    </row>
    <row r="136" spans="1:51" ht="21.95" customHeight="1" x14ac:dyDescent="0.3">
      <c r="A136" s="10"/>
      <c r="B136" s="10"/>
      <c r="C136" s="11"/>
      <c r="D136" s="12"/>
      <c r="E136" s="12"/>
      <c r="F136" s="12"/>
      <c r="G136" s="12"/>
      <c r="H136" s="12"/>
      <c r="I136" s="12"/>
      <c r="J136" s="12"/>
      <c r="K136" s="12"/>
      <c r="L136" s="12"/>
      <c r="M136" s="8"/>
    </row>
    <row r="137" spans="1:51" ht="21.95" customHeight="1" x14ac:dyDescent="0.3">
      <c r="A137" s="10"/>
      <c r="B137" s="10"/>
      <c r="C137" s="11"/>
      <c r="D137" s="12"/>
      <c r="E137" s="12"/>
      <c r="F137" s="12"/>
      <c r="G137" s="12"/>
      <c r="H137" s="12"/>
      <c r="I137" s="12"/>
      <c r="J137" s="12"/>
      <c r="K137" s="12"/>
      <c r="L137" s="12"/>
      <c r="M137" s="8"/>
    </row>
    <row r="138" spans="1:51" ht="21.95" customHeight="1" x14ac:dyDescent="0.3">
      <c r="A138" s="10"/>
      <c r="B138" s="10"/>
      <c r="C138" s="11"/>
      <c r="D138" s="12"/>
      <c r="E138" s="12"/>
      <c r="F138" s="12"/>
      <c r="G138" s="12"/>
      <c r="H138" s="12"/>
      <c r="I138" s="12"/>
      <c r="J138" s="12"/>
      <c r="K138" s="12"/>
      <c r="L138" s="12"/>
      <c r="M138" s="8"/>
    </row>
    <row r="139" spans="1:51" ht="21.95" customHeight="1" x14ac:dyDescent="0.3">
      <c r="A139" s="10"/>
      <c r="B139" s="10"/>
      <c r="C139" s="11"/>
      <c r="D139" s="12"/>
      <c r="E139" s="12"/>
      <c r="F139" s="12"/>
      <c r="G139" s="12"/>
      <c r="H139" s="12"/>
      <c r="I139" s="12"/>
      <c r="J139" s="12"/>
      <c r="K139" s="12"/>
      <c r="L139" s="12"/>
      <c r="M139" s="8"/>
    </row>
    <row r="140" spans="1:51" ht="21.95" customHeight="1" x14ac:dyDescent="0.3">
      <c r="A140" s="10"/>
      <c r="B140" s="10"/>
      <c r="C140" s="11"/>
      <c r="D140" s="12"/>
      <c r="E140" s="12"/>
      <c r="F140" s="12"/>
      <c r="G140" s="12"/>
      <c r="H140" s="12"/>
      <c r="I140" s="12"/>
      <c r="J140" s="12"/>
      <c r="K140" s="12"/>
      <c r="L140" s="12"/>
      <c r="M140" s="8"/>
    </row>
    <row r="141" spans="1:51" ht="21.95" customHeight="1" x14ac:dyDescent="0.3">
      <c r="A141" s="10"/>
      <c r="B141" s="10"/>
      <c r="C141" s="11"/>
      <c r="D141" s="12"/>
      <c r="E141" s="12"/>
      <c r="F141" s="12"/>
      <c r="G141" s="12"/>
      <c r="H141" s="12"/>
      <c r="I141" s="12"/>
      <c r="J141" s="12"/>
      <c r="K141" s="12"/>
      <c r="L141" s="12"/>
      <c r="M141" s="8"/>
    </row>
    <row r="142" spans="1:51" ht="21.95" customHeight="1" x14ac:dyDescent="0.3">
      <c r="A142" s="10"/>
      <c r="B142" s="10"/>
      <c r="C142" s="11"/>
      <c r="D142" s="12"/>
      <c r="E142" s="12"/>
      <c r="F142" s="12"/>
      <c r="G142" s="12"/>
      <c r="H142" s="12"/>
      <c r="I142" s="12"/>
      <c r="J142" s="12"/>
      <c r="K142" s="12"/>
      <c r="L142" s="12"/>
      <c r="M142" s="8"/>
    </row>
    <row r="143" spans="1:51" ht="21.95" customHeight="1" x14ac:dyDescent="0.3">
      <c r="A143" s="10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8"/>
    </row>
    <row r="144" spans="1:51" ht="21.95" customHeight="1" x14ac:dyDescent="0.3">
      <c r="A144" s="7" t="s">
        <v>181</v>
      </c>
      <c r="B144" s="10"/>
      <c r="C144" s="11"/>
      <c r="D144" s="12"/>
      <c r="E144" s="12"/>
      <c r="F144" s="12">
        <f>ROUNDDOWN(SUMIF(Q126:Q143,"1",F126:F143),0)</f>
        <v>0</v>
      </c>
      <c r="G144" s="12"/>
      <c r="H144" s="12">
        <f>ROUNDDOWN(SUMIF(Q126:Q143,"1",H126:H143),0)</f>
        <v>0</v>
      </c>
      <c r="I144" s="12"/>
      <c r="J144" s="12">
        <f>ROUNDDOWN(SUMIF(Q126:Q143,"1",J126:J143),0)</f>
        <v>0</v>
      </c>
      <c r="K144" s="12"/>
      <c r="L144" s="12">
        <f>F144+H144+J144</f>
        <v>0</v>
      </c>
      <c r="M144" s="8"/>
      <c r="R144">
        <f t="shared" ref="R144:AY144" si="66">ROUNDDOWN(SUM(R126:R133),0)</f>
        <v>0</v>
      </c>
      <c r="S144">
        <f t="shared" si="66"/>
        <v>0</v>
      </c>
      <c r="T144">
        <f t="shared" si="66"/>
        <v>0</v>
      </c>
      <c r="U144">
        <f t="shared" si="66"/>
        <v>0</v>
      </c>
      <c r="V144">
        <f t="shared" si="66"/>
        <v>0</v>
      </c>
      <c r="W144">
        <f t="shared" si="66"/>
        <v>0</v>
      </c>
      <c r="X144">
        <f t="shared" si="66"/>
        <v>0</v>
      </c>
      <c r="Y144">
        <f t="shared" si="66"/>
        <v>0</v>
      </c>
      <c r="Z144">
        <f t="shared" si="66"/>
        <v>0</v>
      </c>
      <c r="AA144">
        <f t="shared" si="66"/>
        <v>0</v>
      </c>
      <c r="AB144">
        <f t="shared" si="66"/>
        <v>0</v>
      </c>
      <c r="AC144">
        <f t="shared" si="66"/>
        <v>0</v>
      </c>
      <c r="AD144">
        <f t="shared" si="66"/>
        <v>0</v>
      </c>
      <c r="AE144">
        <f t="shared" si="66"/>
        <v>0</v>
      </c>
      <c r="AF144">
        <f t="shared" si="66"/>
        <v>0</v>
      </c>
      <c r="AG144">
        <f t="shared" si="66"/>
        <v>0</v>
      </c>
      <c r="AH144">
        <f t="shared" si="66"/>
        <v>0</v>
      </c>
      <c r="AI144">
        <f t="shared" si="66"/>
        <v>0</v>
      </c>
      <c r="AJ144">
        <f t="shared" si="66"/>
        <v>0</v>
      </c>
      <c r="AK144">
        <f t="shared" si="66"/>
        <v>0</v>
      </c>
      <c r="AL144">
        <f t="shared" si="66"/>
        <v>0</v>
      </c>
      <c r="AM144">
        <f t="shared" si="66"/>
        <v>0</v>
      </c>
      <c r="AN144">
        <f t="shared" si="66"/>
        <v>0</v>
      </c>
      <c r="AO144">
        <f t="shared" si="66"/>
        <v>0</v>
      </c>
      <c r="AP144">
        <f t="shared" si="66"/>
        <v>0</v>
      </c>
      <c r="AQ144">
        <f t="shared" si="66"/>
        <v>0</v>
      </c>
      <c r="AR144">
        <f t="shared" si="66"/>
        <v>0</v>
      </c>
      <c r="AS144">
        <f t="shared" si="66"/>
        <v>0</v>
      </c>
      <c r="AT144">
        <f t="shared" si="66"/>
        <v>0</v>
      </c>
      <c r="AU144">
        <f t="shared" si="66"/>
        <v>0</v>
      </c>
      <c r="AV144">
        <f t="shared" si="66"/>
        <v>0</v>
      </c>
      <c r="AW144">
        <f t="shared" si="66"/>
        <v>0</v>
      </c>
      <c r="AX144">
        <f t="shared" si="66"/>
        <v>0</v>
      </c>
      <c r="AY144">
        <f t="shared" si="66"/>
        <v>0</v>
      </c>
    </row>
    <row r="145" spans="1:51" ht="21.95" customHeight="1" x14ac:dyDescent="0.3">
      <c r="A145" s="34" t="s">
        <v>266</v>
      </c>
      <c r="B145" s="35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5"/>
    </row>
    <row r="146" spans="1:51" ht="21.95" customHeight="1" x14ac:dyDescent="0.3">
      <c r="A146" s="6" t="s">
        <v>167</v>
      </c>
      <c r="B146" s="6" t="s">
        <v>40</v>
      </c>
      <c r="C146" s="7" t="s">
        <v>86</v>
      </c>
      <c r="D146" s="12">
        <v>1</v>
      </c>
      <c r="E146" s="12"/>
      <c r="F146" s="12"/>
      <c r="G146" s="12"/>
      <c r="H146" s="12"/>
      <c r="I146" s="12"/>
      <c r="J146" s="12"/>
      <c r="K146" s="12"/>
      <c r="L146" s="12"/>
      <c r="M146" s="9"/>
      <c r="O146" t="str">
        <f>""</f>
        <v/>
      </c>
      <c r="P146" s="4" t="s">
        <v>187</v>
      </c>
      <c r="Q146">
        <v>1</v>
      </c>
      <c r="R146">
        <f t="shared" ref="R146:R165" si="67">IF(P146="기계경비",J146,0)</f>
        <v>0</v>
      </c>
      <c r="S146">
        <f t="shared" ref="S146:S165" si="68">IF(P146="운반비",L146,0)</f>
        <v>0</v>
      </c>
      <c r="T146">
        <f t="shared" ref="T146:T165" si="69">IF(P146="작업부산물",F146,0)</f>
        <v>0</v>
      </c>
      <c r="U146">
        <f t="shared" ref="U146:U165" si="70">IF(P146="관급",F146,0)</f>
        <v>0</v>
      </c>
      <c r="V146">
        <f t="shared" ref="V146:V165" si="71">IF(P146="외주비",J146,0)</f>
        <v>0</v>
      </c>
      <c r="W146">
        <f t="shared" ref="W146:W165" si="72">IF(P146="장비비",J146,0)</f>
        <v>0</v>
      </c>
      <c r="X146">
        <f t="shared" ref="X146:X165" si="73">IF(P146="폐기물처리비",L146,0)</f>
        <v>0</v>
      </c>
      <c r="Y146">
        <f t="shared" ref="Y146:Y165" si="74">IF(P146="가설비",J146,0)</f>
        <v>0</v>
      </c>
      <c r="Z146">
        <f t="shared" ref="Z146:Z165" si="75">IF(P146="잡비제외분",F146,0)</f>
        <v>0</v>
      </c>
      <c r="AA146">
        <f t="shared" ref="AA146:AA165" si="76">IF(P146="사급자재대",L146,0)</f>
        <v>0</v>
      </c>
      <c r="AB146">
        <f t="shared" ref="AB146:AB165" si="77">IF(P146="관급자재대",L146,0)</f>
        <v>0</v>
      </c>
      <c r="AC146">
        <f t="shared" ref="AC146:AC165" si="78">IF(P146="석면분담금",L146,0)</f>
        <v>0</v>
      </c>
      <c r="AD146">
        <f t="shared" ref="AD146:AD165" si="79">IF(P146="임금채권부담금",L146,0)</f>
        <v>0</v>
      </c>
      <c r="AE146">
        <f t="shared" ref="AE146:AE165" si="80">IF(P146="안전관리비",L146,0)</f>
        <v>0</v>
      </c>
      <c r="AF146">
        <f t="shared" ref="AF146:AF165" si="81">IF(P146="품질관리비",L146,0)</f>
        <v>0</v>
      </c>
      <c r="AG146">
        <f t="shared" ref="AG146:AG165" si="82">IF(P146="작업부산물(철거해체)",L146,0)</f>
        <v>0</v>
      </c>
      <c r="AH146">
        <f t="shared" ref="AH146:AH165" si="83">IF(P146="어린이유해물질수수료",L146,0)</f>
        <v>0</v>
      </c>
      <c r="AI146">
        <f t="shared" ref="AI146:AI165" si="84">IF(P146="퇴직공제부금",L146,0)</f>
        <v>0</v>
      </c>
      <c r="AJ146">
        <f t="shared" ref="AJ146:AJ165" si="85">IF(P146="사용자항목8",L146,0)</f>
        <v>0</v>
      </c>
      <c r="AK146">
        <f t="shared" ref="AK146:AK165" si="86">IF(P146="사용자항목9",L146,0)</f>
        <v>0</v>
      </c>
      <c r="AL146">
        <f t="shared" ref="AL146:AL165" si="87">IF(P146="사용자항목10",L146,0)</f>
        <v>0</v>
      </c>
      <c r="AM146">
        <f t="shared" ref="AM146:AM165" si="88">IF(P146="사용자항목11",L146,0)</f>
        <v>0</v>
      </c>
      <c r="AN146">
        <f t="shared" ref="AN146:AN165" si="89">IF(P146="사용자항목12",L146,0)</f>
        <v>0</v>
      </c>
      <c r="AO146">
        <f t="shared" ref="AO146:AO165" si="90">IF(P146="사용자항목13",L146,0)</f>
        <v>0</v>
      </c>
      <c r="AP146">
        <f t="shared" ref="AP146:AP165" si="91">IF(P146="사용자항목14",L146,0)</f>
        <v>0</v>
      </c>
      <c r="AQ146">
        <f t="shared" ref="AQ146:AQ165" si="92">IF(P146="사용자항목15",L146,0)</f>
        <v>0</v>
      </c>
      <c r="AR146">
        <f t="shared" ref="AR146:AR165" si="93">IF(P146="사용자항목16",L146,0)</f>
        <v>0</v>
      </c>
      <c r="AS146">
        <f t="shared" ref="AS146:AS165" si="94">IF(P146="사용자항목17",L146,0)</f>
        <v>0</v>
      </c>
      <c r="AT146">
        <f t="shared" ref="AT146:AT165" si="95">IF(P146="사용자항목18",L146,0)</f>
        <v>0</v>
      </c>
      <c r="AU146">
        <f t="shared" ref="AU146:AU165" si="96">IF(P146="사용자항목19",L146,0)</f>
        <v>0</v>
      </c>
      <c r="AY146" s="4" t="s">
        <v>94</v>
      </c>
    </row>
    <row r="147" spans="1:51" ht="21.95" customHeight="1" x14ac:dyDescent="0.3">
      <c r="A147" s="6" t="s">
        <v>197</v>
      </c>
      <c r="B147" s="6" t="s">
        <v>29</v>
      </c>
      <c r="C147" s="7" t="s">
        <v>86</v>
      </c>
      <c r="D147" s="12">
        <v>1</v>
      </c>
      <c r="E147" s="12"/>
      <c r="F147" s="12"/>
      <c r="G147" s="12"/>
      <c r="H147" s="12"/>
      <c r="I147" s="12"/>
      <c r="J147" s="12"/>
      <c r="K147" s="12"/>
      <c r="L147" s="12"/>
      <c r="M147" s="9"/>
      <c r="O147" t="str">
        <f>""</f>
        <v/>
      </c>
      <c r="P147" s="4" t="s">
        <v>187</v>
      </c>
      <c r="Q147">
        <v>1</v>
      </c>
      <c r="R147">
        <f t="shared" si="67"/>
        <v>0</v>
      </c>
      <c r="S147">
        <f t="shared" si="68"/>
        <v>0</v>
      </c>
      <c r="T147">
        <f t="shared" si="69"/>
        <v>0</v>
      </c>
      <c r="U147">
        <f t="shared" si="70"/>
        <v>0</v>
      </c>
      <c r="V147">
        <f t="shared" si="71"/>
        <v>0</v>
      </c>
      <c r="W147">
        <f t="shared" si="72"/>
        <v>0</v>
      </c>
      <c r="X147">
        <f t="shared" si="73"/>
        <v>0</v>
      </c>
      <c r="Y147">
        <f t="shared" si="74"/>
        <v>0</v>
      </c>
      <c r="Z147">
        <f t="shared" si="75"/>
        <v>0</v>
      </c>
      <c r="AA147">
        <f t="shared" si="76"/>
        <v>0</v>
      </c>
      <c r="AB147">
        <f t="shared" si="77"/>
        <v>0</v>
      </c>
      <c r="AC147">
        <f t="shared" si="78"/>
        <v>0</v>
      </c>
      <c r="AD147">
        <f t="shared" si="79"/>
        <v>0</v>
      </c>
      <c r="AE147">
        <f t="shared" si="80"/>
        <v>0</v>
      </c>
      <c r="AF147">
        <f t="shared" si="81"/>
        <v>0</v>
      </c>
      <c r="AG147">
        <f t="shared" si="82"/>
        <v>0</v>
      </c>
      <c r="AH147">
        <f t="shared" si="83"/>
        <v>0</v>
      </c>
      <c r="AI147">
        <f t="shared" si="84"/>
        <v>0</v>
      </c>
      <c r="AJ147">
        <f t="shared" si="85"/>
        <v>0</v>
      </c>
      <c r="AK147">
        <f t="shared" si="86"/>
        <v>0</v>
      </c>
      <c r="AL147">
        <f t="shared" si="87"/>
        <v>0</v>
      </c>
      <c r="AM147">
        <f t="shared" si="88"/>
        <v>0</v>
      </c>
      <c r="AN147">
        <f t="shared" si="89"/>
        <v>0</v>
      </c>
      <c r="AO147">
        <f t="shared" si="90"/>
        <v>0</v>
      </c>
      <c r="AP147">
        <f t="shared" si="91"/>
        <v>0</v>
      </c>
      <c r="AQ147">
        <f t="shared" si="92"/>
        <v>0</v>
      </c>
      <c r="AR147">
        <f t="shared" si="93"/>
        <v>0</v>
      </c>
      <c r="AS147">
        <f t="shared" si="94"/>
        <v>0</v>
      </c>
      <c r="AT147">
        <f t="shared" si="95"/>
        <v>0</v>
      </c>
      <c r="AU147">
        <f t="shared" si="96"/>
        <v>0</v>
      </c>
      <c r="AY147" s="4" t="s">
        <v>94</v>
      </c>
    </row>
    <row r="148" spans="1:51" ht="21.95" customHeight="1" x14ac:dyDescent="0.3">
      <c r="A148" s="6" t="s">
        <v>169</v>
      </c>
      <c r="B148" s="6" t="s">
        <v>32</v>
      </c>
      <c r="C148" s="7" t="s">
        <v>86</v>
      </c>
      <c r="D148" s="12">
        <v>2</v>
      </c>
      <c r="E148" s="12"/>
      <c r="F148" s="12"/>
      <c r="G148" s="12"/>
      <c r="H148" s="12"/>
      <c r="I148" s="12"/>
      <c r="J148" s="12"/>
      <c r="K148" s="12"/>
      <c r="L148" s="12"/>
      <c r="M148" s="9"/>
      <c r="O148" t="str">
        <f>""</f>
        <v/>
      </c>
      <c r="P148" s="4" t="s">
        <v>187</v>
      </c>
      <c r="Q148">
        <v>1</v>
      </c>
      <c r="R148">
        <f t="shared" si="67"/>
        <v>0</v>
      </c>
      <c r="S148">
        <f t="shared" si="68"/>
        <v>0</v>
      </c>
      <c r="T148">
        <f t="shared" si="69"/>
        <v>0</v>
      </c>
      <c r="U148">
        <f t="shared" si="70"/>
        <v>0</v>
      </c>
      <c r="V148">
        <f t="shared" si="71"/>
        <v>0</v>
      </c>
      <c r="W148">
        <f t="shared" si="72"/>
        <v>0</v>
      </c>
      <c r="X148">
        <f t="shared" si="73"/>
        <v>0</v>
      </c>
      <c r="Y148">
        <f t="shared" si="74"/>
        <v>0</v>
      </c>
      <c r="Z148">
        <f t="shared" si="75"/>
        <v>0</v>
      </c>
      <c r="AA148">
        <f t="shared" si="76"/>
        <v>0</v>
      </c>
      <c r="AB148">
        <f t="shared" si="77"/>
        <v>0</v>
      </c>
      <c r="AC148">
        <f t="shared" si="78"/>
        <v>0</v>
      </c>
      <c r="AD148">
        <f t="shared" si="79"/>
        <v>0</v>
      </c>
      <c r="AE148">
        <f t="shared" si="80"/>
        <v>0</v>
      </c>
      <c r="AF148">
        <f t="shared" si="81"/>
        <v>0</v>
      </c>
      <c r="AG148">
        <f t="shared" si="82"/>
        <v>0</v>
      </c>
      <c r="AH148">
        <f t="shared" si="83"/>
        <v>0</v>
      </c>
      <c r="AI148">
        <f t="shared" si="84"/>
        <v>0</v>
      </c>
      <c r="AJ148">
        <f t="shared" si="85"/>
        <v>0</v>
      </c>
      <c r="AK148">
        <f t="shared" si="86"/>
        <v>0</v>
      </c>
      <c r="AL148">
        <f t="shared" si="87"/>
        <v>0</v>
      </c>
      <c r="AM148">
        <f t="shared" si="88"/>
        <v>0</v>
      </c>
      <c r="AN148">
        <f t="shared" si="89"/>
        <v>0</v>
      </c>
      <c r="AO148">
        <f t="shared" si="90"/>
        <v>0</v>
      </c>
      <c r="AP148">
        <f t="shared" si="91"/>
        <v>0</v>
      </c>
      <c r="AQ148">
        <f t="shared" si="92"/>
        <v>0</v>
      </c>
      <c r="AR148">
        <f t="shared" si="93"/>
        <v>0</v>
      </c>
      <c r="AS148">
        <f t="shared" si="94"/>
        <v>0</v>
      </c>
      <c r="AT148">
        <f t="shared" si="95"/>
        <v>0</v>
      </c>
      <c r="AU148">
        <f t="shared" si="96"/>
        <v>0</v>
      </c>
      <c r="AY148" s="4" t="s">
        <v>94</v>
      </c>
    </row>
    <row r="149" spans="1:51" ht="21.95" customHeight="1" x14ac:dyDescent="0.3">
      <c r="A149" s="6" t="s">
        <v>156</v>
      </c>
      <c r="B149" s="6" t="s">
        <v>29</v>
      </c>
      <c r="C149" s="7" t="s">
        <v>86</v>
      </c>
      <c r="D149" s="12">
        <v>1</v>
      </c>
      <c r="E149" s="12"/>
      <c r="F149" s="12"/>
      <c r="G149" s="12"/>
      <c r="H149" s="12"/>
      <c r="I149" s="12"/>
      <c r="J149" s="12"/>
      <c r="K149" s="12"/>
      <c r="L149" s="12"/>
      <c r="M149" s="9"/>
      <c r="O149" t="str">
        <f>""</f>
        <v/>
      </c>
      <c r="P149" s="4" t="s">
        <v>187</v>
      </c>
      <c r="Q149">
        <v>1</v>
      </c>
      <c r="R149">
        <f t="shared" si="67"/>
        <v>0</v>
      </c>
      <c r="S149">
        <f t="shared" si="68"/>
        <v>0</v>
      </c>
      <c r="T149">
        <f t="shared" si="69"/>
        <v>0</v>
      </c>
      <c r="U149">
        <f t="shared" si="70"/>
        <v>0</v>
      </c>
      <c r="V149">
        <f t="shared" si="71"/>
        <v>0</v>
      </c>
      <c r="W149">
        <f t="shared" si="72"/>
        <v>0</v>
      </c>
      <c r="X149">
        <f t="shared" si="73"/>
        <v>0</v>
      </c>
      <c r="Y149">
        <f t="shared" si="74"/>
        <v>0</v>
      </c>
      <c r="Z149">
        <f t="shared" si="75"/>
        <v>0</v>
      </c>
      <c r="AA149">
        <f t="shared" si="76"/>
        <v>0</v>
      </c>
      <c r="AB149">
        <f t="shared" si="77"/>
        <v>0</v>
      </c>
      <c r="AC149">
        <f t="shared" si="78"/>
        <v>0</v>
      </c>
      <c r="AD149">
        <f t="shared" si="79"/>
        <v>0</v>
      </c>
      <c r="AE149">
        <f t="shared" si="80"/>
        <v>0</v>
      </c>
      <c r="AF149">
        <f t="shared" si="81"/>
        <v>0</v>
      </c>
      <c r="AG149">
        <f t="shared" si="82"/>
        <v>0</v>
      </c>
      <c r="AH149">
        <f t="shared" si="83"/>
        <v>0</v>
      </c>
      <c r="AI149">
        <f t="shared" si="84"/>
        <v>0</v>
      </c>
      <c r="AJ149">
        <f t="shared" si="85"/>
        <v>0</v>
      </c>
      <c r="AK149">
        <f t="shared" si="86"/>
        <v>0</v>
      </c>
      <c r="AL149">
        <f t="shared" si="87"/>
        <v>0</v>
      </c>
      <c r="AM149">
        <f t="shared" si="88"/>
        <v>0</v>
      </c>
      <c r="AN149">
        <f t="shared" si="89"/>
        <v>0</v>
      </c>
      <c r="AO149">
        <f t="shared" si="90"/>
        <v>0</v>
      </c>
      <c r="AP149">
        <f t="shared" si="91"/>
        <v>0</v>
      </c>
      <c r="AQ149">
        <f t="shared" si="92"/>
        <v>0</v>
      </c>
      <c r="AR149">
        <f t="shared" si="93"/>
        <v>0</v>
      </c>
      <c r="AS149">
        <f t="shared" si="94"/>
        <v>0</v>
      </c>
      <c r="AT149">
        <f t="shared" si="95"/>
        <v>0</v>
      </c>
      <c r="AU149">
        <f t="shared" si="96"/>
        <v>0</v>
      </c>
      <c r="AY149" s="4" t="s">
        <v>94</v>
      </c>
    </row>
    <row r="150" spans="1:51" ht="21.95" customHeight="1" x14ac:dyDescent="0.3">
      <c r="A150" s="6" t="s">
        <v>153</v>
      </c>
      <c r="B150" s="6" t="s">
        <v>20</v>
      </c>
      <c r="C150" s="7" t="s">
        <v>86</v>
      </c>
      <c r="D150" s="12">
        <v>2</v>
      </c>
      <c r="E150" s="12"/>
      <c r="F150" s="12"/>
      <c r="G150" s="12"/>
      <c r="H150" s="12"/>
      <c r="I150" s="12"/>
      <c r="J150" s="12"/>
      <c r="K150" s="12"/>
      <c r="L150" s="12"/>
      <c r="M150" s="9"/>
      <c r="O150" t="str">
        <f>""</f>
        <v/>
      </c>
      <c r="P150" s="4" t="s">
        <v>187</v>
      </c>
      <c r="Q150">
        <v>1</v>
      </c>
      <c r="R150">
        <f t="shared" si="67"/>
        <v>0</v>
      </c>
      <c r="S150">
        <f t="shared" si="68"/>
        <v>0</v>
      </c>
      <c r="T150">
        <f t="shared" si="69"/>
        <v>0</v>
      </c>
      <c r="U150">
        <f t="shared" si="70"/>
        <v>0</v>
      </c>
      <c r="V150">
        <f t="shared" si="71"/>
        <v>0</v>
      </c>
      <c r="W150">
        <f t="shared" si="72"/>
        <v>0</v>
      </c>
      <c r="X150">
        <f t="shared" si="73"/>
        <v>0</v>
      </c>
      <c r="Y150">
        <f t="shared" si="74"/>
        <v>0</v>
      </c>
      <c r="Z150">
        <f t="shared" si="75"/>
        <v>0</v>
      </c>
      <c r="AA150">
        <f t="shared" si="76"/>
        <v>0</v>
      </c>
      <c r="AB150">
        <f t="shared" si="77"/>
        <v>0</v>
      </c>
      <c r="AC150">
        <f t="shared" si="78"/>
        <v>0</v>
      </c>
      <c r="AD150">
        <f t="shared" si="79"/>
        <v>0</v>
      </c>
      <c r="AE150">
        <f t="shared" si="80"/>
        <v>0</v>
      </c>
      <c r="AF150">
        <f t="shared" si="81"/>
        <v>0</v>
      </c>
      <c r="AG150">
        <f t="shared" si="82"/>
        <v>0</v>
      </c>
      <c r="AH150">
        <f t="shared" si="83"/>
        <v>0</v>
      </c>
      <c r="AI150">
        <f t="shared" si="84"/>
        <v>0</v>
      </c>
      <c r="AJ150">
        <f t="shared" si="85"/>
        <v>0</v>
      </c>
      <c r="AK150">
        <f t="shared" si="86"/>
        <v>0</v>
      </c>
      <c r="AL150">
        <f t="shared" si="87"/>
        <v>0</v>
      </c>
      <c r="AM150">
        <f t="shared" si="88"/>
        <v>0</v>
      </c>
      <c r="AN150">
        <f t="shared" si="89"/>
        <v>0</v>
      </c>
      <c r="AO150">
        <f t="shared" si="90"/>
        <v>0</v>
      </c>
      <c r="AP150">
        <f t="shared" si="91"/>
        <v>0</v>
      </c>
      <c r="AQ150">
        <f t="shared" si="92"/>
        <v>0</v>
      </c>
      <c r="AR150">
        <f t="shared" si="93"/>
        <v>0</v>
      </c>
      <c r="AS150">
        <f t="shared" si="94"/>
        <v>0</v>
      </c>
      <c r="AT150">
        <f t="shared" si="95"/>
        <v>0</v>
      </c>
      <c r="AU150">
        <f t="shared" si="96"/>
        <v>0</v>
      </c>
      <c r="AY150" s="4" t="s">
        <v>94</v>
      </c>
    </row>
    <row r="151" spans="1:51" ht="21.95" customHeight="1" x14ac:dyDescent="0.3">
      <c r="A151" s="6" t="s">
        <v>154</v>
      </c>
      <c r="B151" s="6" t="s">
        <v>16</v>
      </c>
      <c r="C151" s="7" t="s">
        <v>86</v>
      </c>
      <c r="D151" s="12">
        <v>3</v>
      </c>
      <c r="E151" s="12"/>
      <c r="F151" s="12"/>
      <c r="G151" s="12"/>
      <c r="H151" s="12"/>
      <c r="I151" s="12"/>
      <c r="J151" s="12"/>
      <c r="K151" s="12"/>
      <c r="L151" s="12"/>
      <c r="M151" s="9"/>
      <c r="O151" t="str">
        <f>""</f>
        <v/>
      </c>
      <c r="P151" s="4" t="s">
        <v>187</v>
      </c>
      <c r="Q151">
        <v>1</v>
      </c>
      <c r="R151">
        <f t="shared" si="67"/>
        <v>0</v>
      </c>
      <c r="S151">
        <f t="shared" si="68"/>
        <v>0</v>
      </c>
      <c r="T151">
        <f t="shared" si="69"/>
        <v>0</v>
      </c>
      <c r="U151">
        <f t="shared" si="70"/>
        <v>0</v>
      </c>
      <c r="V151">
        <f t="shared" si="71"/>
        <v>0</v>
      </c>
      <c r="W151">
        <f t="shared" si="72"/>
        <v>0</v>
      </c>
      <c r="X151">
        <f t="shared" si="73"/>
        <v>0</v>
      </c>
      <c r="Y151">
        <f t="shared" si="74"/>
        <v>0</v>
      </c>
      <c r="Z151">
        <f t="shared" si="75"/>
        <v>0</v>
      </c>
      <c r="AA151">
        <f t="shared" si="76"/>
        <v>0</v>
      </c>
      <c r="AB151">
        <f t="shared" si="77"/>
        <v>0</v>
      </c>
      <c r="AC151">
        <f t="shared" si="78"/>
        <v>0</v>
      </c>
      <c r="AD151">
        <f t="shared" si="79"/>
        <v>0</v>
      </c>
      <c r="AE151">
        <f t="shared" si="80"/>
        <v>0</v>
      </c>
      <c r="AF151">
        <f t="shared" si="81"/>
        <v>0</v>
      </c>
      <c r="AG151">
        <f t="shared" si="82"/>
        <v>0</v>
      </c>
      <c r="AH151">
        <f t="shared" si="83"/>
        <v>0</v>
      </c>
      <c r="AI151">
        <f t="shared" si="84"/>
        <v>0</v>
      </c>
      <c r="AJ151">
        <f t="shared" si="85"/>
        <v>0</v>
      </c>
      <c r="AK151">
        <f t="shared" si="86"/>
        <v>0</v>
      </c>
      <c r="AL151">
        <f t="shared" si="87"/>
        <v>0</v>
      </c>
      <c r="AM151">
        <f t="shared" si="88"/>
        <v>0</v>
      </c>
      <c r="AN151">
        <f t="shared" si="89"/>
        <v>0</v>
      </c>
      <c r="AO151">
        <f t="shared" si="90"/>
        <v>0</v>
      </c>
      <c r="AP151">
        <f t="shared" si="91"/>
        <v>0</v>
      </c>
      <c r="AQ151">
        <f t="shared" si="92"/>
        <v>0</v>
      </c>
      <c r="AR151">
        <f t="shared" si="93"/>
        <v>0</v>
      </c>
      <c r="AS151">
        <f t="shared" si="94"/>
        <v>0</v>
      </c>
      <c r="AT151">
        <f t="shared" si="95"/>
        <v>0</v>
      </c>
      <c r="AU151">
        <f t="shared" si="96"/>
        <v>0</v>
      </c>
      <c r="AY151" s="4" t="s">
        <v>94</v>
      </c>
    </row>
    <row r="152" spans="1:51" ht="21.95" customHeight="1" x14ac:dyDescent="0.3">
      <c r="A152" s="6" t="s">
        <v>168</v>
      </c>
      <c r="B152" s="6" t="s">
        <v>19</v>
      </c>
      <c r="C152" s="7" t="s">
        <v>86</v>
      </c>
      <c r="D152" s="12">
        <v>1</v>
      </c>
      <c r="E152" s="12"/>
      <c r="F152" s="12"/>
      <c r="G152" s="12"/>
      <c r="H152" s="12"/>
      <c r="I152" s="12"/>
      <c r="J152" s="12"/>
      <c r="K152" s="12"/>
      <c r="L152" s="12"/>
      <c r="M152" s="9"/>
      <c r="O152" t="str">
        <f>""</f>
        <v/>
      </c>
      <c r="P152" s="4" t="s">
        <v>187</v>
      </c>
      <c r="Q152">
        <v>1</v>
      </c>
      <c r="R152">
        <f t="shared" si="67"/>
        <v>0</v>
      </c>
      <c r="S152">
        <f t="shared" si="68"/>
        <v>0</v>
      </c>
      <c r="T152">
        <f t="shared" si="69"/>
        <v>0</v>
      </c>
      <c r="U152">
        <f t="shared" si="70"/>
        <v>0</v>
      </c>
      <c r="V152">
        <f t="shared" si="71"/>
        <v>0</v>
      </c>
      <c r="W152">
        <f t="shared" si="72"/>
        <v>0</v>
      </c>
      <c r="X152">
        <f t="shared" si="73"/>
        <v>0</v>
      </c>
      <c r="Y152">
        <f t="shared" si="74"/>
        <v>0</v>
      </c>
      <c r="Z152">
        <f t="shared" si="75"/>
        <v>0</v>
      </c>
      <c r="AA152">
        <f t="shared" si="76"/>
        <v>0</v>
      </c>
      <c r="AB152">
        <f t="shared" si="77"/>
        <v>0</v>
      </c>
      <c r="AC152">
        <f t="shared" si="78"/>
        <v>0</v>
      </c>
      <c r="AD152">
        <f t="shared" si="79"/>
        <v>0</v>
      </c>
      <c r="AE152">
        <f t="shared" si="80"/>
        <v>0</v>
      </c>
      <c r="AF152">
        <f t="shared" si="81"/>
        <v>0</v>
      </c>
      <c r="AG152">
        <f t="shared" si="82"/>
        <v>0</v>
      </c>
      <c r="AH152">
        <f t="shared" si="83"/>
        <v>0</v>
      </c>
      <c r="AI152">
        <f t="shared" si="84"/>
        <v>0</v>
      </c>
      <c r="AJ152">
        <f t="shared" si="85"/>
        <v>0</v>
      </c>
      <c r="AK152">
        <f t="shared" si="86"/>
        <v>0</v>
      </c>
      <c r="AL152">
        <f t="shared" si="87"/>
        <v>0</v>
      </c>
      <c r="AM152">
        <f t="shared" si="88"/>
        <v>0</v>
      </c>
      <c r="AN152">
        <f t="shared" si="89"/>
        <v>0</v>
      </c>
      <c r="AO152">
        <f t="shared" si="90"/>
        <v>0</v>
      </c>
      <c r="AP152">
        <f t="shared" si="91"/>
        <v>0</v>
      </c>
      <c r="AQ152">
        <f t="shared" si="92"/>
        <v>0</v>
      </c>
      <c r="AR152">
        <f t="shared" si="93"/>
        <v>0</v>
      </c>
      <c r="AS152">
        <f t="shared" si="94"/>
        <v>0</v>
      </c>
      <c r="AT152">
        <f t="shared" si="95"/>
        <v>0</v>
      </c>
      <c r="AU152">
        <f t="shared" si="96"/>
        <v>0</v>
      </c>
      <c r="AY152" s="4" t="s">
        <v>94</v>
      </c>
    </row>
    <row r="153" spans="1:51" ht="21.95" customHeight="1" x14ac:dyDescent="0.3">
      <c r="A153" s="6" t="s">
        <v>192</v>
      </c>
      <c r="B153" s="6" t="s">
        <v>20</v>
      </c>
      <c r="C153" s="7" t="s">
        <v>86</v>
      </c>
      <c r="D153" s="12">
        <v>5</v>
      </c>
      <c r="E153" s="12"/>
      <c r="F153" s="12"/>
      <c r="G153" s="12"/>
      <c r="H153" s="12"/>
      <c r="I153" s="12"/>
      <c r="J153" s="12"/>
      <c r="K153" s="12"/>
      <c r="L153" s="12"/>
      <c r="M153" s="9"/>
      <c r="O153" t="str">
        <f>""</f>
        <v/>
      </c>
      <c r="P153" s="4" t="s">
        <v>187</v>
      </c>
      <c r="Q153">
        <v>1</v>
      </c>
      <c r="R153">
        <f t="shared" si="67"/>
        <v>0</v>
      </c>
      <c r="S153">
        <f t="shared" si="68"/>
        <v>0</v>
      </c>
      <c r="T153">
        <f t="shared" si="69"/>
        <v>0</v>
      </c>
      <c r="U153">
        <f t="shared" si="70"/>
        <v>0</v>
      </c>
      <c r="V153">
        <f t="shared" si="71"/>
        <v>0</v>
      </c>
      <c r="W153">
        <f t="shared" si="72"/>
        <v>0</v>
      </c>
      <c r="X153">
        <f t="shared" si="73"/>
        <v>0</v>
      </c>
      <c r="Y153">
        <f t="shared" si="74"/>
        <v>0</v>
      </c>
      <c r="Z153">
        <f t="shared" si="75"/>
        <v>0</v>
      </c>
      <c r="AA153">
        <f t="shared" si="76"/>
        <v>0</v>
      </c>
      <c r="AB153">
        <f t="shared" si="77"/>
        <v>0</v>
      </c>
      <c r="AC153">
        <f t="shared" si="78"/>
        <v>0</v>
      </c>
      <c r="AD153">
        <f t="shared" si="79"/>
        <v>0</v>
      </c>
      <c r="AE153">
        <f t="shared" si="80"/>
        <v>0</v>
      </c>
      <c r="AF153">
        <f t="shared" si="81"/>
        <v>0</v>
      </c>
      <c r="AG153">
        <f t="shared" si="82"/>
        <v>0</v>
      </c>
      <c r="AH153">
        <f t="shared" si="83"/>
        <v>0</v>
      </c>
      <c r="AI153">
        <f t="shared" si="84"/>
        <v>0</v>
      </c>
      <c r="AJ153">
        <f t="shared" si="85"/>
        <v>0</v>
      </c>
      <c r="AK153">
        <f t="shared" si="86"/>
        <v>0</v>
      </c>
      <c r="AL153">
        <f t="shared" si="87"/>
        <v>0</v>
      </c>
      <c r="AM153">
        <f t="shared" si="88"/>
        <v>0</v>
      </c>
      <c r="AN153">
        <f t="shared" si="89"/>
        <v>0</v>
      </c>
      <c r="AO153">
        <f t="shared" si="90"/>
        <v>0</v>
      </c>
      <c r="AP153">
        <f t="shared" si="91"/>
        <v>0</v>
      </c>
      <c r="AQ153">
        <f t="shared" si="92"/>
        <v>0</v>
      </c>
      <c r="AR153">
        <f t="shared" si="93"/>
        <v>0</v>
      </c>
      <c r="AS153">
        <f t="shared" si="94"/>
        <v>0</v>
      </c>
      <c r="AT153">
        <f t="shared" si="95"/>
        <v>0</v>
      </c>
      <c r="AU153">
        <f t="shared" si="96"/>
        <v>0</v>
      </c>
      <c r="AY153" s="4" t="s">
        <v>94</v>
      </c>
    </row>
    <row r="154" spans="1:51" ht="21.95" customHeight="1" x14ac:dyDescent="0.3">
      <c r="A154" s="6" t="s">
        <v>272</v>
      </c>
      <c r="B154" s="6" t="s">
        <v>37</v>
      </c>
      <c r="C154" s="7" t="s">
        <v>86</v>
      </c>
      <c r="D154" s="12">
        <v>2</v>
      </c>
      <c r="E154" s="12"/>
      <c r="F154" s="12"/>
      <c r="G154" s="12"/>
      <c r="H154" s="12"/>
      <c r="I154" s="12"/>
      <c r="J154" s="12"/>
      <c r="K154" s="12"/>
      <c r="L154" s="12"/>
      <c r="M154" s="9"/>
      <c r="O154" t="str">
        <f>""</f>
        <v/>
      </c>
      <c r="P154" s="4" t="s">
        <v>187</v>
      </c>
      <c r="Q154">
        <v>1</v>
      </c>
      <c r="R154">
        <f t="shared" si="67"/>
        <v>0</v>
      </c>
      <c r="S154">
        <f t="shared" si="68"/>
        <v>0</v>
      </c>
      <c r="T154">
        <f t="shared" si="69"/>
        <v>0</v>
      </c>
      <c r="U154">
        <f t="shared" si="70"/>
        <v>0</v>
      </c>
      <c r="V154">
        <f t="shared" si="71"/>
        <v>0</v>
      </c>
      <c r="W154">
        <f t="shared" si="72"/>
        <v>0</v>
      </c>
      <c r="X154">
        <f t="shared" si="73"/>
        <v>0</v>
      </c>
      <c r="Y154">
        <f t="shared" si="74"/>
        <v>0</v>
      </c>
      <c r="Z154">
        <f t="shared" si="75"/>
        <v>0</v>
      </c>
      <c r="AA154">
        <f t="shared" si="76"/>
        <v>0</v>
      </c>
      <c r="AB154">
        <f t="shared" si="77"/>
        <v>0</v>
      </c>
      <c r="AC154">
        <f t="shared" si="78"/>
        <v>0</v>
      </c>
      <c r="AD154">
        <f t="shared" si="79"/>
        <v>0</v>
      </c>
      <c r="AE154">
        <f t="shared" si="80"/>
        <v>0</v>
      </c>
      <c r="AF154">
        <f t="shared" si="81"/>
        <v>0</v>
      </c>
      <c r="AG154">
        <f t="shared" si="82"/>
        <v>0</v>
      </c>
      <c r="AH154">
        <f t="shared" si="83"/>
        <v>0</v>
      </c>
      <c r="AI154">
        <f t="shared" si="84"/>
        <v>0</v>
      </c>
      <c r="AJ154">
        <f t="shared" si="85"/>
        <v>0</v>
      </c>
      <c r="AK154">
        <f t="shared" si="86"/>
        <v>0</v>
      </c>
      <c r="AL154">
        <f t="shared" si="87"/>
        <v>0</v>
      </c>
      <c r="AM154">
        <f t="shared" si="88"/>
        <v>0</v>
      </c>
      <c r="AN154">
        <f t="shared" si="89"/>
        <v>0</v>
      </c>
      <c r="AO154">
        <f t="shared" si="90"/>
        <v>0</v>
      </c>
      <c r="AP154">
        <f t="shared" si="91"/>
        <v>0</v>
      </c>
      <c r="AQ154">
        <f t="shared" si="92"/>
        <v>0</v>
      </c>
      <c r="AR154">
        <f t="shared" si="93"/>
        <v>0</v>
      </c>
      <c r="AS154">
        <f t="shared" si="94"/>
        <v>0</v>
      </c>
      <c r="AT154">
        <f t="shared" si="95"/>
        <v>0</v>
      </c>
      <c r="AU154">
        <f t="shared" si="96"/>
        <v>0</v>
      </c>
      <c r="AY154" s="4" t="s">
        <v>94</v>
      </c>
    </row>
    <row r="155" spans="1:51" ht="21.95" customHeight="1" x14ac:dyDescent="0.3">
      <c r="A155" s="6" t="s">
        <v>175</v>
      </c>
      <c r="B155" s="6" t="s">
        <v>125</v>
      </c>
      <c r="C155" s="7" t="s">
        <v>136</v>
      </c>
      <c r="D155" s="12">
        <v>2</v>
      </c>
      <c r="E155" s="12"/>
      <c r="F155" s="12"/>
      <c r="G155" s="12"/>
      <c r="H155" s="12"/>
      <c r="I155" s="12"/>
      <c r="J155" s="12"/>
      <c r="K155" s="12"/>
      <c r="L155" s="12"/>
      <c r="M155" s="9"/>
      <c r="O155" t="str">
        <f>""</f>
        <v/>
      </c>
      <c r="P155" s="4" t="s">
        <v>187</v>
      </c>
      <c r="Q155">
        <v>1</v>
      </c>
      <c r="R155">
        <f t="shared" si="67"/>
        <v>0</v>
      </c>
      <c r="S155">
        <f t="shared" si="68"/>
        <v>0</v>
      </c>
      <c r="T155">
        <f t="shared" si="69"/>
        <v>0</v>
      </c>
      <c r="U155">
        <f t="shared" si="70"/>
        <v>0</v>
      </c>
      <c r="V155">
        <f t="shared" si="71"/>
        <v>0</v>
      </c>
      <c r="W155">
        <f t="shared" si="72"/>
        <v>0</v>
      </c>
      <c r="X155">
        <f t="shared" si="73"/>
        <v>0</v>
      </c>
      <c r="Y155">
        <f t="shared" si="74"/>
        <v>0</v>
      </c>
      <c r="Z155">
        <f t="shared" si="75"/>
        <v>0</v>
      </c>
      <c r="AA155">
        <f t="shared" si="76"/>
        <v>0</v>
      </c>
      <c r="AB155">
        <f t="shared" si="77"/>
        <v>0</v>
      </c>
      <c r="AC155">
        <f t="shared" si="78"/>
        <v>0</v>
      </c>
      <c r="AD155">
        <f t="shared" si="79"/>
        <v>0</v>
      </c>
      <c r="AE155">
        <f t="shared" si="80"/>
        <v>0</v>
      </c>
      <c r="AF155">
        <f t="shared" si="81"/>
        <v>0</v>
      </c>
      <c r="AG155">
        <f t="shared" si="82"/>
        <v>0</v>
      </c>
      <c r="AH155">
        <f t="shared" si="83"/>
        <v>0</v>
      </c>
      <c r="AI155">
        <f t="shared" si="84"/>
        <v>0</v>
      </c>
      <c r="AJ155">
        <f t="shared" si="85"/>
        <v>0</v>
      </c>
      <c r="AK155">
        <f t="shared" si="86"/>
        <v>0</v>
      </c>
      <c r="AL155">
        <f t="shared" si="87"/>
        <v>0</v>
      </c>
      <c r="AM155">
        <f t="shared" si="88"/>
        <v>0</v>
      </c>
      <c r="AN155">
        <f t="shared" si="89"/>
        <v>0</v>
      </c>
      <c r="AO155">
        <f t="shared" si="90"/>
        <v>0</v>
      </c>
      <c r="AP155">
        <f t="shared" si="91"/>
        <v>0</v>
      </c>
      <c r="AQ155">
        <f t="shared" si="92"/>
        <v>0</v>
      </c>
      <c r="AR155">
        <f t="shared" si="93"/>
        <v>0</v>
      </c>
      <c r="AS155">
        <f t="shared" si="94"/>
        <v>0</v>
      </c>
      <c r="AT155">
        <f t="shared" si="95"/>
        <v>0</v>
      </c>
      <c r="AU155">
        <f t="shared" si="96"/>
        <v>0</v>
      </c>
    </row>
    <row r="156" spans="1:51" ht="21.95" customHeight="1" x14ac:dyDescent="0.3">
      <c r="A156" s="6" t="s">
        <v>70</v>
      </c>
      <c r="B156" s="10"/>
      <c r="C156" s="7" t="s">
        <v>136</v>
      </c>
      <c r="D156" s="12">
        <v>4</v>
      </c>
      <c r="E156" s="12"/>
      <c r="F156" s="12"/>
      <c r="G156" s="12"/>
      <c r="H156" s="12"/>
      <c r="I156" s="12"/>
      <c r="J156" s="12"/>
      <c r="K156" s="12"/>
      <c r="L156" s="12"/>
      <c r="M156" s="9"/>
      <c r="O156" t="str">
        <f>""</f>
        <v/>
      </c>
      <c r="P156" s="4" t="s">
        <v>187</v>
      </c>
      <c r="Q156">
        <v>1</v>
      </c>
      <c r="R156">
        <f t="shared" si="67"/>
        <v>0</v>
      </c>
      <c r="S156">
        <f t="shared" si="68"/>
        <v>0</v>
      </c>
      <c r="T156">
        <f t="shared" si="69"/>
        <v>0</v>
      </c>
      <c r="U156">
        <f t="shared" si="70"/>
        <v>0</v>
      </c>
      <c r="V156">
        <f t="shared" si="71"/>
        <v>0</v>
      </c>
      <c r="W156">
        <f t="shared" si="72"/>
        <v>0</v>
      </c>
      <c r="X156">
        <f t="shared" si="73"/>
        <v>0</v>
      </c>
      <c r="Y156">
        <f t="shared" si="74"/>
        <v>0</v>
      </c>
      <c r="Z156">
        <f t="shared" si="75"/>
        <v>0</v>
      </c>
      <c r="AA156">
        <f t="shared" si="76"/>
        <v>0</v>
      </c>
      <c r="AB156">
        <f t="shared" si="77"/>
        <v>0</v>
      </c>
      <c r="AC156">
        <f t="shared" si="78"/>
        <v>0</v>
      </c>
      <c r="AD156">
        <f t="shared" si="79"/>
        <v>0</v>
      </c>
      <c r="AE156">
        <f t="shared" si="80"/>
        <v>0</v>
      </c>
      <c r="AF156">
        <f t="shared" si="81"/>
        <v>0</v>
      </c>
      <c r="AG156">
        <f t="shared" si="82"/>
        <v>0</v>
      </c>
      <c r="AH156">
        <f t="shared" si="83"/>
        <v>0</v>
      </c>
      <c r="AI156">
        <f t="shared" si="84"/>
        <v>0</v>
      </c>
      <c r="AJ156">
        <f t="shared" si="85"/>
        <v>0</v>
      </c>
      <c r="AK156">
        <f t="shared" si="86"/>
        <v>0</v>
      </c>
      <c r="AL156">
        <f t="shared" si="87"/>
        <v>0</v>
      </c>
      <c r="AM156">
        <f t="shared" si="88"/>
        <v>0</v>
      </c>
      <c r="AN156">
        <f t="shared" si="89"/>
        <v>0</v>
      </c>
      <c r="AO156">
        <f t="shared" si="90"/>
        <v>0</v>
      </c>
      <c r="AP156">
        <f t="shared" si="91"/>
        <v>0</v>
      </c>
      <c r="AQ156">
        <f t="shared" si="92"/>
        <v>0</v>
      </c>
      <c r="AR156">
        <f t="shared" si="93"/>
        <v>0</v>
      </c>
      <c r="AS156">
        <f t="shared" si="94"/>
        <v>0</v>
      </c>
      <c r="AT156">
        <f t="shared" si="95"/>
        <v>0</v>
      </c>
      <c r="AU156">
        <f t="shared" si="96"/>
        <v>0</v>
      </c>
      <c r="AY156" s="4" t="s">
        <v>94</v>
      </c>
    </row>
    <row r="157" spans="1:51" ht="21.95" customHeight="1" x14ac:dyDescent="0.3">
      <c r="A157" s="6" t="s">
        <v>43</v>
      </c>
      <c r="B157" s="6" t="s">
        <v>213</v>
      </c>
      <c r="C157" s="7" t="s">
        <v>136</v>
      </c>
      <c r="D157" s="12">
        <v>7</v>
      </c>
      <c r="E157" s="12"/>
      <c r="F157" s="12"/>
      <c r="G157" s="12"/>
      <c r="H157" s="12"/>
      <c r="I157" s="12"/>
      <c r="J157" s="12"/>
      <c r="K157" s="12"/>
      <c r="L157" s="12"/>
      <c r="M157" s="9"/>
      <c r="O157" t="str">
        <f>""</f>
        <v/>
      </c>
      <c r="P157" s="4" t="s">
        <v>187</v>
      </c>
      <c r="Q157">
        <v>1</v>
      </c>
      <c r="R157">
        <f t="shared" si="67"/>
        <v>0</v>
      </c>
      <c r="S157">
        <f t="shared" si="68"/>
        <v>0</v>
      </c>
      <c r="T157">
        <f t="shared" si="69"/>
        <v>0</v>
      </c>
      <c r="U157">
        <f t="shared" si="70"/>
        <v>0</v>
      </c>
      <c r="V157">
        <f t="shared" si="71"/>
        <v>0</v>
      </c>
      <c r="W157">
        <f t="shared" si="72"/>
        <v>0</v>
      </c>
      <c r="X157">
        <f t="shared" si="73"/>
        <v>0</v>
      </c>
      <c r="Y157">
        <f t="shared" si="74"/>
        <v>0</v>
      </c>
      <c r="Z157">
        <f t="shared" si="75"/>
        <v>0</v>
      </c>
      <c r="AA157">
        <f t="shared" si="76"/>
        <v>0</v>
      </c>
      <c r="AB157">
        <f t="shared" si="77"/>
        <v>0</v>
      </c>
      <c r="AC157">
        <f t="shared" si="78"/>
        <v>0</v>
      </c>
      <c r="AD157">
        <f t="shared" si="79"/>
        <v>0</v>
      </c>
      <c r="AE157">
        <f t="shared" si="80"/>
        <v>0</v>
      </c>
      <c r="AF157">
        <f t="shared" si="81"/>
        <v>0</v>
      </c>
      <c r="AG157">
        <f t="shared" si="82"/>
        <v>0</v>
      </c>
      <c r="AH157">
        <f t="shared" si="83"/>
        <v>0</v>
      </c>
      <c r="AI157">
        <f t="shared" si="84"/>
        <v>0</v>
      </c>
      <c r="AJ157">
        <f t="shared" si="85"/>
        <v>0</v>
      </c>
      <c r="AK157">
        <f t="shared" si="86"/>
        <v>0</v>
      </c>
      <c r="AL157">
        <f t="shared" si="87"/>
        <v>0</v>
      </c>
      <c r="AM157">
        <f t="shared" si="88"/>
        <v>0</v>
      </c>
      <c r="AN157">
        <f t="shared" si="89"/>
        <v>0</v>
      </c>
      <c r="AO157">
        <f t="shared" si="90"/>
        <v>0</v>
      </c>
      <c r="AP157">
        <f t="shared" si="91"/>
        <v>0</v>
      </c>
      <c r="AQ157">
        <f t="shared" si="92"/>
        <v>0</v>
      </c>
      <c r="AR157">
        <f t="shared" si="93"/>
        <v>0</v>
      </c>
      <c r="AS157">
        <f t="shared" si="94"/>
        <v>0</v>
      </c>
      <c r="AT157">
        <f t="shared" si="95"/>
        <v>0</v>
      </c>
      <c r="AU157">
        <f t="shared" si="96"/>
        <v>0</v>
      </c>
      <c r="AY157" s="4" t="s">
        <v>39</v>
      </c>
    </row>
    <row r="158" spans="1:51" ht="21.95" customHeight="1" x14ac:dyDescent="0.3">
      <c r="A158" s="6" t="s">
        <v>43</v>
      </c>
      <c r="B158" s="6" t="s">
        <v>216</v>
      </c>
      <c r="C158" s="7" t="s">
        <v>136</v>
      </c>
      <c r="D158" s="12">
        <v>6</v>
      </c>
      <c r="E158" s="12"/>
      <c r="F158" s="12"/>
      <c r="G158" s="12"/>
      <c r="H158" s="12"/>
      <c r="I158" s="12"/>
      <c r="J158" s="12"/>
      <c r="K158" s="12"/>
      <c r="L158" s="12"/>
      <c r="M158" s="9"/>
      <c r="O158" t="str">
        <f>""</f>
        <v/>
      </c>
      <c r="P158" s="4" t="s">
        <v>187</v>
      </c>
      <c r="Q158">
        <v>1</v>
      </c>
      <c r="R158">
        <f t="shared" si="67"/>
        <v>0</v>
      </c>
      <c r="S158">
        <f t="shared" si="68"/>
        <v>0</v>
      </c>
      <c r="T158">
        <f t="shared" si="69"/>
        <v>0</v>
      </c>
      <c r="U158">
        <f t="shared" si="70"/>
        <v>0</v>
      </c>
      <c r="V158">
        <f t="shared" si="71"/>
        <v>0</v>
      </c>
      <c r="W158">
        <f t="shared" si="72"/>
        <v>0</v>
      </c>
      <c r="X158">
        <f t="shared" si="73"/>
        <v>0</v>
      </c>
      <c r="Y158">
        <f t="shared" si="74"/>
        <v>0</v>
      </c>
      <c r="Z158">
        <f t="shared" si="75"/>
        <v>0</v>
      </c>
      <c r="AA158">
        <f t="shared" si="76"/>
        <v>0</v>
      </c>
      <c r="AB158">
        <f t="shared" si="77"/>
        <v>0</v>
      </c>
      <c r="AC158">
        <f t="shared" si="78"/>
        <v>0</v>
      </c>
      <c r="AD158">
        <f t="shared" si="79"/>
        <v>0</v>
      </c>
      <c r="AE158">
        <f t="shared" si="80"/>
        <v>0</v>
      </c>
      <c r="AF158">
        <f t="shared" si="81"/>
        <v>0</v>
      </c>
      <c r="AG158">
        <f t="shared" si="82"/>
        <v>0</v>
      </c>
      <c r="AH158">
        <f t="shared" si="83"/>
        <v>0</v>
      </c>
      <c r="AI158">
        <f t="shared" si="84"/>
        <v>0</v>
      </c>
      <c r="AJ158">
        <f t="shared" si="85"/>
        <v>0</v>
      </c>
      <c r="AK158">
        <f t="shared" si="86"/>
        <v>0</v>
      </c>
      <c r="AL158">
        <f t="shared" si="87"/>
        <v>0</v>
      </c>
      <c r="AM158">
        <f t="shared" si="88"/>
        <v>0</v>
      </c>
      <c r="AN158">
        <f t="shared" si="89"/>
        <v>0</v>
      </c>
      <c r="AO158">
        <f t="shared" si="90"/>
        <v>0</v>
      </c>
      <c r="AP158">
        <f t="shared" si="91"/>
        <v>0</v>
      </c>
      <c r="AQ158">
        <f t="shared" si="92"/>
        <v>0</v>
      </c>
      <c r="AR158">
        <f t="shared" si="93"/>
        <v>0</v>
      </c>
      <c r="AS158">
        <f t="shared" si="94"/>
        <v>0</v>
      </c>
      <c r="AT158">
        <f t="shared" si="95"/>
        <v>0</v>
      </c>
      <c r="AU158">
        <f t="shared" si="96"/>
        <v>0</v>
      </c>
      <c r="AY158" s="4" t="s">
        <v>15</v>
      </c>
    </row>
    <row r="159" spans="1:51" ht="21.95" customHeight="1" x14ac:dyDescent="0.3">
      <c r="A159" s="6" t="s">
        <v>172</v>
      </c>
      <c r="B159" s="6" t="s">
        <v>195</v>
      </c>
      <c r="C159" s="7" t="s">
        <v>95</v>
      </c>
      <c r="D159" s="12">
        <v>9</v>
      </c>
      <c r="E159" s="12"/>
      <c r="F159" s="12"/>
      <c r="G159" s="12"/>
      <c r="H159" s="12"/>
      <c r="I159" s="12"/>
      <c r="J159" s="12"/>
      <c r="K159" s="12"/>
      <c r="L159" s="12"/>
      <c r="M159" s="9"/>
      <c r="O159" t="str">
        <f>""</f>
        <v/>
      </c>
      <c r="P159" s="4" t="s">
        <v>187</v>
      </c>
      <c r="Q159">
        <v>1</v>
      </c>
      <c r="R159">
        <f t="shared" si="67"/>
        <v>0</v>
      </c>
      <c r="S159">
        <f t="shared" si="68"/>
        <v>0</v>
      </c>
      <c r="T159">
        <f t="shared" si="69"/>
        <v>0</v>
      </c>
      <c r="U159">
        <f t="shared" si="70"/>
        <v>0</v>
      </c>
      <c r="V159">
        <f t="shared" si="71"/>
        <v>0</v>
      </c>
      <c r="W159">
        <f t="shared" si="72"/>
        <v>0</v>
      </c>
      <c r="X159">
        <f t="shared" si="73"/>
        <v>0</v>
      </c>
      <c r="Y159">
        <f t="shared" si="74"/>
        <v>0</v>
      </c>
      <c r="Z159">
        <f t="shared" si="75"/>
        <v>0</v>
      </c>
      <c r="AA159">
        <f t="shared" si="76"/>
        <v>0</v>
      </c>
      <c r="AB159">
        <f t="shared" si="77"/>
        <v>0</v>
      </c>
      <c r="AC159">
        <f t="shared" si="78"/>
        <v>0</v>
      </c>
      <c r="AD159">
        <f t="shared" si="79"/>
        <v>0</v>
      </c>
      <c r="AE159">
        <f t="shared" si="80"/>
        <v>0</v>
      </c>
      <c r="AF159">
        <f t="shared" si="81"/>
        <v>0</v>
      </c>
      <c r="AG159">
        <f t="shared" si="82"/>
        <v>0</v>
      </c>
      <c r="AH159">
        <f t="shared" si="83"/>
        <v>0</v>
      </c>
      <c r="AI159">
        <f t="shared" si="84"/>
        <v>0</v>
      </c>
      <c r="AJ159">
        <f t="shared" si="85"/>
        <v>0</v>
      </c>
      <c r="AK159">
        <f t="shared" si="86"/>
        <v>0</v>
      </c>
      <c r="AL159">
        <f t="shared" si="87"/>
        <v>0</v>
      </c>
      <c r="AM159">
        <f t="shared" si="88"/>
        <v>0</v>
      </c>
      <c r="AN159">
        <f t="shared" si="89"/>
        <v>0</v>
      </c>
      <c r="AO159">
        <f t="shared" si="90"/>
        <v>0</v>
      </c>
      <c r="AP159">
        <f t="shared" si="91"/>
        <v>0</v>
      </c>
      <c r="AQ159">
        <f t="shared" si="92"/>
        <v>0</v>
      </c>
      <c r="AR159">
        <f t="shared" si="93"/>
        <v>0</v>
      </c>
      <c r="AS159">
        <f t="shared" si="94"/>
        <v>0</v>
      </c>
      <c r="AT159">
        <f t="shared" si="95"/>
        <v>0</v>
      </c>
      <c r="AU159">
        <f t="shared" si="96"/>
        <v>0</v>
      </c>
    </row>
    <row r="160" spans="1:51" ht="21.95" customHeight="1" x14ac:dyDescent="0.3">
      <c r="A160" s="6" t="s">
        <v>33</v>
      </c>
      <c r="B160" s="6" t="s">
        <v>28</v>
      </c>
      <c r="C160" s="7" t="s">
        <v>87</v>
      </c>
      <c r="D160" s="12">
        <v>290</v>
      </c>
      <c r="E160" s="12"/>
      <c r="F160" s="12"/>
      <c r="G160" s="12"/>
      <c r="H160" s="12"/>
      <c r="I160" s="12"/>
      <c r="J160" s="12"/>
      <c r="K160" s="12"/>
      <c r="L160" s="12"/>
      <c r="M160" s="9"/>
      <c r="O160" t="str">
        <f>""</f>
        <v/>
      </c>
      <c r="P160" s="4" t="s">
        <v>187</v>
      </c>
      <c r="Q160">
        <v>1</v>
      </c>
      <c r="R160">
        <f t="shared" si="67"/>
        <v>0</v>
      </c>
      <c r="S160">
        <f t="shared" si="68"/>
        <v>0</v>
      </c>
      <c r="T160">
        <f t="shared" si="69"/>
        <v>0</v>
      </c>
      <c r="U160">
        <f t="shared" si="70"/>
        <v>0</v>
      </c>
      <c r="V160">
        <f t="shared" si="71"/>
        <v>0</v>
      </c>
      <c r="W160">
        <f t="shared" si="72"/>
        <v>0</v>
      </c>
      <c r="X160">
        <f t="shared" si="73"/>
        <v>0</v>
      </c>
      <c r="Y160">
        <f t="shared" si="74"/>
        <v>0</v>
      </c>
      <c r="Z160">
        <f t="shared" si="75"/>
        <v>0</v>
      </c>
      <c r="AA160">
        <f t="shared" si="76"/>
        <v>0</v>
      </c>
      <c r="AB160">
        <f t="shared" si="77"/>
        <v>0</v>
      </c>
      <c r="AC160">
        <f t="shared" si="78"/>
        <v>0</v>
      </c>
      <c r="AD160">
        <f t="shared" si="79"/>
        <v>0</v>
      </c>
      <c r="AE160">
        <f t="shared" si="80"/>
        <v>0</v>
      </c>
      <c r="AF160">
        <f t="shared" si="81"/>
        <v>0</v>
      </c>
      <c r="AG160">
        <f t="shared" si="82"/>
        <v>0</v>
      </c>
      <c r="AH160">
        <f t="shared" si="83"/>
        <v>0</v>
      </c>
      <c r="AI160">
        <f t="shared" si="84"/>
        <v>0</v>
      </c>
      <c r="AJ160">
        <f t="shared" si="85"/>
        <v>0</v>
      </c>
      <c r="AK160">
        <f t="shared" si="86"/>
        <v>0</v>
      </c>
      <c r="AL160">
        <f t="shared" si="87"/>
        <v>0</v>
      </c>
      <c r="AM160">
        <f t="shared" si="88"/>
        <v>0</v>
      </c>
      <c r="AN160">
        <f t="shared" si="89"/>
        <v>0</v>
      </c>
      <c r="AO160">
        <f t="shared" si="90"/>
        <v>0</v>
      </c>
      <c r="AP160">
        <f t="shared" si="91"/>
        <v>0</v>
      </c>
      <c r="AQ160">
        <f t="shared" si="92"/>
        <v>0</v>
      </c>
      <c r="AR160">
        <f t="shared" si="93"/>
        <v>0</v>
      </c>
      <c r="AS160">
        <f t="shared" si="94"/>
        <v>0</v>
      </c>
      <c r="AT160">
        <f t="shared" si="95"/>
        <v>0</v>
      </c>
      <c r="AU160">
        <f t="shared" si="96"/>
        <v>0</v>
      </c>
      <c r="AY160" s="4" t="s">
        <v>94</v>
      </c>
    </row>
    <row r="161" spans="1:51" ht="21.95" customHeight="1" x14ac:dyDescent="0.3">
      <c r="A161" s="6" t="s">
        <v>230</v>
      </c>
      <c r="B161" s="6" t="s">
        <v>269</v>
      </c>
      <c r="C161" s="7" t="s">
        <v>87</v>
      </c>
      <c r="D161" s="12">
        <v>108</v>
      </c>
      <c r="E161" s="12"/>
      <c r="F161" s="12"/>
      <c r="G161" s="12"/>
      <c r="H161" s="12"/>
      <c r="I161" s="12"/>
      <c r="J161" s="12"/>
      <c r="K161" s="12"/>
      <c r="L161" s="12"/>
      <c r="M161" s="9"/>
      <c r="O161" t="str">
        <f>""</f>
        <v/>
      </c>
      <c r="P161" s="4" t="s">
        <v>187</v>
      </c>
      <c r="Q161">
        <v>1</v>
      </c>
      <c r="R161">
        <f t="shared" si="67"/>
        <v>0</v>
      </c>
      <c r="S161">
        <f t="shared" si="68"/>
        <v>0</v>
      </c>
      <c r="T161">
        <f t="shared" si="69"/>
        <v>0</v>
      </c>
      <c r="U161">
        <f t="shared" si="70"/>
        <v>0</v>
      </c>
      <c r="V161">
        <f t="shared" si="71"/>
        <v>0</v>
      </c>
      <c r="W161">
        <f t="shared" si="72"/>
        <v>0</v>
      </c>
      <c r="X161">
        <f t="shared" si="73"/>
        <v>0</v>
      </c>
      <c r="Y161">
        <f t="shared" si="74"/>
        <v>0</v>
      </c>
      <c r="Z161">
        <f t="shared" si="75"/>
        <v>0</v>
      </c>
      <c r="AA161">
        <f t="shared" si="76"/>
        <v>0</v>
      </c>
      <c r="AB161">
        <f t="shared" si="77"/>
        <v>0</v>
      </c>
      <c r="AC161">
        <f t="shared" si="78"/>
        <v>0</v>
      </c>
      <c r="AD161">
        <f t="shared" si="79"/>
        <v>0</v>
      </c>
      <c r="AE161">
        <f t="shared" si="80"/>
        <v>0</v>
      </c>
      <c r="AF161">
        <f t="shared" si="81"/>
        <v>0</v>
      </c>
      <c r="AG161">
        <f t="shared" si="82"/>
        <v>0</v>
      </c>
      <c r="AH161">
        <f t="shared" si="83"/>
        <v>0</v>
      </c>
      <c r="AI161">
        <f t="shared" si="84"/>
        <v>0</v>
      </c>
      <c r="AJ161">
        <f t="shared" si="85"/>
        <v>0</v>
      </c>
      <c r="AK161">
        <f t="shared" si="86"/>
        <v>0</v>
      </c>
      <c r="AL161">
        <f t="shared" si="87"/>
        <v>0</v>
      </c>
      <c r="AM161">
        <f t="shared" si="88"/>
        <v>0</v>
      </c>
      <c r="AN161">
        <f t="shared" si="89"/>
        <v>0</v>
      </c>
      <c r="AO161">
        <f t="shared" si="90"/>
        <v>0</v>
      </c>
      <c r="AP161">
        <f t="shared" si="91"/>
        <v>0</v>
      </c>
      <c r="AQ161">
        <f t="shared" si="92"/>
        <v>0</v>
      </c>
      <c r="AR161">
        <f t="shared" si="93"/>
        <v>0</v>
      </c>
      <c r="AS161">
        <f t="shared" si="94"/>
        <v>0</v>
      </c>
      <c r="AT161">
        <f t="shared" si="95"/>
        <v>0</v>
      </c>
      <c r="AU161">
        <f t="shared" si="96"/>
        <v>0</v>
      </c>
      <c r="AY161" s="4" t="s">
        <v>94</v>
      </c>
    </row>
    <row r="162" spans="1:51" ht="21.95" customHeight="1" x14ac:dyDescent="0.3">
      <c r="A162" s="6" t="s">
        <v>276</v>
      </c>
      <c r="B162" s="6" t="s">
        <v>223</v>
      </c>
      <c r="C162" s="7" t="s">
        <v>86</v>
      </c>
      <c r="D162" s="12">
        <v>8</v>
      </c>
      <c r="E162" s="12"/>
      <c r="F162" s="12"/>
      <c r="G162" s="12"/>
      <c r="H162" s="12"/>
      <c r="I162" s="12"/>
      <c r="J162" s="12"/>
      <c r="K162" s="12"/>
      <c r="L162" s="12"/>
      <c r="M162" s="9"/>
      <c r="O162" t="str">
        <f>""</f>
        <v/>
      </c>
      <c r="P162" s="4" t="s">
        <v>187</v>
      </c>
      <c r="Q162">
        <v>1</v>
      </c>
      <c r="R162">
        <f t="shared" si="67"/>
        <v>0</v>
      </c>
      <c r="S162">
        <f t="shared" si="68"/>
        <v>0</v>
      </c>
      <c r="T162">
        <f t="shared" si="69"/>
        <v>0</v>
      </c>
      <c r="U162">
        <f t="shared" si="70"/>
        <v>0</v>
      </c>
      <c r="V162">
        <f t="shared" si="71"/>
        <v>0</v>
      </c>
      <c r="W162">
        <f t="shared" si="72"/>
        <v>0</v>
      </c>
      <c r="X162">
        <f t="shared" si="73"/>
        <v>0</v>
      </c>
      <c r="Y162">
        <f t="shared" si="74"/>
        <v>0</v>
      </c>
      <c r="Z162">
        <f t="shared" si="75"/>
        <v>0</v>
      </c>
      <c r="AA162">
        <f t="shared" si="76"/>
        <v>0</v>
      </c>
      <c r="AB162">
        <f t="shared" si="77"/>
        <v>0</v>
      </c>
      <c r="AC162">
        <f t="shared" si="78"/>
        <v>0</v>
      </c>
      <c r="AD162">
        <f t="shared" si="79"/>
        <v>0</v>
      </c>
      <c r="AE162">
        <f t="shared" si="80"/>
        <v>0</v>
      </c>
      <c r="AF162">
        <f t="shared" si="81"/>
        <v>0</v>
      </c>
      <c r="AG162">
        <f t="shared" si="82"/>
        <v>0</v>
      </c>
      <c r="AH162">
        <f t="shared" si="83"/>
        <v>0</v>
      </c>
      <c r="AI162">
        <f t="shared" si="84"/>
        <v>0</v>
      </c>
      <c r="AJ162">
        <f t="shared" si="85"/>
        <v>0</v>
      </c>
      <c r="AK162">
        <f t="shared" si="86"/>
        <v>0</v>
      </c>
      <c r="AL162">
        <f t="shared" si="87"/>
        <v>0</v>
      </c>
      <c r="AM162">
        <f t="shared" si="88"/>
        <v>0</v>
      </c>
      <c r="AN162">
        <f t="shared" si="89"/>
        <v>0</v>
      </c>
      <c r="AO162">
        <f t="shared" si="90"/>
        <v>0</v>
      </c>
      <c r="AP162">
        <f t="shared" si="91"/>
        <v>0</v>
      </c>
      <c r="AQ162">
        <f t="shared" si="92"/>
        <v>0</v>
      </c>
      <c r="AR162">
        <f t="shared" si="93"/>
        <v>0</v>
      </c>
      <c r="AS162">
        <f t="shared" si="94"/>
        <v>0</v>
      </c>
      <c r="AT162">
        <f t="shared" si="95"/>
        <v>0</v>
      </c>
      <c r="AU162">
        <f t="shared" si="96"/>
        <v>0</v>
      </c>
    </row>
    <row r="163" spans="1:51" ht="21.95" customHeight="1" x14ac:dyDescent="0.3">
      <c r="A163" s="6" t="s">
        <v>3</v>
      </c>
      <c r="B163" s="6" t="s">
        <v>57</v>
      </c>
      <c r="C163" s="7" t="s">
        <v>96</v>
      </c>
      <c r="D163" s="12">
        <v>4</v>
      </c>
      <c r="E163" s="12"/>
      <c r="F163" s="12"/>
      <c r="G163" s="12"/>
      <c r="H163" s="12"/>
      <c r="I163" s="12"/>
      <c r="J163" s="12"/>
      <c r="K163" s="12"/>
      <c r="L163" s="12"/>
      <c r="M163" s="8"/>
      <c r="O163" t="str">
        <f>"01"</f>
        <v>01</v>
      </c>
      <c r="P163" s="4" t="s">
        <v>187</v>
      </c>
      <c r="Q163">
        <v>1</v>
      </c>
      <c r="R163">
        <f t="shared" si="67"/>
        <v>0</v>
      </c>
      <c r="S163">
        <f t="shared" si="68"/>
        <v>0</v>
      </c>
      <c r="T163">
        <f t="shared" si="69"/>
        <v>0</v>
      </c>
      <c r="U163">
        <f t="shared" si="70"/>
        <v>0</v>
      </c>
      <c r="V163">
        <f t="shared" si="71"/>
        <v>0</v>
      </c>
      <c r="W163">
        <f t="shared" si="72"/>
        <v>0</v>
      </c>
      <c r="X163">
        <f t="shared" si="73"/>
        <v>0</v>
      </c>
      <c r="Y163">
        <f t="shared" si="74"/>
        <v>0</v>
      </c>
      <c r="Z163">
        <f t="shared" si="75"/>
        <v>0</v>
      </c>
      <c r="AA163">
        <f t="shared" si="76"/>
        <v>0</v>
      </c>
      <c r="AB163">
        <f t="shared" si="77"/>
        <v>0</v>
      </c>
      <c r="AC163">
        <f t="shared" si="78"/>
        <v>0</v>
      </c>
      <c r="AD163">
        <f t="shared" si="79"/>
        <v>0</v>
      </c>
      <c r="AE163">
        <f t="shared" si="80"/>
        <v>0</v>
      </c>
      <c r="AF163">
        <f t="shared" si="81"/>
        <v>0</v>
      </c>
      <c r="AG163">
        <f t="shared" si="82"/>
        <v>0</v>
      </c>
      <c r="AH163">
        <f t="shared" si="83"/>
        <v>0</v>
      </c>
      <c r="AI163">
        <f t="shared" si="84"/>
        <v>0</v>
      </c>
      <c r="AJ163">
        <f t="shared" si="85"/>
        <v>0</v>
      </c>
      <c r="AK163">
        <f t="shared" si="86"/>
        <v>0</v>
      </c>
      <c r="AL163">
        <f t="shared" si="87"/>
        <v>0</v>
      </c>
      <c r="AM163">
        <f t="shared" si="88"/>
        <v>0</v>
      </c>
      <c r="AN163">
        <f t="shared" si="89"/>
        <v>0</v>
      </c>
      <c r="AO163">
        <f t="shared" si="90"/>
        <v>0</v>
      </c>
      <c r="AP163">
        <f t="shared" si="91"/>
        <v>0</v>
      </c>
      <c r="AQ163">
        <f t="shared" si="92"/>
        <v>0</v>
      </c>
      <c r="AR163">
        <f t="shared" si="93"/>
        <v>0</v>
      </c>
      <c r="AS163">
        <f t="shared" si="94"/>
        <v>0</v>
      </c>
      <c r="AT163">
        <f t="shared" si="95"/>
        <v>0</v>
      </c>
      <c r="AU163">
        <f t="shared" si="96"/>
        <v>0</v>
      </c>
    </row>
    <row r="164" spans="1:51" ht="21.95" customHeight="1" x14ac:dyDescent="0.3">
      <c r="A164" s="6" t="s">
        <v>3</v>
      </c>
      <c r="B164" s="6" t="s">
        <v>6</v>
      </c>
      <c r="C164" s="7" t="s">
        <v>96</v>
      </c>
      <c r="D164" s="12">
        <v>4</v>
      </c>
      <c r="E164" s="12"/>
      <c r="F164" s="12"/>
      <c r="G164" s="12"/>
      <c r="H164" s="12"/>
      <c r="I164" s="12"/>
      <c r="J164" s="12"/>
      <c r="K164" s="12"/>
      <c r="L164" s="12"/>
      <c r="M164" s="8"/>
      <c r="O164" t="str">
        <f>"01"</f>
        <v>01</v>
      </c>
      <c r="P164" s="4" t="s">
        <v>187</v>
      </c>
      <c r="Q164">
        <v>1</v>
      </c>
      <c r="R164">
        <f t="shared" si="67"/>
        <v>0</v>
      </c>
      <c r="S164">
        <f t="shared" si="68"/>
        <v>0</v>
      </c>
      <c r="T164">
        <f t="shared" si="69"/>
        <v>0</v>
      </c>
      <c r="U164">
        <f t="shared" si="70"/>
        <v>0</v>
      </c>
      <c r="V164">
        <f t="shared" si="71"/>
        <v>0</v>
      </c>
      <c r="W164">
        <f t="shared" si="72"/>
        <v>0</v>
      </c>
      <c r="X164">
        <f t="shared" si="73"/>
        <v>0</v>
      </c>
      <c r="Y164">
        <f t="shared" si="74"/>
        <v>0</v>
      </c>
      <c r="Z164">
        <f t="shared" si="75"/>
        <v>0</v>
      </c>
      <c r="AA164">
        <f t="shared" si="76"/>
        <v>0</v>
      </c>
      <c r="AB164">
        <f t="shared" si="77"/>
        <v>0</v>
      </c>
      <c r="AC164">
        <f t="shared" si="78"/>
        <v>0</v>
      </c>
      <c r="AD164">
        <f t="shared" si="79"/>
        <v>0</v>
      </c>
      <c r="AE164">
        <f t="shared" si="80"/>
        <v>0</v>
      </c>
      <c r="AF164">
        <f t="shared" si="81"/>
        <v>0</v>
      </c>
      <c r="AG164">
        <f t="shared" si="82"/>
        <v>0</v>
      </c>
      <c r="AH164">
        <f t="shared" si="83"/>
        <v>0</v>
      </c>
      <c r="AI164">
        <f t="shared" si="84"/>
        <v>0</v>
      </c>
      <c r="AJ164">
        <f t="shared" si="85"/>
        <v>0</v>
      </c>
      <c r="AK164">
        <f t="shared" si="86"/>
        <v>0</v>
      </c>
      <c r="AL164">
        <f t="shared" si="87"/>
        <v>0</v>
      </c>
      <c r="AM164">
        <f t="shared" si="88"/>
        <v>0</v>
      </c>
      <c r="AN164">
        <f t="shared" si="89"/>
        <v>0</v>
      </c>
      <c r="AO164">
        <f t="shared" si="90"/>
        <v>0</v>
      </c>
      <c r="AP164">
        <f t="shared" si="91"/>
        <v>0</v>
      </c>
      <c r="AQ164">
        <f t="shared" si="92"/>
        <v>0</v>
      </c>
      <c r="AR164">
        <f t="shared" si="93"/>
        <v>0</v>
      </c>
      <c r="AS164">
        <f t="shared" si="94"/>
        <v>0</v>
      </c>
      <c r="AT164">
        <f t="shared" si="95"/>
        <v>0</v>
      </c>
      <c r="AU164">
        <f t="shared" si="96"/>
        <v>0</v>
      </c>
    </row>
    <row r="165" spans="1:51" ht="21.95" customHeight="1" x14ac:dyDescent="0.3">
      <c r="A165" s="6" t="s">
        <v>0</v>
      </c>
      <c r="B165" s="6" t="s">
        <v>274</v>
      </c>
      <c r="C165" s="7" t="s">
        <v>96</v>
      </c>
      <c r="D165" s="12">
        <v>4</v>
      </c>
      <c r="E165" s="12"/>
      <c r="F165" s="12"/>
      <c r="G165" s="12"/>
      <c r="H165" s="12"/>
      <c r="I165" s="12"/>
      <c r="J165" s="12"/>
      <c r="K165" s="12"/>
      <c r="L165" s="12"/>
      <c r="M165" s="8"/>
      <c r="O165" t="str">
        <f>"01"</f>
        <v>01</v>
      </c>
      <c r="P165" s="4" t="s">
        <v>187</v>
      </c>
      <c r="Q165">
        <v>1</v>
      </c>
      <c r="R165">
        <f t="shared" si="67"/>
        <v>0</v>
      </c>
      <c r="S165">
        <f t="shared" si="68"/>
        <v>0</v>
      </c>
      <c r="T165">
        <f t="shared" si="69"/>
        <v>0</v>
      </c>
      <c r="U165">
        <f t="shared" si="70"/>
        <v>0</v>
      </c>
      <c r="V165">
        <f t="shared" si="71"/>
        <v>0</v>
      </c>
      <c r="W165">
        <f t="shared" si="72"/>
        <v>0</v>
      </c>
      <c r="X165">
        <f t="shared" si="73"/>
        <v>0</v>
      </c>
      <c r="Y165">
        <f t="shared" si="74"/>
        <v>0</v>
      </c>
      <c r="Z165">
        <f t="shared" si="75"/>
        <v>0</v>
      </c>
      <c r="AA165">
        <f t="shared" si="76"/>
        <v>0</v>
      </c>
      <c r="AB165">
        <f t="shared" si="77"/>
        <v>0</v>
      </c>
      <c r="AC165">
        <f t="shared" si="78"/>
        <v>0</v>
      </c>
      <c r="AD165">
        <f t="shared" si="79"/>
        <v>0</v>
      </c>
      <c r="AE165">
        <f t="shared" si="80"/>
        <v>0</v>
      </c>
      <c r="AF165">
        <f t="shared" si="81"/>
        <v>0</v>
      </c>
      <c r="AG165">
        <f t="shared" si="82"/>
        <v>0</v>
      </c>
      <c r="AH165">
        <f t="shared" si="83"/>
        <v>0</v>
      </c>
      <c r="AI165">
        <f t="shared" si="84"/>
        <v>0</v>
      </c>
      <c r="AJ165">
        <f t="shared" si="85"/>
        <v>0</v>
      </c>
      <c r="AK165">
        <f t="shared" si="86"/>
        <v>0</v>
      </c>
      <c r="AL165">
        <f t="shared" si="87"/>
        <v>0</v>
      </c>
      <c r="AM165">
        <f t="shared" si="88"/>
        <v>0</v>
      </c>
      <c r="AN165">
        <f t="shared" si="89"/>
        <v>0</v>
      </c>
      <c r="AO165">
        <f t="shared" si="90"/>
        <v>0</v>
      </c>
      <c r="AP165">
        <f t="shared" si="91"/>
        <v>0</v>
      </c>
      <c r="AQ165">
        <f t="shared" si="92"/>
        <v>0</v>
      </c>
      <c r="AR165">
        <f t="shared" si="93"/>
        <v>0</v>
      </c>
      <c r="AS165">
        <f t="shared" si="94"/>
        <v>0</v>
      </c>
      <c r="AT165">
        <f t="shared" si="95"/>
        <v>0</v>
      </c>
      <c r="AU165">
        <f t="shared" si="96"/>
        <v>0</v>
      </c>
    </row>
    <row r="166" spans="1:51" ht="21.95" customHeight="1" x14ac:dyDescent="0.3">
      <c r="A166" s="10"/>
      <c r="B166" s="10"/>
      <c r="C166" s="11"/>
      <c r="D166" s="12"/>
      <c r="E166" s="12"/>
      <c r="F166" s="12"/>
      <c r="G166" s="12"/>
      <c r="H166" s="12"/>
      <c r="I166" s="12"/>
      <c r="J166" s="12"/>
      <c r="K166" s="12"/>
      <c r="L166" s="12"/>
      <c r="M166" s="8"/>
    </row>
    <row r="167" spans="1:51" ht="21.95" customHeight="1" x14ac:dyDescent="0.3">
      <c r="A167" s="10"/>
      <c r="B167" s="10"/>
      <c r="C167" s="11"/>
      <c r="D167" s="12"/>
      <c r="E167" s="12"/>
      <c r="F167" s="12"/>
      <c r="G167" s="12"/>
      <c r="H167" s="12"/>
      <c r="I167" s="12"/>
      <c r="J167" s="12"/>
      <c r="K167" s="12"/>
      <c r="L167" s="12"/>
      <c r="M167" s="8"/>
    </row>
    <row r="168" spans="1:51" ht="21.95" customHeight="1" x14ac:dyDescent="0.3">
      <c r="A168" s="10"/>
      <c r="B168" s="10"/>
      <c r="C168" s="11"/>
      <c r="D168" s="12"/>
      <c r="E168" s="12"/>
      <c r="F168" s="12"/>
      <c r="G168" s="12"/>
      <c r="H168" s="12"/>
      <c r="I168" s="12"/>
      <c r="J168" s="12"/>
      <c r="K168" s="12"/>
      <c r="L168" s="12"/>
      <c r="M168" s="8"/>
    </row>
    <row r="169" spans="1:51" ht="21.95" customHeight="1" x14ac:dyDescent="0.3">
      <c r="A169" s="10"/>
      <c r="B169" s="10"/>
      <c r="C169" s="11"/>
      <c r="D169" s="12"/>
      <c r="E169" s="12"/>
      <c r="F169" s="12"/>
      <c r="G169" s="12"/>
      <c r="H169" s="12"/>
      <c r="I169" s="12"/>
      <c r="J169" s="12"/>
      <c r="K169" s="12"/>
      <c r="L169" s="12"/>
      <c r="M169" s="8"/>
    </row>
    <row r="170" spans="1:51" ht="21.95" customHeight="1" x14ac:dyDescent="0.3">
      <c r="A170" s="10"/>
      <c r="B170" s="10"/>
      <c r="C170" s="11"/>
      <c r="D170" s="12"/>
      <c r="E170" s="12"/>
      <c r="F170" s="12"/>
      <c r="G170" s="12"/>
      <c r="H170" s="12"/>
      <c r="I170" s="12"/>
      <c r="J170" s="12"/>
      <c r="K170" s="12"/>
      <c r="L170" s="12"/>
      <c r="M170" s="8"/>
    </row>
    <row r="171" spans="1:51" ht="21.95" customHeight="1" x14ac:dyDescent="0.3">
      <c r="A171" s="10"/>
      <c r="B171" s="10"/>
      <c r="C171" s="11"/>
      <c r="D171" s="12"/>
      <c r="E171" s="12"/>
      <c r="F171" s="12"/>
      <c r="G171" s="12"/>
      <c r="H171" s="12"/>
      <c r="I171" s="12"/>
      <c r="J171" s="12"/>
      <c r="K171" s="12"/>
      <c r="L171" s="12"/>
      <c r="M171" s="8"/>
    </row>
    <row r="172" spans="1:51" ht="21.95" customHeight="1" x14ac:dyDescent="0.3">
      <c r="A172" s="10"/>
      <c r="B172" s="10"/>
      <c r="C172" s="11"/>
      <c r="D172" s="12"/>
      <c r="E172" s="12"/>
      <c r="F172" s="12"/>
      <c r="G172" s="12"/>
      <c r="H172" s="12"/>
      <c r="I172" s="12"/>
      <c r="J172" s="12"/>
      <c r="K172" s="12"/>
      <c r="L172" s="12"/>
      <c r="M172" s="8"/>
    </row>
    <row r="173" spans="1:51" ht="21.95" customHeight="1" x14ac:dyDescent="0.3">
      <c r="A173" s="10"/>
      <c r="B173" s="10"/>
      <c r="C173" s="11"/>
      <c r="D173" s="12"/>
      <c r="E173" s="12"/>
      <c r="F173" s="12"/>
      <c r="G173" s="12"/>
      <c r="H173" s="12"/>
      <c r="I173" s="12"/>
      <c r="J173" s="12"/>
      <c r="K173" s="12"/>
      <c r="L173" s="12"/>
      <c r="M173" s="8"/>
    </row>
    <row r="174" spans="1:51" ht="21.95" customHeight="1" x14ac:dyDescent="0.3">
      <c r="A174" s="10"/>
      <c r="B174" s="10"/>
      <c r="C174" s="11"/>
      <c r="D174" s="12"/>
      <c r="E174" s="12"/>
      <c r="F174" s="12"/>
      <c r="G174" s="12"/>
      <c r="H174" s="12"/>
      <c r="I174" s="12"/>
      <c r="J174" s="12"/>
      <c r="K174" s="12"/>
      <c r="L174" s="12"/>
      <c r="M174" s="8"/>
    </row>
    <row r="175" spans="1:51" ht="21.95" customHeight="1" x14ac:dyDescent="0.3">
      <c r="A175" s="10"/>
      <c r="B175" s="10"/>
      <c r="C175" s="11"/>
      <c r="D175" s="12"/>
      <c r="E175" s="12"/>
      <c r="F175" s="12"/>
      <c r="G175" s="12"/>
      <c r="H175" s="12"/>
      <c r="I175" s="12"/>
      <c r="J175" s="12"/>
      <c r="K175" s="12"/>
      <c r="L175" s="12"/>
      <c r="M175" s="8"/>
    </row>
    <row r="176" spans="1:51" ht="21.95" customHeight="1" x14ac:dyDescent="0.3">
      <c r="A176" s="10"/>
      <c r="B176" s="10"/>
      <c r="C176" s="11"/>
      <c r="D176" s="12"/>
      <c r="E176" s="12"/>
      <c r="F176" s="12"/>
      <c r="G176" s="12"/>
      <c r="H176" s="12"/>
      <c r="I176" s="12"/>
      <c r="J176" s="12"/>
      <c r="K176" s="12"/>
      <c r="L176" s="12"/>
      <c r="M176" s="8"/>
    </row>
    <row r="177" spans="1:51" ht="21.95" customHeight="1" x14ac:dyDescent="0.3">
      <c r="A177" s="10"/>
      <c r="B177" s="10"/>
      <c r="C177" s="11"/>
      <c r="D177" s="12"/>
      <c r="E177" s="12"/>
      <c r="F177" s="12"/>
      <c r="G177" s="12"/>
      <c r="H177" s="12"/>
      <c r="I177" s="12"/>
      <c r="J177" s="12"/>
      <c r="K177" s="12"/>
      <c r="L177" s="12"/>
      <c r="M177" s="8"/>
    </row>
    <row r="178" spans="1:51" ht="21.95" customHeight="1" x14ac:dyDescent="0.3">
      <c r="A178" s="10"/>
      <c r="B178" s="10"/>
      <c r="C178" s="11"/>
      <c r="D178" s="12"/>
      <c r="E178" s="12"/>
      <c r="F178" s="12"/>
      <c r="G178" s="12"/>
      <c r="H178" s="12"/>
      <c r="I178" s="12"/>
      <c r="J178" s="12"/>
      <c r="K178" s="12"/>
      <c r="L178" s="12"/>
      <c r="M178" s="8"/>
    </row>
    <row r="179" spans="1:51" ht="21.95" customHeight="1" x14ac:dyDescent="0.3">
      <c r="A179" s="10"/>
      <c r="B179" s="10"/>
      <c r="C179" s="11"/>
      <c r="D179" s="12"/>
      <c r="E179" s="12"/>
      <c r="F179" s="12"/>
      <c r="G179" s="12"/>
      <c r="H179" s="12"/>
      <c r="I179" s="12"/>
      <c r="J179" s="12"/>
      <c r="K179" s="12"/>
      <c r="L179" s="12"/>
      <c r="M179" s="8"/>
    </row>
    <row r="180" spans="1:51" ht="21.95" customHeight="1" x14ac:dyDescent="0.3">
      <c r="A180" s="10"/>
      <c r="B180" s="10"/>
      <c r="C180" s="11"/>
      <c r="D180" s="12"/>
      <c r="E180" s="12"/>
      <c r="F180" s="12"/>
      <c r="G180" s="12"/>
      <c r="H180" s="12"/>
      <c r="I180" s="12"/>
      <c r="J180" s="12"/>
      <c r="K180" s="12"/>
      <c r="L180" s="12"/>
      <c r="M180" s="8"/>
    </row>
    <row r="181" spans="1:51" ht="21.95" customHeight="1" x14ac:dyDescent="0.3">
      <c r="A181" s="10"/>
      <c r="B181" s="10"/>
      <c r="C181" s="11"/>
      <c r="D181" s="12"/>
      <c r="E181" s="12"/>
      <c r="F181" s="12"/>
      <c r="G181" s="12"/>
      <c r="H181" s="12"/>
      <c r="I181" s="12"/>
      <c r="J181" s="12"/>
      <c r="K181" s="12"/>
      <c r="L181" s="12"/>
      <c r="M181" s="8"/>
    </row>
    <row r="182" spans="1:51" ht="21.95" customHeight="1" x14ac:dyDescent="0.3">
      <c r="A182" s="10"/>
      <c r="B182" s="10"/>
      <c r="C182" s="11"/>
      <c r="D182" s="12"/>
      <c r="E182" s="12"/>
      <c r="F182" s="12"/>
      <c r="G182" s="12"/>
      <c r="H182" s="12"/>
      <c r="I182" s="12"/>
      <c r="J182" s="12"/>
      <c r="K182" s="12"/>
      <c r="L182" s="12"/>
      <c r="M182" s="8"/>
    </row>
    <row r="183" spans="1:51" ht="21.95" customHeight="1" x14ac:dyDescent="0.3">
      <c r="A183" s="10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8"/>
    </row>
    <row r="184" spans="1:51" ht="21.95" customHeight="1" x14ac:dyDescent="0.3">
      <c r="A184" s="7" t="s">
        <v>181</v>
      </c>
      <c r="B184" s="10"/>
      <c r="C184" s="11"/>
      <c r="D184" s="12"/>
      <c r="E184" s="12"/>
      <c r="F184" s="12">
        <f>ROUNDDOWN(SUMIF(Q146:Q183,"1",F146:F183),0)</f>
        <v>0</v>
      </c>
      <c r="G184" s="12"/>
      <c r="H184" s="12">
        <f>ROUNDDOWN(SUMIF(Q146:Q183,"1",H146:H183),0)</f>
        <v>0</v>
      </c>
      <c r="I184" s="12"/>
      <c r="J184" s="12">
        <f>ROUNDDOWN(SUMIF(Q146:Q183,"1",J146:J183),0)</f>
        <v>0</v>
      </c>
      <c r="K184" s="12"/>
      <c r="L184" s="12">
        <f>F184+H184+J184</f>
        <v>0</v>
      </c>
      <c r="M184" s="8"/>
      <c r="R184">
        <f t="shared" ref="R184:AY184" si="97">ROUNDDOWN(SUM(R146:R165),0)</f>
        <v>0</v>
      </c>
      <c r="S184">
        <f t="shared" si="97"/>
        <v>0</v>
      </c>
      <c r="T184">
        <f t="shared" si="97"/>
        <v>0</v>
      </c>
      <c r="U184">
        <f t="shared" si="97"/>
        <v>0</v>
      </c>
      <c r="V184">
        <f t="shared" si="97"/>
        <v>0</v>
      </c>
      <c r="W184">
        <f t="shared" si="97"/>
        <v>0</v>
      </c>
      <c r="X184">
        <f t="shared" si="97"/>
        <v>0</v>
      </c>
      <c r="Y184">
        <f t="shared" si="97"/>
        <v>0</v>
      </c>
      <c r="Z184">
        <f t="shared" si="97"/>
        <v>0</v>
      </c>
      <c r="AA184">
        <f t="shared" si="97"/>
        <v>0</v>
      </c>
      <c r="AB184">
        <f t="shared" si="97"/>
        <v>0</v>
      </c>
      <c r="AC184">
        <f t="shared" si="97"/>
        <v>0</v>
      </c>
      <c r="AD184">
        <f t="shared" si="97"/>
        <v>0</v>
      </c>
      <c r="AE184">
        <f t="shared" si="97"/>
        <v>0</v>
      </c>
      <c r="AF184">
        <f t="shared" si="97"/>
        <v>0</v>
      </c>
      <c r="AG184">
        <f t="shared" si="97"/>
        <v>0</v>
      </c>
      <c r="AH184">
        <f t="shared" si="97"/>
        <v>0</v>
      </c>
      <c r="AI184">
        <f t="shared" si="97"/>
        <v>0</v>
      </c>
      <c r="AJ184">
        <f t="shared" si="97"/>
        <v>0</v>
      </c>
      <c r="AK184">
        <f t="shared" si="97"/>
        <v>0</v>
      </c>
      <c r="AL184">
        <f t="shared" si="97"/>
        <v>0</v>
      </c>
      <c r="AM184">
        <f t="shared" si="97"/>
        <v>0</v>
      </c>
      <c r="AN184">
        <f t="shared" si="97"/>
        <v>0</v>
      </c>
      <c r="AO184">
        <f t="shared" si="97"/>
        <v>0</v>
      </c>
      <c r="AP184">
        <f t="shared" si="97"/>
        <v>0</v>
      </c>
      <c r="AQ184">
        <f t="shared" si="97"/>
        <v>0</v>
      </c>
      <c r="AR184">
        <f t="shared" si="97"/>
        <v>0</v>
      </c>
      <c r="AS184">
        <f t="shared" si="97"/>
        <v>0</v>
      </c>
      <c r="AT184">
        <f t="shared" si="97"/>
        <v>0</v>
      </c>
      <c r="AU184">
        <f t="shared" si="97"/>
        <v>0</v>
      </c>
      <c r="AV184">
        <f t="shared" si="97"/>
        <v>0</v>
      </c>
      <c r="AW184">
        <f t="shared" si="97"/>
        <v>0</v>
      </c>
      <c r="AX184">
        <f t="shared" si="97"/>
        <v>0</v>
      </c>
      <c r="AY184">
        <f t="shared" si="97"/>
        <v>0</v>
      </c>
    </row>
    <row r="185" spans="1:51" ht="21.95" customHeight="1" x14ac:dyDescent="0.3">
      <c r="A185" s="34" t="s">
        <v>250</v>
      </c>
      <c r="B185" s="35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5"/>
    </row>
    <row r="186" spans="1:51" ht="21.95" customHeight="1" x14ac:dyDescent="0.3">
      <c r="A186" s="6" t="s">
        <v>235</v>
      </c>
      <c r="B186" s="6" t="s">
        <v>1</v>
      </c>
      <c r="C186" s="7" t="s">
        <v>95</v>
      </c>
      <c r="D186" s="12">
        <v>413</v>
      </c>
      <c r="E186" s="12"/>
      <c r="F186" s="12"/>
      <c r="G186" s="12"/>
      <c r="H186" s="12"/>
      <c r="I186" s="12"/>
      <c r="J186" s="12"/>
      <c r="K186" s="12"/>
      <c r="L186" s="12"/>
      <c r="M186" s="9"/>
      <c r="O186" t="str">
        <f>""</f>
        <v/>
      </c>
      <c r="P186" s="4" t="s">
        <v>187</v>
      </c>
      <c r="Q186">
        <v>1</v>
      </c>
      <c r="R186">
        <f t="shared" ref="R186:R193" si="98">IF(P186="기계경비",J186,0)</f>
        <v>0</v>
      </c>
      <c r="S186">
        <f t="shared" ref="S186:S193" si="99">IF(P186="운반비",L186,0)</f>
        <v>0</v>
      </c>
      <c r="T186">
        <f t="shared" ref="T186:T193" si="100">IF(P186="작업부산물",F186,0)</f>
        <v>0</v>
      </c>
      <c r="U186">
        <f t="shared" ref="U186:U193" si="101">IF(P186="관급",F186,0)</f>
        <v>0</v>
      </c>
      <c r="V186">
        <f t="shared" ref="V186:V193" si="102">IF(P186="외주비",J186,0)</f>
        <v>0</v>
      </c>
      <c r="W186">
        <f t="shared" ref="W186:W193" si="103">IF(P186="장비비",J186,0)</f>
        <v>0</v>
      </c>
      <c r="X186">
        <f t="shared" ref="X186:X193" si="104">IF(P186="폐기물처리비",L186,0)</f>
        <v>0</v>
      </c>
      <c r="Y186">
        <f t="shared" ref="Y186:Y193" si="105">IF(P186="가설비",J186,0)</f>
        <v>0</v>
      </c>
      <c r="Z186">
        <f t="shared" ref="Z186:Z193" si="106">IF(P186="잡비제외분",F186,0)</f>
        <v>0</v>
      </c>
      <c r="AA186">
        <f t="shared" ref="AA186:AA193" si="107">IF(P186="사급자재대",L186,0)</f>
        <v>0</v>
      </c>
      <c r="AB186">
        <f t="shared" ref="AB186:AB193" si="108">IF(P186="관급자재대",L186,0)</f>
        <v>0</v>
      </c>
      <c r="AC186">
        <f t="shared" ref="AC186:AC193" si="109">IF(P186="석면분담금",L186,0)</f>
        <v>0</v>
      </c>
      <c r="AD186">
        <f t="shared" ref="AD186:AD193" si="110">IF(P186="임금채권부담금",L186,0)</f>
        <v>0</v>
      </c>
      <c r="AE186">
        <f t="shared" ref="AE186:AE193" si="111">IF(P186="안전관리비",L186,0)</f>
        <v>0</v>
      </c>
      <c r="AF186">
        <f t="shared" ref="AF186:AF193" si="112">IF(P186="품질관리비",L186,0)</f>
        <v>0</v>
      </c>
      <c r="AG186">
        <f t="shared" ref="AG186:AG193" si="113">IF(P186="작업부산물(철거해체)",L186,0)</f>
        <v>0</v>
      </c>
      <c r="AH186">
        <f t="shared" ref="AH186:AH193" si="114">IF(P186="어린이유해물질수수료",L186,0)</f>
        <v>0</v>
      </c>
      <c r="AI186">
        <f t="shared" ref="AI186:AI193" si="115">IF(P186="퇴직공제부금",L186,0)</f>
        <v>0</v>
      </c>
      <c r="AJ186">
        <f t="shared" ref="AJ186:AJ193" si="116">IF(P186="사용자항목8",L186,0)</f>
        <v>0</v>
      </c>
      <c r="AK186">
        <f t="shared" ref="AK186:AK193" si="117">IF(P186="사용자항목9",L186,0)</f>
        <v>0</v>
      </c>
      <c r="AL186">
        <f t="shared" ref="AL186:AL193" si="118">IF(P186="사용자항목10",L186,0)</f>
        <v>0</v>
      </c>
      <c r="AM186">
        <f t="shared" ref="AM186:AM193" si="119">IF(P186="사용자항목11",L186,0)</f>
        <v>0</v>
      </c>
      <c r="AN186">
        <f t="shared" ref="AN186:AN193" si="120">IF(P186="사용자항목12",L186,0)</f>
        <v>0</v>
      </c>
      <c r="AO186">
        <f t="shared" ref="AO186:AO193" si="121">IF(P186="사용자항목13",L186,0)</f>
        <v>0</v>
      </c>
      <c r="AP186">
        <f t="shared" ref="AP186:AP193" si="122">IF(P186="사용자항목14",L186,0)</f>
        <v>0</v>
      </c>
      <c r="AQ186">
        <f t="shared" ref="AQ186:AQ193" si="123">IF(P186="사용자항목15",L186,0)</f>
        <v>0</v>
      </c>
      <c r="AR186">
        <f t="shared" ref="AR186:AR193" si="124">IF(P186="사용자항목16",L186,0)</f>
        <v>0</v>
      </c>
      <c r="AS186">
        <f t="shared" ref="AS186:AS193" si="125">IF(P186="사용자항목17",L186,0)</f>
        <v>0</v>
      </c>
      <c r="AT186">
        <f t="shared" ref="AT186:AT193" si="126">IF(P186="사용자항목18",L186,0)</f>
        <v>0</v>
      </c>
      <c r="AU186">
        <f t="shared" ref="AU186:AU193" si="127">IF(P186="사용자항목19",L186,0)</f>
        <v>0</v>
      </c>
      <c r="AY186" s="4" t="s">
        <v>94</v>
      </c>
    </row>
    <row r="187" spans="1:51" ht="21.95" customHeight="1" x14ac:dyDescent="0.3">
      <c r="A187" s="6" t="s">
        <v>64</v>
      </c>
      <c r="B187" s="6" t="s">
        <v>174</v>
      </c>
      <c r="C187" s="7" t="s">
        <v>95</v>
      </c>
      <c r="D187" s="12">
        <v>2</v>
      </c>
      <c r="E187" s="12"/>
      <c r="F187" s="12"/>
      <c r="G187" s="12"/>
      <c r="H187" s="12"/>
      <c r="I187" s="12"/>
      <c r="J187" s="12"/>
      <c r="K187" s="12"/>
      <c r="L187" s="12"/>
      <c r="M187" s="9"/>
      <c r="O187" t="str">
        <f>""</f>
        <v/>
      </c>
      <c r="P187" s="4" t="s">
        <v>187</v>
      </c>
      <c r="Q187">
        <v>1</v>
      </c>
      <c r="R187">
        <f t="shared" si="98"/>
        <v>0</v>
      </c>
      <c r="S187">
        <f t="shared" si="99"/>
        <v>0</v>
      </c>
      <c r="T187">
        <f t="shared" si="100"/>
        <v>0</v>
      </c>
      <c r="U187">
        <f t="shared" si="101"/>
        <v>0</v>
      </c>
      <c r="V187">
        <f t="shared" si="102"/>
        <v>0</v>
      </c>
      <c r="W187">
        <f t="shared" si="103"/>
        <v>0</v>
      </c>
      <c r="X187">
        <f t="shared" si="104"/>
        <v>0</v>
      </c>
      <c r="Y187">
        <f t="shared" si="105"/>
        <v>0</v>
      </c>
      <c r="Z187">
        <f t="shared" si="106"/>
        <v>0</v>
      </c>
      <c r="AA187">
        <f t="shared" si="107"/>
        <v>0</v>
      </c>
      <c r="AB187">
        <f t="shared" si="108"/>
        <v>0</v>
      </c>
      <c r="AC187">
        <f t="shared" si="109"/>
        <v>0</v>
      </c>
      <c r="AD187">
        <f t="shared" si="110"/>
        <v>0</v>
      </c>
      <c r="AE187">
        <f t="shared" si="111"/>
        <v>0</v>
      </c>
      <c r="AF187">
        <f t="shared" si="112"/>
        <v>0</v>
      </c>
      <c r="AG187">
        <f t="shared" si="113"/>
        <v>0</v>
      </c>
      <c r="AH187">
        <f t="shared" si="114"/>
        <v>0</v>
      </c>
      <c r="AI187">
        <f t="shared" si="115"/>
        <v>0</v>
      </c>
      <c r="AJ187">
        <f t="shared" si="116"/>
        <v>0</v>
      </c>
      <c r="AK187">
        <f t="shared" si="117"/>
        <v>0</v>
      </c>
      <c r="AL187">
        <f t="shared" si="118"/>
        <v>0</v>
      </c>
      <c r="AM187">
        <f t="shared" si="119"/>
        <v>0</v>
      </c>
      <c r="AN187">
        <f t="shared" si="120"/>
        <v>0</v>
      </c>
      <c r="AO187">
        <f t="shared" si="121"/>
        <v>0</v>
      </c>
      <c r="AP187">
        <f t="shared" si="122"/>
        <v>0</v>
      </c>
      <c r="AQ187">
        <f t="shared" si="123"/>
        <v>0</v>
      </c>
      <c r="AR187">
        <f t="shared" si="124"/>
        <v>0</v>
      </c>
      <c r="AS187">
        <f t="shared" si="125"/>
        <v>0</v>
      </c>
      <c r="AT187">
        <f t="shared" si="126"/>
        <v>0</v>
      </c>
      <c r="AU187">
        <f t="shared" si="127"/>
        <v>0</v>
      </c>
    </row>
    <row r="188" spans="1:51" ht="21.95" customHeight="1" x14ac:dyDescent="0.3">
      <c r="A188" s="6" t="s">
        <v>232</v>
      </c>
      <c r="B188" s="6" t="s">
        <v>4</v>
      </c>
      <c r="C188" s="7" t="s">
        <v>95</v>
      </c>
      <c r="D188" s="12">
        <v>8</v>
      </c>
      <c r="E188" s="12"/>
      <c r="F188" s="12"/>
      <c r="G188" s="12"/>
      <c r="H188" s="12"/>
      <c r="I188" s="12"/>
      <c r="J188" s="12"/>
      <c r="K188" s="12"/>
      <c r="L188" s="12"/>
      <c r="M188" s="9"/>
      <c r="O188" t="str">
        <f>""</f>
        <v/>
      </c>
      <c r="P188" s="4" t="s">
        <v>187</v>
      </c>
      <c r="Q188">
        <v>1</v>
      </c>
      <c r="R188">
        <f t="shared" si="98"/>
        <v>0</v>
      </c>
      <c r="S188">
        <f t="shared" si="99"/>
        <v>0</v>
      </c>
      <c r="T188">
        <f t="shared" si="100"/>
        <v>0</v>
      </c>
      <c r="U188">
        <f t="shared" si="101"/>
        <v>0</v>
      </c>
      <c r="V188">
        <f t="shared" si="102"/>
        <v>0</v>
      </c>
      <c r="W188">
        <f t="shared" si="103"/>
        <v>0</v>
      </c>
      <c r="X188">
        <f t="shared" si="104"/>
        <v>0</v>
      </c>
      <c r="Y188">
        <f t="shared" si="105"/>
        <v>0</v>
      </c>
      <c r="Z188">
        <f t="shared" si="106"/>
        <v>0</v>
      </c>
      <c r="AA188">
        <f t="shared" si="107"/>
        <v>0</v>
      </c>
      <c r="AB188">
        <f t="shared" si="108"/>
        <v>0</v>
      </c>
      <c r="AC188">
        <f t="shared" si="109"/>
        <v>0</v>
      </c>
      <c r="AD188">
        <f t="shared" si="110"/>
        <v>0</v>
      </c>
      <c r="AE188">
        <f t="shared" si="111"/>
        <v>0</v>
      </c>
      <c r="AF188">
        <f t="shared" si="112"/>
        <v>0</v>
      </c>
      <c r="AG188">
        <f t="shared" si="113"/>
        <v>0</v>
      </c>
      <c r="AH188">
        <f t="shared" si="114"/>
        <v>0</v>
      </c>
      <c r="AI188">
        <f t="shared" si="115"/>
        <v>0</v>
      </c>
      <c r="AJ188">
        <f t="shared" si="116"/>
        <v>0</v>
      </c>
      <c r="AK188">
        <f t="shared" si="117"/>
        <v>0</v>
      </c>
      <c r="AL188">
        <f t="shared" si="118"/>
        <v>0</v>
      </c>
      <c r="AM188">
        <f t="shared" si="119"/>
        <v>0</v>
      </c>
      <c r="AN188">
        <f t="shared" si="120"/>
        <v>0</v>
      </c>
      <c r="AO188">
        <f t="shared" si="121"/>
        <v>0</v>
      </c>
      <c r="AP188">
        <f t="shared" si="122"/>
        <v>0</v>
      </c>
      <c r="AQ188">
        <f t="shared" si="123"/>
        <v>0</v>
      </c>
      <c r="AR188">
        <f t="shared" si="124"/>
        <v>0</v>
      </c>
      <c r="AS188">
        <f t="shared" si="125"/>
        <v>0</v>
      </c>
      <c r="AT188">
        <f t="shared" si="126"/>
        <v>0</v>
      </c>
      <c r="AU188">
        <f t="shared" si="127"/>
        <v>0</v>
      </c>
      <c r="AY188" s="4" t="s">
        <v>94</v>
      </c>
    </row>
    <row r="189" spans="1:51" ht="21.95" customHeight="1" x14ac:dyDescent="0.3">
      <c r="A189" s="6" t="s">
        <v>247</v>
      </c>
      <c r="B189" s="6" t="s">
        <v>234</v>
      </c>
      <c r="C189" s="7" t="s">
        <v>95</v>
      </c>
      <c r="D189" s="12">
        <v>4</v>
      </c>
      <c r="E189" s="12"/>
      <c r="F189" s="12"/>
      <c r="G189" s="12"/>
      <c r="H189" s="12"/>
      <c r="I189" s="12"/>
      <c r="J189" s="12"/>
      <c r="K189" s="12"/>
      <c r="L189" s="12"/>
      <c r="M189" s="9"/>
      <c r="O189" t="str">
        <f>""</f>
        <v/>
      </c>
      <c r="P189" s="4" t="s">
        <v>187</v>
      </c>
      <c r="Q189">
        <v>1</v>
      </c>
      <c r="R189">
        <f t="shared" si="98"/>
        <v>0</v>
      </c>
      <c r="S189">
        <f t="shared" si="99"/>
        <v>0</v>
      </c>
      <c r="T189">
        <f t="shared" si="100"/>
        <v>0</v>
      </c>
      <c r="U189">
        <f t="shared" si="101"/>
        <v>0</v>
      </c>
      <c r="V189">
        <f t="shared" si="102"/>
        <v>0</v>
      </c>
      <c r="W189">
        <f t="shared" si="103"/>
        <v>0</v>
      </c>
      <c r="X189">
        <f t="shared" si="104"/>
        <v>0</v>
      </c>
      <c r="Y189">
        <f t="shared" si="105"/>
        <v>0</v>
      </c>
      <c r="Z189">
        <f t="shared" si="106"/>
        <v>0</v>
      </c>
      <c r="AA189">
        <f t="shared" si="107"/>
        <v>0</v>
      </c>
      <c r="AB189">
        <f t="shared" si="108"/>
        <v>0</v>
      </c>
      <c r="AC189">
        <f t="shared" si="109"/>
        <v>0</v>
      </c>
      <c r="AD189">
        <f t="shared" si="110"/>
        <v>0</v>
      </c>
      <c r="AE189">
        <f t="shared" si="111"/>
        <v>0</v>
      </c>
      <c r="AF189">
        <f t="shared" si="112"/>
        <v>0</v>
      </c>
      <c r="AG189">
        <f t="shared" si="113"/>
        <v>0</v>
      </c>
      <c r="AH189">
        <f t="shared" si="114"/>
        <v>0</v>
      </c>
      <c r="AI189">
        <f t="shared" si="115"/>
        <v>0</v>
      </c>
      <c r="AJ189">
        <f t="shared" si="116"/>
        <v>0</v>
      </c>
      <c r="AK189">
        <f t="shared" si="117"/>
        <v>0</v>
      </c>
      <c r="AL189">
        <f t="shared" si="118"/>
        <v>0</v>
      </c>
      <c r="AM189">
        <f t="shared" si="119"/>
        <v>0</v>
      </c>
      <c r="AN189">
        <f t="shared" si="120"/>
        <v>0</v>
      </c>
      <c r="AO189">
        <f t="shared" si="121"/>
        <v>0</v>
      </c>
      <c r="AP189">
        <f t="shared" si="122"/>
        <v>0</v>
      </c>
      <c r="AQ189">
        <f t="shared" si="123"/>
        <v>0</v>
      </c>
      <c r="AR189">
        <f t="shared" si="124"/>
        <v>0</v>
      </c>
      <c r="AS189">
        <f t="shared" si="125"/>
        <v>0</v>
      </c>
      <c r="AT189">
        <f t="shared" si="126"/>
        <v>0</v>
      </c>
      <c r="AU189">
        <f t="shared" si="127"/>
        <v>0</v>
      </c>
      <c r="AY189" s="4" t="s">
        <v>94</v>
      </c>
    </row>
    <row r="190" spans="1:51" ht="21.95" customHeight="1" x14ac:dyDescent="0.3">
      <c r="A190" s="6" t="s">
        <v>193</v>
      </c>
      <c r="B190" s="6" t="s">
        <v>8</v>
      </c>
      <c r="C190" s="7" t="s">
        <v>95</v>
      </c>
      <c r="D190" s="12">
        <v>14</v>
      </c>
      <c r="E190" s="12"/>
      <c r="F190" s="12"/>
      <c r="G190" s="12"/>
      <c r="H190" s="12"/>
      <c r="I190" s="12"/>
      <c r="J190" s="12"/>
      <c r="K190" s="12"/>
      <c r="L190" s="12"/>
      <c r="M190" s="9"/>
      <c r="O190" t="str">
        <f>""</f>
        <v/>
      </c>
      <c r="P190" s="4" t="s">
        <v>187</v>
      </c>
      <c r="Q190">
        <v>1</v>
      </c>
      <c r="R190">
        <f t="shared" si="98"/>
        <v>0</v>
      </c>
      <c r="S190">
        <f t="shared" si="99"/>
        <v>0</v>
      </c>
      <c r="T190">
        <f t="shared" si="100"/>
        <v>0</v>
      </c>
      <c r="U190">
        <f t="shared" si="101"/>
        <v>0</v>
      </c>
      <c r="V190">
        <f t="shared" si="102"/>
        <v>0</v>
      </c>
      <c r="W190">
        <f t="shared" si="103"/>
        <v>0</v>
      </c>
      <c r="X190">
        <f t="shared" si="104"/>
        <v>0</v>
      </c>
      <c r="Y190">
        <f t="shared" si="105"/>
        <v>0</v>
      </c>
      <c r="Z190">
        <f t="shared" si="106"/>
        <v>0</v>
      </c>
      <c r="AA190">
        <f t="shared" si="107"/>
        <v>0</v>
      </c>
      <c r="AB190">
        <f t="shared" si="108"/>
        <v>0</v>
      </c>
      <c r="AC190">
        <f t="shared" si="109"/>
        <v>0</v>
      </c>
      <c r="AD190">
        <f t="shared" si="110"/>
        <v>0</v>
      </c>
      <c r="AE190">
        <f t="shared" si="111"/>
        <v>0</v>
      </c>
      <c r="AF190">
        <f t="shared" si="112"/>
        <v>0</v>
      </c>
      <c r="AG190">
        <f t="shared" si="113"/>
        <v>0</v>
      </c>
      <c r="AH190">
        <f t="shared" si="114"/>
        <v>0</v>
      </c>
      <c r="AI190">
        <f t="shared" si="115"/>
        <v>0</v>
      </c>
      <c r="AJ190">
        <f t="shared" si="116"/>
        <v>0</v>
      </c>
      <c r="AK190">
        <f t="shared" si="117"/>
        <v>0</v>
      </c>
      <c r="AL190">
        <f t="shared" si="118"/>
        <v>0</v>
      </c>
      <c r="AM190">
        <f t="shared" si="119"/>
        <v>0</v>
      </c>
      <c r="AN190">
        <f t="shared" si="120"/>
        <v>0</v>
      </c>
      <c r="AO190">
        <f t="shared" si="121"/>
        <v>0</v>
      </c>
      <c r="AP190">
        <f t="shared" si="122"/>
        <v>0</v>
      </c>
      <c r="AQ190">
        <f t="shared" si="123"/>
        <v>0</v>
      </c>
      <c r="AR190">
        <f t="shared" si="124"/>
        <v>0</v>
      </c>
      <c r="AS190">
        <f t="shared" si="125"/>
        <v>0</v>
      </c>
      <c r="AT190">
        <f t="shared" si="126"/>
        <v>0</v>
      </c>
      <c r="AU190">
        <f t="shared" si="127"/>
        <v>0</v>
      </c>
      <c r="AY190" s="4" t="s">
        <v>94</v>
      </c>
    </row>
    <row r="191" spans="1:51" ht="21.95" customHeight="1" x14ac:dyDescent="0.3">
      <c r="A191" s="6" t="s">
        <v>170</v>
      </c>
      <c r="B191" s="6" t="s">
        <v>241</v>
      </c>
      <c r="C191" s="7" t="s">
        <v>95</v>
      </c>
      <c r="D191" s="12">
        <v>11</v>
      </c>
      <c r="E191" s="12"/>
      <c r="F191" s="12"/>
      <c r="G191" s="12"/>
      <c r="H191" s="12"/>
      <c r="I191" s="12"/>
      <c r="J191" s="12"/>
      <c r="K191" s="12"/>
      <c r="L191" s="12"/>
      <c r="M191" s="9"/>
      <c r="O191" t="str">
        <f>""</f>
        <v/>
      </c>
      <c r="P191" s="4" t="s">
        <v>187</v>
      </c>
      <c r="Q191">
        <v>1</v>
      </c>
      <c r="R191">
        <f t="shared" si="98"/>
        <v>0</v>
      </c>
      <c r="S191">
        <f t="shared" si="99"/>
        <v>0</v>
      </c>
      <c r="T191">
        <f t="shared" si="100"/>
        <v>0</v>
      </c>
      <c r="U191">
        <f t="shared" si="101"/>
        <v>0</v>
      </c>
      <c r="V191">
        <f t="shared" si="102"/>
        <v>0</v>
      </c>
      <c r="W191">
        <f t="shared" si="103"/>
        <v>0</v>
      </c>
      <c r="X191">
        <f t="shared" si="104"/>
        <v>0</v>
      </c>
      <c r="Y191">
        <f t="shared" si="105"/>
        <v>0</v>
      </c>
      <c r="Z191">
        <f t="shared" si="106"/>
        <v>0</v>
      </c>
      <c r="AA191">
        <f t="shared" si="107"/>
        <v>0</v>
      </c>
      <c r="AB191">
        <f t="shared" si="108"/>
        <v>0</v>
      </c>
      <c r="AC191">
        <f t="shared" si="109"/>
        <v>0</v>
      </c>
      <c r="AD191">
        <f t="shared" si="110"/>
        <v>0</v>
      </c>
      <c r="AE191">
        <f t="shared" si="111"/>
        <v>0</v>
      </c>
      <c r="AF191">
        <f t="shared" si="112"/>
        <v>0</v>
      </c>
      <c r="AG191">
        <f t="shared" si="113"/>
        <v>0</v>
      </c>
      <c r="AH191">
        <f t="shared" si="114"/>
        <v>0</v>
      </c>
      <c r="AI191">
        <f t="shared" si="115"/>
        <v>0</v>
      </c>
      <c r="AJ191">
        <f t="shared" si="116"/>
        <v>0</v>
      </c>
      <c r="AK191">
        <f t="shared" si="117"/>
        <v>0</v>
      </c>
      <c r="AL191">
        <f t="shared" si="118"/>
        <v>0</v>
      </c>
      <c r="AM191">
        <f t="shared" si="119"/>
        <v>0</v>
      </c>
      <c r="AN191">
        <f t="shared" si="120"/>
        <v>0</v>
      </c>
      <c r="AO191">
        <f t="shared" si="121"/>
        <v>0</v>
      </c>
      <c r="AP191">
        <f t="shared" si="122"/>
        <v>0</v>
      </c>
      <c r="AQ191">
        <f t="shared" si="123"/>
        <v>0</v>
      </c>
      <c r="AR191">
        <f t="shared" si="124"/>
        <v>0</v>
      </c>
      <c r="AS191">
        <f t="shared" si="125"/>
        <v>0</v>
      </c>
      <c r="AT191">
        <f t="shared" si="126"/>
        <v>0</v>
      </c>
      <c r="AU191">
        <f t="shared" si="127"/>
        <v>0</v>
      </c>
      <c r="AY191" s="4" t="s">
        <v>94</v>
      </c>
    </row>
    <row r="192" spans="1:51" ht="21.95" customHeight="1" x14ac:dyDescent="0.3">
      <c r="A192" s="6" t="s">
        <v>245</v>
      </c>
      <c r="B192" s="6" t="s">
        <v>194</v>
      </c>
      <c r="C192" s="7" t="s">
        <v>95</v>
      </c>
      <c r="D192" s="12">
        <v>11</v>
      </c>
      <c r="E192" s="12"/>
      <c r="F192" s="12"/>
      <c r="G192" s="12"/>
      <c r="H192" s="12"/>
      <c r="I192" s="12"/>
      <c r="J192" s="12"/>
      <c r="K192" s="12"/>
      <c r="L192" s="12"/>
      <c r="M192" s="9"/>
      <c r="O192" t="str">
        <f>""</f>
        <v/>
      </c>
      <c r="P192" s="4" t="s">
        <v>187</v>
      </c>
      <c r="Q192">
        <v>1</v>
      </c>
      <c r="R192">
        <f t="shared" si="98"/>
        <v>0</v>
      </c>
      <c r="S192">
        <f t="shared" si="99"/>
        <v>0</v>
      </c>
      <c r="T192">
        <f t="shared" si="100"/>
        <v>0</v>
      </c>
      <c r="U192">
        <f t="shared" si="101"/>
        <v>0</v>
      </c>
      <c r="V192">
        <f t="shared" si="102"/>
        <v>0</v>
      </c>
      <c r="W192">
        <f t="shared" si="103"/>
        <v>0</v>
      </c>
      <c r="X192">
        <f t="shared" si="104"/>
        <v>0</v>
      </c>
      <c r="Y192">
        <f t="shared" si="105"/>
        <v>0</v>
      </c>
      <c r="Z192">
        <f t="shared" si="106"/>
        <v>0</v>
      </c>
      <c r="AA192">
        <f t="shared" si="107"/>
        <v>0</v>
      </c>
      <c r="AB192">
        <f t="shared" si="108"/>
        <v>0</v>
      </c>
      <c r="AC192">
        <f t="shared" si="109"/>
        <v>0</v>
      </c>
      <c r="AD192">
        <f t="shared" si="110"/>
        <v>0</v>
      </c>
      <c r="AE192">
        <f t="shared" si="111"/>
        <v>0</v>
      </c>
      <c r="AF192">
        <f t="shared" si="112"/>
        <v>0</v>
      </c>
      <c r="AG192">
        <f t="shared" si="113"/>
        <v>0</v>
      </c>
      <c r="AH192">
        <f t="shared" si="114"/>
        <v>0</v>
      </c>
      <c r="AI192">
        <f t="shared" si="115"/>
        <v>0</v>
      </c>
      <c r="AJ192">
        <f t="shared" si="116"/>
        <v>0</v>
      </c>
      <c r="AK192">
        <f t="shared" si="117"/>
        <v>0</v>
      </c>
      <c r="AL192">
        <f t="shared" si="118"/>
        <v>0</v>
      </c>
      <c r="AM192">
        <f t="shared" si="119"/>
        <v>0</v>
      </c>
      <c r="AN192">
        <f t="shared" si="120"/>
        <v>0</v>
      </c>
      <c r="AO192">
        <f t="shared" si="121"/>
        <v>0</v>
      </c>
      <c r="AP192">
        <f t="shared" si="122"/>
        <v>0</v>
      </c>
      <c r="AQ192">
        <f t="shared" si="123"/>
        <v>0</v>
      </c>
      <c r="AR192">
        <f t="shared" si="124"/>
        <v>0</v>
      </c>
      <c r="AS192">
        <f t="shared" si="125"/>
        <v>0</v>
      </c>
      <c r="AT192">
        <f t="shared" si="126"/>
        <v>0</v>
      </c>
      <c r="AU192">
        <f t="shared" si="127"/>
        <v>0</v>
      </c>
      <c r="AY192" s="4" t="s">
        <v>94</v>
      </c>
    </row>
    <row r="193" spans="1:51" ht="21.95" customHeight="1" x14ac:dyDescent="0.3">
      <c r="A193" s="6" t="s">
        <v>196</v>
      </c>
      <c r="B193" s="6" t="s">
        <v>48</v>
      </c>
      <c r="C193" s="7" t="s">
        <v>87</v>
      </c>
      <c r="D193" s="12">
        <v>4</v>
      </c>
      <c r="E193" s="12"/>
      <c r="F193" s="12"/>
      <c r="G193" s="12"/>
      <c r="H193" s="12"/>
      <c r="I193" s="12"/>
      <c r="J193" s="12"/>
      <c r="K193" s="12"/>
      <c r="L193" s="12"/>
      <c r="M193" s="9"/>
      <c r="O193" t="str">
        <f>""</f>
        <v/>
      </c>
      <c r="P193" s="4" t="s">
        <v>187</v>
      </c>
      <c r="Q193">
        <v>1</v>
      </c>
      <c r="R193">
        <f t="shared" si="98"/>
        <v>0</v>
      </c>
      <c r="S193">
        <f t="shared" si="99"/>
        <v>0</v>
      </c>
      <c r="T193">
        <f t="shared" si="100"/>
        <v>0</v>
      </c>
      <c r="U193">
        <f t="shared" si="101"/>
        <v>0</v>
      </c>
      <c r="V193">
        <f t="shared" si="102"/>
        <v>0</v>
      </c>
      <c r="W193">
        <f t="shared" si="103"/>
        <v>0</v>
      </c>
      <c r="X193">
        <f t="shared" si="104"/>
        <v>0</v>
      </c>
      <c r="Y193">
        <f t="shared" si="105"/>
        <v>0</v>
      </c>
      <c r="Z193">
        <f t="shared" si="106"/>
        <v>0</v>
      </c>
      <c r="AA193">
        <f t="shared" si="107"/>
        <v>0</v>
      </c>
      <c r="AB193">
        <f t="shared" si="108"/>
        <v>0</v>
      </c>
      <c r="AC193">
        <f t="shared" si="109"/>
        <v>0</v>
      </c>
      <c r="AD193">
        <f t="shared" si="110"/>
        <v>0</v>
      </c>
      <c r="AE193">
        <f t="shared" si="111"/>
        <v>0</v>
      </c>
      <c r="AF193">
        <f t="shared" si="112"/>
        <v>0</v>
      </c>
      <c r="AG193">
        <f t="shared" si="113"/>
        <v>0</v>
      </c>
      <c r="AH193">
        <f t="shared" si="114"/>
        <v>0</v>
      </c>
      <c r="AI193">
        <f t="shared" si="115"/>
        <v>0</v>
      </c>
      <c r="AJ193">
        <f t="shared" si="116"/>
        <v>0</v>
      </c>
      <c r="AK193">
        <f t="shared" si="117"/>
        <v>0</v>
      </c>
      <c r="AL193">
        <f t="shared" si="118"/>
        <v>0</v>
      </c>
      <c r="AM193">
        <f t="shared" si="119"/>
        <v>0</v>
      </c>
      <c r="AN193">
        <f t="shared" si="120"/>
        <v>0</v>
      </c>
      <c r="AO193">
        <f t="shared" si="121"/>
        <v>0</v>
      </c>
      <c r="AP193">
        <f t="shared" si="122"/>
        <v>0</v>
      </c>
      <c r="AQ193">
        <f t="shared" si="123"/>
        <v>0</v>
      </c>
      <c r="AR193">
        <f t="shared" si="124"/>
        <v>0</v>
      </c>
      <c r="AS193">
        <f t="shared" si="125"/>
        <v>0</v>
      </c>
      <c r="AT193">
        <f t="shared" si="126"/>
        <v>0</v>
      </c>
      <c r="AU193">
        <f t="shared" si="127"/>
        <v>0</v>
      </c>
      <c r="AY193" s="4" t="s">
        <v>94</v>
      </c>
    </row>
    <row r="194" spans="1:51" ht="21.95" customHeight="1" x14ac:dyDescent="0.3">
      <c r="A194" s="10"/>
      <c r="B194" s="10"/>
      <c r="C194" s="11"/>
      <c r="D194" s="12"/>
      <c r="E194" s="12"/>
      <c r="F194" s="12"/>
      <c r="G194" s="12"/>
      <c r="H194" s="12"/>
      <c r="I194" s="12"/>
      <c r="J194" s="12"/>
      <c r="K194" s="12"/>
      <c r="L194" s="12"/>
      <c r="M194" s="8"/>
    </row>
    <row r="195" spans="1:51" ht="21.95" customHeight="1" x14ac:dyDescent="0.3">
      <c r="A195" s="10"/>
      <c r="B195" s="10"/>
      <c r="C195" s="11"/>
      <c r="D195" s="12"/>
      <c r="E195" s="12"/>
      <c r="F195" s="12"/>
      <c r="G195" s="12"/>
      <c r="H195" s="12"/>
      <c r="I195" s="12"/>
      <c r="J195" s="12"/>
      <c r="K195" s="12"/>
      <c r="L195" s="12"/>
      <c r="M195" s="8"/>
    </row>
    <row r="196" spans="1:51" ht="21.95" customHeight="1" x14ac:dyDescent="0.3">
      <c r="A196" s="10"/>
      <c r="B196" s="10"/>
      <c r="C196" s="11"/>
      <c r="D196" s="12"/>
      <c r="E196" s="12"/>
      <c r="F196" s="12"/>
      <c r="G196" s="12"/>
      <c r="H196" s="12"/>
      <c r="I196" s="12"/>
      <c r="J196" s="12"/>
      <c r="K196" s="12"/>
      <c r="L196" s="12"/>
      <c r="M196" s="8"/>
    </row>
    <row r="197" spans="1:51" ht="21.95" customHeight="1" x14ac:dyDescent="0.3">
      <c r="A197" s="10"/>
      <c r="B197" s="10"/>
      <c r="C197" s="11"/>
      <c r="D197" s="12"/>
      <c r="E197" s="12"/>
      <c r="F197" s="12"/>
      <c r="G197" s="12"/>
      <c r="H197" s="12"/>
      <c r="I197" s="12"/>
      <c r="J197" s="12"/>
      <c r="K197" s="12"/>
      <c r="L197" s="12"/>
      <c r="M197" s="8"/>
    </row>
    <row r="198" spans="1:51" ht="21.95" customHeight="1" x14ac:dyDescent="0.3">
      <c r="A198" s="10"/>
      <c r="B198" s="10"/>
      <c r="C198" s="11"/>
      <c r="D198" s="12"/>
      <c r="E198" s="12"/>
      <c r="F198" s="12"/>
      <c r="G198" s="12"/>
      <c r="H198" s="12"/>
      <c r="I198" s="12"/>
      <c r="J198" s="12"/>
      <c r="K198" s="12"/>
      <c r="L198" s="12"/>
      <c r="M198" s="8"/>
    </row>
    <row r="199" spans="1:51" ht="21.95" customHeight="1" x14ac:dyDescent="0.3">
      <c r="A199" s="10"/>
      <c r="B199" s="10"/>
      <c r="C199" s="11"/>
      <c r="D199" s="12"/>
      <c r="E199" s="12"/>
      <c r="F199" s="12"/>
      <c r="G199" s="12"/>
      <c r="H199" s="12"/>
      <c r="I199" s="12"/>
      <c r="J199" s="12"/>
      <c r="K199" s="12"/>
      <c r="L199" s="12"/>
      <c r="M199" s="8"/>
    </row>
    <row r="200" spans="1:51" ht="21.95" customHeight="1" x14ac:dyDescent="0.3">
      <c r="A200" s="10"/>
      <c r="B200" s="10"/>
      <c r="C200" s="11"/>
      <c r="D200" s="12"/>
      <c r="E200" s="12"/>
      <c r="F200" s="12"/>
      <c r="G200" s="12"/>
      <c r="H200" s="12"/>
      <c r="I200" s="12"/>
      <c r="J200" s="12"/>
      <c r="K200" s="12"/>
      <c r="L200" s="12"/>
      <c r="M200" s="8"/>
    </row>
    <row r="201" spans="1:51" ht="21.95" customHeight="1" x14ac:dyDescent="0.3">
      <c r="A201" s="10"/>
      <c r="B201" s="10"/>
      <c r="C201" s="11"/>
      <c r="D201" s="12"/>
      <c r="E201" s="12"/>
      <c r="F201" s="12"/>
      <c r="G201" s="12"/>
      <c r="H201" s="12"/>
      <c r="I201" s="12"/>
      <c r="J201" s="12"/>
      <c r="K201" s="12"/>
      <c r="L201" s="12"/>
      <c r="M201" s="8"/>
    </row>
    <row r="202" spans="1:51" ht="21.95" customHeight="1" x14ac:dyDescent="0.3">
      <c r="A202" s="10"/>
      <c r="B202" s="10"/>
      <c r="C202" s="11"/>
      <c r="D202" s="12"/>
      <c r="E202" s="12"/>
      <c r="F202" s="12"/>
      <c r="G202" s="12"/>
      <c r="H202" s="12"/>
      <c r="I202" s="12"/>
      <c r="J202" s="12"/>
      <c r="K202" s="12"/>
      <c r="L202" s="12"/>
      <c r="M202" s="8"/>
    </row>
    <row r="203" spans="1:51" ht="21.95" customHeight="1" x14ac:dyDescent="0.3">
      <c r="A203" s="10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8"/>
    </row>
    <row r="204" spans="1:51" ht="21.95" customHeight="1" x14ac:dyDescent="0.3">
      <c r="A204" s="7" t="s">
        <v>181</v>
      </c>
      <c r="B204" s="10"/>
      <c r="C204" s="11"/>
      <c r="D204" s="12"/>
      <c r="E204" s="12"/>
      <c r="F204" s="12">
        <f>ROUNDDOWN(SUMIF(Q186:Q203,"1",F186:F203),0)</f>
        <v>0</v>
      </c>
      <c r="G204" s="12"/>
      <c r="H204" s="12">
        <f>ROUNDDOWN(SUMIF(Q186:Q203,"1",H186:H203),0)</f>
        <v>0</v>
      </c>
      <c r="I204" s="12"/>
      <c r="J204" s="12">
        <f>ROUNDDOWN(SUMIF(Q186:Q203,"1",J186:J203),0)</f>
        <v>0</v>
      </c>
      <c r="K204" s="12"/>
      <c r="L204" s="12">
        <f>F204+H204+J204</f>
        <v>0</v>
      </c>
      <c r="M204" s="8"/>
      <c r="R204">
        <f t="shared" ref="R204:AY204" si="128">ROUNDDOWN(SUM(R186:R193),0)</f>
        <v>0</v>
      </c>
      <c r="S204">
        <f t="shared" si="128"/>
        <v>0</v>
      </c>
      <c r="T204">
        <f t="shared" si="128"/>
        <v>0</v>
      </c>
      <c r="U204">
        <f t="shared" si="128"/>
        <v>0</v>
      </c>
      <c r="V204">
        <f t="shared" si="128"/>
        <v>0</v>
      </c>
      <c r="W204">
        <f t="shared" si="128"/>
        <v>0</v>
      </c>
      <c r="X204">
        <f t="shared" si="128"/>
        <v>0</v>
      </c>
      <c r="Y204">
        <f t="shared" si="128"/>
        <v>0</v>
      </c>
      <c r="Z204">
        <f t="shared" si="128"/>
        <v>0</v>
      </c>
      <c r="AA204">
        <f t="shared" si="128"/>
        <v>0</v>
      </c>
      <c r="AB204">
        <f t="shared" si="128"/>
        <v>0</v>
      </c>
      <c r="AC204">
        <f t="shared" si="128"/>
        <v>0</v>
      </c>
      <c r="AD204">
        <f t="shared" si="128"/>
        <v>0</v>
      </c>
      <c r="AE204">
        <f t="shared" si="128"/>
        <v>0</v>
      </c>
      <c r="AF204">
        <f t="shared" si="128"/>
        <v>0</v>
      </c>
      <c r="AG204">
        <f t="shared" si="128"/>
        <v>0</v>
      </c>
      <c r="AH204">
        <f t="shared" si="128"/>
        <v>0</v>
      </c>
      <c r="AI204">
        <f t="shared" si="128"/>
        <v>0</v>
      </c>
      <c r="AJ204">
        <f t="shared" si="128"/>
        <v>0</v>
      </c>
      <c r="AK204">
        <f t="shared" si="128"/>
        <v>0</v>
      </c>
      <c r="AL204">
        <f t="shared" si="128"/>
        <v>0</v>
      </c>
      <c r="AM204">
        <f t="shared" si="128"/>
        <v>0</v>
      </c>
      <c r="AN204">
        <f t="shared" si="128"/>
        <v>0</v>
      </c>
      <c r="AO204">
        <f t="shared" si="128"/>
        <v>0</v>
      </c>
      <c r="AP204">
        <f t="shared" si="128"/>
        <v>0</v>
      </c>
      <c r="AQ204">
        <f t="shared" si="128"/>
        <v>0</v>
      </c>
      <c r="AR204">
        <f t="shared" si="128"/>
        <v>0</v>
      </c>
      <c r="AS204">
        <f t="shared" si="128"/>
        <v>0</v>
      </c>
      <c r="AT204">
        <f t="shared" si="128"/>
        <v>0</v>
      </c>
      <c r="AU204">
        <f t="shared" si="128"/>
        <v>0</v>
      </c>
      <c r="AV204">
        <f t="shared" si="128"/>
        <v>0</v>
      </c>
      <c r="AW204">
        <f t="shared" si="128"/>
        <v>0</v>
      </c>
      <c r="AX204">
        <f t="shared" si="128"/>
        <v>0</v>
      </c>
      <c r="AY204">
        <f t="shared" si="128"/>
        <v>0</v>
      </c>
    </row>
    <row r="205" spans="1:51" ht="21.95" customHeight="1" x14ac:dyDescent="0.3">
      <c r="A205" s="34" t="s">
        <v>261</v>
      </c>
      <c r="B205" s="35"/>
      <c r="C205" s="35"/>
      <c r="D205" s="36"/>
      <c r="E205" s="36"/>
      <c r="F205" s="36"/>
      <c r="G205" s="36"/>
      <c r="H205" s="36"/>
      <c r="I205" s="36"/>
      <c r="J205" s="36"/>
      <c r="K205" s="36"/>
      <c r="L205" s="36"/>
      <c r="M205" s="35"/>
    </row>
    <row r="206" spans="1:51" ht="21.95" customHeight="1" x14ac:dyDescent="0.3">
      <c r="A206" s="6" t="s">
        <v>176</v>
      </c>
      <c r="B206" s="6" t="s">
        <v>10</v>
      </c>
      <c r="C206" s="7" t="s">
        <v>130</v>
      </c>
      <c r="D206" s="12">
        <v>7</v>
      </c>
      <c r="E206" s="12"/>
      <c r="F206" s="12"/>
      <c r="G206" s="12"/>
      <c r="H206" s="12"/>
      <c r="I206" s="12"/>
      <c r="J206" s="12"/>
      <c r="K206" s="12"/>
      <c r="L206" s="12"/>
      <c r="M206" s="8"/>
      <c r="O206" t="str">
        <f>"03"</f>
        <v>03</v>
      </c>
      <c r="P206" s="4" t="s">
        <v>187</v>
      </c>
      <c r="Q206">
        <v>1</v>
      </c>
      <c r="R206">
        <f>IF(P206="기계경비",J206,0)</f>
        <v>0</v>
      </c>
      <c r="S206">
        <f>IF(P206="운반비",L206,0)</f>
        <v>0</v>
      </c>
      <c r="T206">
        <f>IF(P206="작업부산물",F206,0)</f>
        <v>0</v>
      </c>
      <c r="U206">
        <f>IF(P206="관급",F206,0)</f>
        <v>0</v>
      </c>
      <c r="V206">
        <f>IF(P206="외주비",J206,0)</f>
        <v>0</v>
      </c>
      <c r="W206">
        <f>IF(P206="장비비",J206,0)</f>
        <v>0</v>
      </c>
      <c r="X206">
        <f>IF(P206="폐기물처리비",L206,0)</f>
        <v>0</v>
      </c>
      <c r="Y206">
        <f>IF(P206="가설비",J206,0)</f>
        <v>0</v>
      </c>
      <c r="Z206">
        <f>IF(P206="잡비제외분",F206,0)</f>
        <v>0</v>
      </c>
      <c r="AA206">
        <f>IF(P206="사급자재대",L206,0)</f>
        <v>0</v>
      </c>
      <c r="AB206">
        <f>IF(P206="관급자재대",L206,0)</f>
        <v>0</v>
      </c>
      <c r="AC206">
        <f>IF(P206="석면분담금",L206,0)</f>
        <v>0</v>
      </c>
      <c r="AD206">
        <f>IF(P206="임금채권부담금",L206,0)</f>
        <v>0</v>
      </c>
      <c r="AE206">
        <f>IF(P206="안전관리비",L206,0)</f>
        <v>0</v>
      </c>
      <c r="AF206">
        <f>IF(P206="품질관리비",L206,0)</f>
        <v>0</v>
      </c>
      <c r="AG206">
        <f>IF(P206="작업부산물(철거해체)",L206,0)</f>
        <v>0</v>
      </c>
      <c r="AH206">
        <f>IF(P206="어린이유해물질수수료",L206,0)</f>
        <v>0</v>
      </c>
      <c r="AI206">
        <f>IF(P206="퇴직공제부금",L206,0)</f>
        <v>0</v>
      </c>
      <c r="AJ206">
        <f>IF(P206="사용자항목8",L206,0)</f>
        <v>0</v>
      </c>
      <c r="AK206">
        <f>IF(P206="사용자항목9",L206,0)</f>
        <v>0</v>
      </c>
      <c r="AL206">
        <f>IF(P206="사용자항목10",L206,0)</f>
        <v>0</v>
      </c>
      <c r="AM206">
        <f>IF(P206="사용자항목11",L206,0)</f>
        <v>0</v>
      </c>
      <c r="AN206">
        <f>IF(P206="사용자항목12",L206,0)</f>
        <v>0</v>
      </c>
      <c r="AO206">
        <f>IF(P206="사용자항목13",L206,0)</f>
        <v>0</v>
      </c>
      <c r="AP206">
        <f>IF(P206="사용자항목14",L206,0)</f>
        <v>0</v>
      </c>
      <c r="AQ206">
        <f>IF(P206="사용자항목15",L206,0)</f>
        <v>0</v>
      </c>
      <c r="AR206">
        <f>IF(P206="사용자항목16",L206,0)</f>
        <v>0</v>
      </c>
      <c r="AS206">
        <f>IF(P206="사용자항목17",L206,0)</f>
        <v>0</v>
      </c>
      <c r="AT206">
        <f>IF(P206="사용자항목18",L206,0)</f>
        <v>0</v>
      </c>
      <c r="AU206">
        <f>IF(P206="사용자항목19",L206,0)</f>
        <v>0</v>
      </c>
      <c r="AY206" s="4" t="s">
        <v>94</v>
      </c>
    </row>
    <row r="207" spans="1:51" ht="21.95" customHeight="1" x14ac:dyDescent="0.3">
      <c r="A207" s="6" t="s">
        <v>226</v>
      </c>
      <c r="B207" s="6" t="s">
        <v>224</v>
      </c>
      <c r="C207" s="7" t="s">
        <v>130</v>
      </c>
      <c r="D207" s="12">
        <v>2</v>
      </c>
      <c r="E207" s="12"/>
      <c r="F207" s="12"/>
      <c r="G207" s="12"/>
      <c r="H207" s="12"/>
      <c r="I207" s="12"/>
      <c r="J207" s="12"/>
      <c r="K207" s="12"/>
      <c r="L207" s="12"/>
      <c r="M207" s="8"/>
      <c r="O207" t="str">
        <f>"03"</f>
        <v>03</v>
      </c>
      <c r="P207" s="4" t="s">
        <v>187</v>
      </c>
      <c r="Q207">
        <v>1</v>
      </c>
      <c r="R207">
        <f>IF(P207="기계경비",J207,0)</f>
        <v>0</v>
      </c>
      <c r="S207">
        <f>IF(P207="운반비",L207,0)</f>
        <v>0</v>
      </c>
      <c r="T207">
        <f>IF(P207="작업부산물",F207,0)</f>
        <v>0</v>
      </c>
      <c r="U207">
        <f>IF(P207="관급",F207,0)</f>
        <v>0</v>
      </c>
      <c r="V207">
        <f>IF(P207="외주비",J207,0)</f>
        <v>0</v>
      </c>
      <c r="W207">
        <f>IF(P207="장비비",J207,0)</f>
        <v>0</v>
      </c>
      <c r="X207">
        <f>IF(P207="폐기물처리비",L207,0)</f>
        <v>0</v>
      </c>
      <c r="Y207">
        <f>IF(P207="가설비",J207,0)</f>
        <v>0</v>
      </c>
      <c r="Z207">
        <f>IF(P207="잡비제외분",F207,0)</f>
        <v>0</v>
      </c>
      <c r="AA207">
        <f>IF(P207="사급자재대",L207,0)</f>
        <v>0</v>
      </c>
      <c r="AB207">
        <f>IF(P207="관급자재대",L207,0)</f>
        <v>0</v>
      </c>
      <c r="AC207">
        <f>IF(P207="석면분담금",L207,0)</f>
        <v>0</v>
      </c>
      <c r="AD207">
        <f>IF(P207="임금채권부담금",L207,0)</f>
        <v>0</v>
      </c>
      <c r="AE207">
        <f>IF(P207="안전관리비",L207,0)</f>
        <v>0</v>
      </c>
      <c r="AF207">
        <f>IF(P207="품질관리비",L207,0)</f>
        <v>0</v>
      </c>
      <c r="AG207">
        <f>IF(P207="작업부산물(철거해체)",L207,0)</f>
        <v>0</v>
      </c>
      <c r="AH207">
        <f>IF(P207="어린이유해물질수수료",L207,0)</f>
        <v>0</v>
      </c>
      <c r="AI207">
        <f>IF(P207="퇴직공제부금",L207,0)</f>
        <v>0</v>
      </c>
      <c r="AJ207">
        <f>IF(P207="사용자항목8",L207,0)</f>
        <v>0</v>
      </c>
      <c r="AK207">
        <f>IF(P207="사용자항목9",L207,0)</f>
        <v>0</v>
      </c>
      <c r="AL207">
        <f>IF(P207="사용자항목10",L207,0)</f>
        <v>0</v>
      </c>
      <c r="AM207">
        <f>IF(P207="사용자항목11",L207,0)</f>
        <v>0</v>
      </c>
      <c r="AN207">
        <f>IF(P207="사용자항목12",L207,0)</f>
        <v>0</v>
      </c>
      <c r="AO207">
        <f>IF(P207="사용자항목13",L207,0)</f>
        <v>0</v>
      </c>
      <c r="AP207">
        <f>IF(P207="사용자항목14",L207,0)</f>
        <v>0</v>
      </c>
      <c r="AQ207">
        <f>IF(P207="사용자항목15",L207,0)</f>
        <v>0</v>
      </c>
      <c r="AR207">
        <f>IF(P207="사용자항목16",L207,0)</f>
        <v>0</v>
      </c>
      <c r="AS207">
        <f>IF(P207="사용자항목17",L207,0)</f>
        <v>0</v>
      </c>
      <c r="AT207">
        <f>IF(P207="사용자항목18",L207,0)</f>
        <v>0</v>
      </c>
      <c r="AU207">
        <f>IF(P207="사용자항목19",L207,0)</f>
        <v>0</v>
      </c>
    </row>
    <row r="208" spans="1:51" ht="21.95" customHeight="1" x14ac:dyDescent="0.3">
      <c r="A208" s="6" t="s">
        <v>278</v>
      </c>
      <c r="B208" s="6" t="s">
        <v>246</v>
      </c>
      <c r="C208" s="7" t="s">
        <v>110</v>
      </c>
      <c r="D208" s="12">
        <v>7</v>
      </c>
      <c r="E208" s="12"/>
      <c r="F208" s="12"/>
      <c r="G208" s="12"/>
      <c r="H208" s="12"/>
      <c r="I208" s="12"/>
      <c r="J208" s="12"/>
      <c r="K208" s="12"/>
      <c r="L208" s="12"/>
      <c r="M208" s="9"/>
      <c r="O208" t="str">
        <f>""</f>
        <v/>
      </c>
      <c r="P208" s="4" t="s">
        <v>187</v>
      </c>
      <c r="Q208">
        <v>1</v>
      </c>
      <c r="R208">
        <f>IF(P208="기계경비",J208,0)</f>
        <v>0</v>
      </c>
      <c r="S208">
        <f>IF(P208="운반비",L208,0)</f>
        <v>0</v>
      </c>
      <c r="T208">
        <f>IF(P208="작업부산물",F208,0)</f>
        <v>0</v>
      </c>
      <c r="U208">
        <f>IF(P208="관급",F208,0)</f>
        <v>0</v>
      </c>
      <c r="V208">
        <f>IF(P208="외주비",J208,0)</f>
        <v>0</v>
      </c>
      <c r="W208">
        <f>IF(P208="장비비",J208,0)</f>
        <v>0</v>
      </c>
      <c r="X208">
        <f>IF(P208="폐기물처리비",L208,0)</f>
        <v>0</v>
      </c>
      <c r="Y208">
        <f>IF(P208="가설비",J208,0)</f>
        <v>0</v>
      </c>
      <c r="Z208">
        <f>IF(P208="잡비제외분",F208,0)</f>
        <v>0</v>
      </c>
      <c r="AA208">
        <f>IF(P208="사급자재대",L208,0)</f>
        <v>0</v>
      </c>
      <c r="AB208">
        <f>IF(P208="관급자재대",L208,0)</f>
        <v>0</v>
      </c>
      <c r="AC208">
        <f>IF(P208="석면분담금",L208,0)</f>
        <v>0</v>
      </c>
      <c r="AD208">
        <f>IF(P208="임금채권부담금",L208,0)</f>
        <v>0</v>
      </c>
      <c r="AE208">
        <f>IF(P208="안전관리비",L208,0)</f>
        <v>0</v>
      </c>
      <c r="AF208">
        <f>IF(P208="품질관리비",L208,0)</f>
        <v>0</v>
      </c>
      <c r="AG208">
        <f>IF(P208="작업부산물(철거해체)",L208,0)</f>
        <v>0</v>
      </c>
      <c r="AH208">
        <f>IF(P208="어린이유해물질수수료",L208,0)</f>
        <v>0</v>
      </c>
      <c r="AI208">
        <f>IF(P208="퇴직공제부금",L208,0)</f>
        <v>0</v>
      </c>
      <c r="AJ208">
        <f>IF(P208="사용자항목8",L208,0)</f>
        <v>0</v>
      </c>
      <c r="AK208">
        <f>IF(P208="사용자항목9",L208,0)</f>
        <v>0</v>
      </c>
      <c r="AL208">
        <f>IF(P208="사용자항목10",L208,0)</f>
        <v>0</v>
      </c>
      <c r="AM208">
        <f>IF(P208="사용자항목11",L208,0)</f>
        <v>0</v>
      </c>
      <c r="AN208">
        <f>IF(P208="사용자항목12",L208,0)</f>
        <v>0</v>
      </c>
      <c r="AO208">
        <f>IF(P208="사용자항목13",L208,0)</f>
        <v>0</v>
      </c>
      <c r="AP208">
        <f>IF(P208="사용자항목14",L208,0)</f>
        <v>0</v>
      </c>
      <c r="AQ208">
        <f>IF(P208="사용자항목15",L208,0)</f>
        <v>0</v>
      </c>
      <c r="AR208">
        <f>IF(P208="사용자항목16",L208,0)</f>
        <v>0</v>
      </c>
      <c r="AS208">
        <f>IF(P208="사용자항목17",L208,0)</f>
        <v>0</v>
      </c>
      <c r="AT208">
        <f>IF(P208="사용자항목18",L208,0)</f>
        <v>0</v>
      </c>
      <c r="AU208">
        <f>IF(P208="사용자항목19",L208,0)</f>
        <v>0</v>
      </c>
    </row>
    <row r="209" spans="1:51" ht="21.95" customHeight="1" x14ac:dyDescent="0.3">
      <c r="A209" s="6" t="s">
        <v>275</v>
      </c>
      <c r="B209" s="6" t="s">
        <v>246</v>
      </c>
      <c r="C209" s="7" t="s">
        <v>110</v>
      </c>
      <c r="D209" s="12">
        <v>2</v>
      </c>
      <c r="E209" s="12"/>
      <c r="F209" s="12"/>
      <c r="G209" s="12"/>
      <c r="H209" s="12"/>
      <c r="I209" s="12"/>
      <c r="J209" s="12"/>
      <c r="K209" s="12"/>
      <c r="L209" s="12"/>
      <c r="M209" s="9"/>
      <c r="O209" t="str">
        <f>""</f>
        <v/>
      </c>
      <c r="P209" s="4" t="s">
        <v>187</v>
      </c>
      <c r="Q209">
        <v>1</v>
      </c>
      <c r="R209">
        <f>IF(P209="기계경비",J209,0)</f>
        <v>0</v>
      </c>
      <c r="S209">
        <f>IF(P209="운반비",L209,0)</f>
        <v>0</v>
      </c>
      <c r="T209">
        <f>IF(P209="작업부산물",F209,0)</f>
        <v>0</v>
      </c>
      <c r="U209">
        <f>IF(P209="관급",F209,0)</f>
        <v>0</v>
      </c>
      <c r="V209">
        <f>IF(P209="외주비",J209,0)</f>
        <v>0</v>
      </c>
      <c r="W209">
        <f>IF(P209="장비비",J209,0)</f>
        <v>0</v>
      </c>
      <c r="X209">
        <f>IF(P209="폐기물처리비",L209,0)</f>
        <v>0</v>
      </c>
      <c r="Y209">
        <f>IF(P209="가설비",J209,0)</f>
        <v>0</v>
      </c>
      <c r="Z209">
        <f>IF(P209="잡비제외분",F209,0)</f>
        <v>0</v>
      </c>
      <c r="AA209">
        <f>IF(P209="사급자재대",L209,0)</f>
        <v>0</v>
      </c>
      <c r="AB209">
        <f>IF(P209="관급자재대",L209,0)</f>
        <v>0</v>
      </c>
      <c r="AC209">
        <f>IF(P209="석면분담금",L209,0)</f>
        <v>0</v>
      </c>
      <c r="AD209">
        <f>IF(P209="임금채권부담금",L209,0)</f>
        <v>0</v>
      </c>
      <c r="AE209">
        <f>IF(P209="안전관리비",L209,0)</f>
        <v>0</v>
      </c>
      <c r="AF209">
        <f>IF(P209="품질관리비",L209,0)</f>
        <v>0</v>
      </c>
      <c r="AG209">
        <f>IF(P209="작업부산물(철거해체)",L209,0)</f>
        <v>0</v>
      </c>
      <c r="AH209">
        <f>IF(P209="어린이유해물질수수료",L209,0)</f>
        <v>0</v>
      </c>
      <c r="AI209">
        <f>IF(P209="퇴직공제부금",L209,0)</f>
        <v>0</v>
      </c>
      <c r="AJ209">
        <f>IF(P209="사용자항목8",L209,0)</f>
        <v>0</v>
      </c>
      <c r="AK209">
        <f>IF(P209="사용자항목9",L209,0)</f>
        <v>0</v>
      </c>
      <c r="AL209">
        <f>IF(P209="사용자항목10",L209,0)</f>
        <v>0</v>
      </c>
      <c r="AM209">
        <f>IF(P209="사용자항목11",L209,0)</f>
        <v>0</v>
      </c>
      <c r="AN209">
        <f>IF(P209="사용자항목12",L209,0)</f>
        <v>0</v>
      </c>
      <c r="AO209">
        <f>IF(P209="사용자항목13",L209,0)</f>
        <v>0</v>
      </c>
      <c r="AP209">
        <f>IF(P209="사용자항목14",L209,0)</f>
        <v>0</v>
      </c>
      <c r="AQ209">
        <f>IF(P209="사용자항목15",L209,0)</f>
        <v>0</v>
      </c>
      <c r="AR209">
        <f>IF(P209="사용자항목16",L209,0)</f>
        <v>0</v>
      </c>
      <c r="AS209">
        <f>IF(P209="사용자항목17",L209,0)</f>
        <v>0</v>
      </c>
      <c r="AT209">
        <f>IF(P209="사용자항목18",L209,0)</f>
        <v>0</v>
      </c>
      <c r="AU209">
        <f>IF(P209="사용자항목19",L209,0)</f>
        <v>0</v>
      </c>
    </row>
    <row r="210" spans="1:51" ht="21.95" customHeight="1" x14ac:dyDescent="0.3">
      <c r="A210" s="10"/>
      <c r="B210" s="10"/>
      <c r="C210" s="11"/>
      <c r="D210" s="12"/>
      <c r="E210" s="12"/>
      <c r="F210" s="12"/>
      <c r="G210" s="12"/>
      <c r="H210" s="12"/>
      <c r="I210" s="12"/>
      <c r="J210" s="12"/>
      <c r="K210" s="12"/>
      <c r="L210" s="12"/>
      <c r="M210" s="8"/>
    </row>
    <row r="211" spans="1:51" ht="21.95" customHeight="1" x14ac:dyDescent="0.3">
      <c r="A211" s="10"/>
      <c r="B211" s="10"/>
      <c r="C211" s="11"/>
      <c r="D211" s="12"/>
      <c r="E211" s="12"/>
      <c r="F211" s="12"/>
      <c r="G211" s="12"/>
      <c r="H211" s="12"/>
      <c r="I211" s="12"/>
      <c r="J211" s="12"/>
      <c r="K211" s="12"/>
      <c r="L211" s="12"/>
      <c r="M211" s="8"/>
    </row>
    <row r="212" spans="1:51" ht="21.95" customHeight="1" x14ac:dyDescent="0.3">
      <c r="A212" s="10"/>
      <c r="B212" s="10"/>
      <c r="C212" s="11"/>
      <c r="D212" s="12"/>
      <c r="E212" s="12"/>
      <c r="F212" s="12"/>
      <c r="G212" s="12"/>
      <c r="H212" s="12"/>
      <c r="I212" s="12"/>
      <c r="J212" s="12"/>
      <c r="K212" s="12"/>
      <c r="L212" s="12"/>
      <c r="M212" s="8"/>
    </row>
    <row r="213" spans="1:51" ht="21.95" customHeight="1" x14ac:dyDescent="0.3">
      <c r="A213" s="10"/>
      <c r="B213" s="10"/>
      <c r="C213" s="11"/>
      <c r="D213" s="12"/>
      <c r="E213" s="12"/>
      <c r="F213" s="12"/>
      <c r="G213" s="12"/>
      <c r="H213" s="12"/>
      <c r="I213" s="12"/>
      <c r="J213" s="12"/>
      <c r="K213" s="12"/>
      <c r="L213" s="12"/>
      <c r="M213" s="8"/>
    </row>
    <row r="214" spans="1:51" ht="21.95" customHeight="1" x14ac:dyDescent="0.3">
      <c r="A214" s="10"/>
      <c r="B214" s="10"/>
      <c r="C214" s="11"/>
      <c r="D214" s="12"/>
      <c r="E214" s="12"/>
      <c r="F214" s="12"/>
      <c r="G214" s="12"/>
      <c r="H214" s="12"/>
      <c r="I214" s="12"/>
      <c r="J214" s="12"/>
      <c r="K214" s="12"/>
      <c r="L214" s="12"/>
      <c r="M214" s="8"/>
    </row>
    <row r="215" spans="1:51" ht="21.95" customHeight="1" x14ac:dyDescent="0.3">
      <c r="A215" s="10"/>
      <c r="B215" s="10"/>
      <c r="C215" s="11"/>
      <c r="D215" s="12"/>
      <c r="E215" s="12"/>
      <c r="F215" s="12"/>
      <c r="G215" s="12"/>
      <c r="H215" s="12"/>
      <c r="I215" s="12"/>
      <c r="J215" s="12"/>
      <c r="K215" s="12"/>
      <c r="L215" s="12"/>
      <c r="M215" s="8"/>
    </row>
    <row r="216" spans="1:51" ht="21.95" customHeight="1" x14ac:dyDescent="0.3">
      <c r="A216" s="10"/>
      <c r="B216" s="10"/>
      <c r="C216" s="11"/>
      <c r="D216" s="12"/>
      <c r="E216" s="12"/>
      <c r="F216" s="12"/>
      <c r="G216" s="12"/>
      <c r="H216" s="12"/>
      <c r="I216" s="12"/>
      <c r="J216" s="12"/>
      <c r="K216" s="12"/>
      <c r="L216" s="12"/>
      <c r="M216" s="8"/>
    </row>
    <row r="217" spans="1:51" ht="21.95" customHeight="1" x14ac:dyDescent="0.3">
      <c r="A217" s="10"/>
      <c r="B217" s="10"/>
      <c r="C217" s="11"/>
      <c r="D217" s="12"/>
      <c r="E217" s="12"/>
      <c r="F217" s="12"/>
      <c r="G217" s="12"/>
      <c r="H217" s="12"/>
      <c r="I217" s="12"/>
      <c r="J217" s="12"/>
      <c r="K217" s="12"/>
      <c r="L217" s="12"/>
      <c r="M217" s="8"/>
    </row>
    <row r="218" spans="1:51" ht="21.95" customHeight="1" x14ac:dyDescent="0.3">
      <c r="A218" s="10"/>
      <c r="B218" s="10"/>
      <c r="C218" s="11"/>
      <c r="D218" s="12"/>
      <c r="E218" s="12"/>
      <c r="F218" s="12"/>
      <c r="G218" s="12"/>
      <c r="H218" s="12"/>
      <c r="I218" s="12"/>
      <c r="J218" s="12"/>
      <c r="K218" s="12"/>
      <c r="L218" s="12"/>
      <c r="M218" s="8"/>
    </row>
    <row r="219" spans="1:51" ht="21.95" customHeight="1" x14ac:dyDescent="0.3">
      <c r="A219" s="10"/>
      <c r="B219" s="10"/>
      <c r="C219" s="11"/>
      <c r="D219" s="12"/>
      <c r="E219" s="12"/>
      <c r="F219" s="12"/>
      <c r="G219" s="12"/>
      <c r="H219" s="12"/>
      <c r="I219" s="12"/>
      <c r="J219" s="12"/>
      <c r="K219" s="12"/>
      <c r="L219" s="12"/>
      <c r="M219" s="8"/>
    </row>
    <row r="220" spans="1:51" ht="21.95" customHeight="1" x14ac:dyDescent="0.3">
      <c r="A220" s="10"/>
      <c r="B220" s="10"/>
      <c r="C220" s="11"/>
      <c r="D220" s="12"/>
      <c r="E220" s="12"/>
      <c r="F220" s="12"/>
      <c r="G220" s="12"/>
      <c r="H220" s="12"/>
      <c r="I220" s="12"/>
      <c r="J220" s="12"/>
      <c r="K220" s="12"/>
      <c r="L220" s="12"/>
      <c r="M220" s="8"/>
    </row>
    <row r="221" spans="1:51" ht="21.95" customHeight="1" x14ac:dyDescent="0.3">
      <c r="A221" s="10"/>
      <c r="B221" s="10"/>
      <c r="C221" s="11"/>
      <c r="D221" s="12"/>
      <c r="E221" s="12"/>
      <c r="F221" s="12"/>
      <c r="G221" s="12"/>
      <c r="H221" s="12"/>
      <c r="I221" s="12"/>
      <c r="J221" s="12"/>
      <c r="K221" s="12"/>
      <c r="L221" s="12"/>
      <c r="M221" s="8"/>
    </row>
    <row r="222" spans="1:51" ht="21.95" customHeight="1" x14ac:dyDescent="0.3">
      <c r="A222" s="10"/>
      <c r="B222" s="10"/>
      <c r="C222" s="11"/>
      <c r="D222" s="12"/>
      <c r="E222" s="12"/>
      <c r="F222" s="12"/>
      <c r="G222" s="12"/>
      <c r="H222" s="12"/>
      <c r="I222" s="12"/>
      <c r="J222" s="12"/>
      <c r="K222" s="12"/>
      <c r="L222" s="12"/>
      <c r="M222" s="8"/>
    </row>
    <row r="223" spans="1:51" ht="21.95" customHeight="1" x14ac:dyDescent="0.3">
      <c r="A223" s="10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8"/>
    </row>
    <row r="224" spans="1:51" ht="21.95" customHeight="1" x14ac:dyDescent="0.3">
      <c r="A224" s="7" t="s">
        <v>181</v>
      </c>
      <c r="B224" s="10"/>
      <c r="C224" s="11"/>
      <c r="D224" s="12"/>
      <c r="E224" s="12"/>
      <c r="F224" s="12">
        <f>ROUNDDOWN(SUMIF(Q206:Q223,"1",F206:F223),0)</f>
        <v>0</v>
      </c>
      <c r="G224" s="12"/>
      <c r="H224" s="12">
        <f>ROUNDDOWN(SUMIF(Q206:Q223,"1",H206:H223),0)</f>
        <v>0</v>
      </c>
      <c r="I224" s="12"/>
      <c r="J224" s="12">
        <f>ROUNDDOWN(SUMIF(Q206:Q223,"1",J206:J223),0)</f>
        <v>0</v>
      </c>
      <c r="K224" s="12"/>
      <c r="L224" s="12">
        <f>F224+H224+J224</f>
        <v>0</v>
      </c>
      <c r="M224" s="8"/>
      <c r="R224">
        <f t="shared" ref="R224:AY224" si="129">ROUNDDOWN(SUM(R206:R209),0)</f>
        <v>0</v>
      </c>
      <c r="S224">
        <f t="shared" si="129"/>
        <v>0</v>
      </c>
      <c r="T224">
        <f t="shared" si="129"/>
        <v>0</v>
      </c>
      <c r="U224">
        <f t="shared" si="129"/>
        <v>0</v>
      </c>
      <c r="V224">
        <f t="shared" si="129"/>
        <v>0</v>
      </c>
      <c r="W224">
        <f t="shared" si="129"/>
        <v>0</v>
      </c>
      <c r="X224">
        <f t="shared" si="129"/>
        <v>0</v>
      </c>
      <c r="Y224">
        <f t="shared" si="129"/>
        <v>0</v>
      </c>
      <c r="Z224">
        <f t="shared" si="129"/>
        <v>0</v>
      </c>
      <c r="AA224">
        <f t="shared" si="129"/>
        <v>0</v>
      </c>
      <c r="AB224">
        <f t="shared" si="129"/>
        <v>0</v>
      </c>
      <c r="AC224">
        <f t="shared" si="129"/>
        <v>0</v>
      </c>
      <c r="AD224">
        <f t="shared" si="129"/>
        <v>0</v>
      </c>
      <c r="AE224">
        <f t="shared" si="129"/>
        <v>0</v>
      </c>
      <c r="AF224">
        <f t="shared" si="129"/>
        <v>0</v>
      </c>
      <c r="AG224">
        <f t="shared" si="129"/>
        <v>0</v>
      </c>
      <c r="AH224">
        <f t="shared" si="129"/>
        <v>0</v>
      </c>
      <c r="AI224">
        <f t="shared" si="129"/>
        <v>0</v>
      </c>
      <c r="AJ224">
        <f t="shared" si="129"/>
        <v>0</v>
      </c>
      <c r="AK224">
        <f t="shared" si="129"/>
        <v>0</v>
      </c>
      <c r="AL224">
        <f t="shared" si="129"/>
        <v>0</v>
      </c>
      <c r="AM224">
        <f t="shared" si="129"/>
        <v>0</v>
      </c>
      <c r="AN224">
        <f t="shared" si="129"/>
        <v>0</v>
      </c>
      <c r="AO224">
        <f t="shared" si="129"/>
        <v>0</v>
      </c>
      <c r="AP224">
        <f t="shared" si="129"/>
        <v>0</v>
      </c>
      <c r="AQ224">
        <f t="shared" si="129"/>
        <v>0</v>
      </c>
      <c r="AR224">
        <f t="shared" si="129"/>
        <v>0</v>
      </c>
      <c r="AS224">
        <f t="shared" si="129"/>
        <v>0</v>
      </c>
      <c r="AT224">
        <f t="shared" si="129"/>
        <v>0</v>
      </c>
      <c r="AU224">
        <f t="shared" si="129"/>
        <v>0</v>
      </c>
      <c r="AV224">
        <f t="shared" si="129"/>
        <v>0</v>
      </c>
      <c r="AW224">
        <f t="shared" si="129"/>
        <v>0</v>
      </c>
      <c r="AX224">
        <f t="shared" si="129"/>
        <v>0</v>
      </c>
      <c r="AY224">
        <f t="shared" si="129"/>
        <v>0</v>
      </c>
    </row>
    <row r="225" spans="1:51" ht="21.95" customHeight="1" x14ac:dyDescent="0.3">
      <c r="A225" s="34" t="s">
        <v>259</v>
      </c>
      <c r="B225" s="35"/>
      <c r="C225" s="35"/>
      <c r="D225" s="36"/>
      <c r="E225" s="36"/>
      <c r="F225" s="36"/>
      <c r="G225" s="36"/>
      <c r="H225" s="36"/>
      <c r="I225" s="36"/>
      <c r="J225" s="36"/>
      <c r="K225" s="36"/>
      <c r="L225" s="36"/>
      <c r="M225" s="35"/>
    </row>
    <row r="226" spans="1:51" ht="21.95" customHeight="1" x14ac:dyDescent="0.3">
      <c r="A226" s="6" t="s">
        <v>177</v>
      </c>
      <c r="B226" s="10"/>
      <c r="C226" s="7" t="s">
        <v>87</v>
      </c>
      <c r="D226" s="12">
        <v>100</v>
      </c>
      <c r="E226" s="12"/>
      <c r="F226" s="12"/>
      <c r="G226" s="12"/>
      <c r="H226" s="12"/>
      <c r="I226" s="12"/>
      <c r="J226" s="12"/>
      <c r="K226" s="12"/>
      <c r="L226" s="12"/>
      <c r="M226" s="9"/>
      <c r="O226" t="str">
        <f>""</f>
        <v/>
      </c>
      <c r="P226" s="4" t="s">
        <v>187</v>
      </c>
      <c r="Q226">
        <v>1</v>
      </c>
      <c r="R226">
        <f t="shared" ref="R226:R240" si="130">IF(P226="기계경비",J226,0)</f>
        <v>0</v>
      </c>
      <c r="S226">
        <f t="shared" ref="S226:S240" si="131">IF(P226="운반비",L226,0)</f>
        <v>0</v>
      </c>
      <c r="T226">
        <f t="shared" ref="T226:T240" si="132">IF(P226="작업부산물",F226,0)</f>
        <v>0</v>
      </c>
      <c r="U226">
        <f t="shared" ref="U226:U240" si="133">IF(P226="관급",F226,0)</f>
        <v>0</v>
      </c>
      <c r="V226">
        <f t="shared" ref="V226:V240" si="134">IF(P226="외주비",J226,0)</f>
        <v>0</v>
      </c>
      <c r="W226">
        <f t="shared" ref="W226:W240" si="135">IF(P226="장비비",J226,0)</f>
        <v>0</v>
      </c>
      <c r="X226">
        <f t="shared" ref="X226:X240" si="136">IF(P226="폐기물처리비",L226,0)</f>
        <v>0</v>
      </c>
      <c r="Y226">
        <f t="shared" ref="Y226:Y240" si="137">IF(P226="가설비",J226,0)</f>
        <v>0</v>
      </c>
      <c r="Z226">
        <f t="shared" ref="Z226:Z240" si="138">IF(P226="잡비제외분",F226,0)</f>
        <v>0</v>
      </c>
      <c r="AA226">
        <f t="shared" ref="AA226:AA240" si="139">IF(P226="사급자재대",L226,0)</f>
        <v>0</v>
      </c>
      <c r="AB226">
        <f t="shared" ref="AB226:AB240" si="140">IF(P226="관급자재대",L226,0)</f>
        <v>0</v>
      </c>
      <c r="AC226">
        <f t="shared" ref="AC226:AC240" si="141">IF(P226="석면분담금",L226,0)</f>
        <v>0</v>
      </c>
      <c r="AD226">
        <f t="shared" ref="AD226:AD240" si="142">IF(P226="임금채권부담금",L226,0)</f>
        <v>0</v>
      </c>
      <c r="AE226">
        <f t="shared" ref="AE226:AE240" si="143">IF(P226="안전관리비",L226,0)</f>
        <v>0</v>
      </c>
      <c r="AF226">
        <f t="shared" ref="AF226:AF240" si="144">IF(P226="품질관리비",L226,0)</f>
        <v>0</v>
      </c>
      <c r="AG226">
        <f t="shared" ref="AG226:AG240" si="145">IF(P226="작업부산물(철거해체)",L226,0)</f>
        <v>0</v>
      </c>
      <c r="AH226">
        <f t="shared" ref="AH226:AH240" si="146">IF(P226="어린이유해물질수수료",L226,0)</f>
        <v>0</v>
      </c>
      <c r="AI226">
        <f t="shared" ref="AI226:AI240" si="147">IF(P226="퇴직공제부금",L226,0)</f>
        <v>0</v>
      </c>
      <c r="AJ226">
        <f t="shared" ref="AJ226:AJ240" si="148">IF(P226="사용자항목8",L226,0)</f>
        <v>0</v>
      </c>
      <c r="AK226">
        <f t="shared" ref="AK226:AK240" si="149">IF(P226="사용자항목9",L226,0)</f>
        <v>0</v>
      </c>
      <c r="AL226">
        <f t="shared" ref="AL226:AL240" si="150">IF(P226="사용자항목10",L226,0)</f>
        <v>0</v>
      </c>
      <c r="AM226">
        <f t="shared" ref="AM226:AM240" si="151">IF(P226="사용자항목11",L226,0)</f>
        <v>0</v>
      </c>
      <c r="AN226">
        <f t="shared" ref="AN226:AN240" si="152">IF(P226="사용자항목12",L226,0)</f>
        <v>0</v>
      </c>
      <c r="AO226">
        <f t="shared" ref="AO226:AO240" si="153">IF(P226="사용자항목13",L226,0)</f>
        <v>0</v>
      </c>
      <c r="AP226">
        <f t="shared" ref="AP226:AP240" si="154">IF(P226="사용자항목14",L226,0)</f>
        <v>0</v>
      </c>
      <c r="AQ226">
        <f t="shared" ref="AQ226:AQ240" si="155">IF(P226="사용자항목15",L226,0)</f>
        <v>0</v>
      </c>
      <c r="AR226">
        <f t="shared" ref="AR226:AR240" si="156">IF(P226="사용자항목16",L226,0)</f>
        <v>0</v>
      </c>
      <c r="AS226">
        <f t="shared" ref="AS226:AS240" si="157">IF(P226="사용자항목17",L226,0)</f>
        <v>0</v>
      </c>
      <c r="AT226">
        <f t="shared" ref="AT226:AT240" si="158">IF(P226="사용자항목18",L226,0)</f>
        <v>0</v>
      </c>
      <c r="AU226">
        <f t="shared" ref="AU226:AU240" si="159">IF(P226="사용자항목19",L226,0)</f>
        <v>0</v>
      </c>
      <c r="AY226" s="4" t="s">
        <v>94</v>
      </c>
    </row>
    <row r="227" spans="1:51" ht="21.95" customHeight="1" x14ac:dyDescent="0.3">
      <c r="A227" s="6" t="s">
        <v>74</v>
      </c>
      <c r="B227" s="6" t="s">
        <v>127</v>
      </c>
      <c r="C227" s="7" t="s">
        <v>95</v>
      </c>
      <c r="D227" s="12">
        <v>20</v>
      </c>
      <c r="E227" s="12"/>
      <c r="F227" s="12"/>
      <c r="G227" s="12"/>
      <c r="H227" s="12"/>
      <c r="I227" s="12"/>
      <c r="J227" s="12"/>
      <c r="K227" s="12"/>
      <c r="L227" s="12"/>
      <c r="M227" s="9"/>
      <c r="O227" t="str">
        <f>""</f>
        <v/>
      </c>
      <c r="P227" s="4" t="s">
        <v>187</v>
      </c>
      <c r="Q227">
        <v>1</v>
      </c>
      <c r="R227">
        <f t="shared" si="130"/>
        <v>0</v>
      </c>
      <c r="S227">
        <f t="shared" si="131"/>
        <v>0</v>
      </c>
      <c r="T227">
        <f t="shared" si="132"/>
        <v>0</v>
      </c>
      <c r="U227">
        <f t="shared" si="133"/>
        <v>0</v>
      </c>
      <c r="V227">
        <f t="shared" si="134"/>
        <v>0</v>
      </c>
      <c r="W227">
        <f t="shared" si="135"/>
        <v>0</v>
      </c>
      <c r="X227">
        <f t="shared" si="136"/>
        <v>0</v>
      </c>
      <c r="Y227">
        <f t="shared" si="137"/>
        <v>0</v>
      </c>
      <c r="Z227">
        <f t="shared" si="138"/>
        <v>0</v>
      </c>
      <c r="AA227">
        <f t="shared" si="139"/>
        <v>0</v>
      </c>
      <c r="AB227">
        <f t="shared" si="140"/>
        <v>0</v>
      </c>
      <c r="AC227">
        <f t="shared" si="141"/>
        <v>0</v>
      </c>
      <c r="AD227">
        <f t="shared" si="142"/>
        <v>0</v>
      </c>
      <c r="AE227">
        <f t="shared" si="143"/>
        <v>0</v>
      </c>
      <c r="AF227">
        <f t="shared" si="144"/>
        <v>0</v>
      </c>
      <c r="AG227">
        <f t="shared" si="145"/>
        <v>0</v>
      </c>
      <c r="AH227">
        <f t="shared" si="146"/>
        <v>0</v>
      </c>
      <c r="AI227">
        <f t="shared" si="147"/>
        <v>0</v>
      </c>
      <c r="AJ227">
        <f t="shared" si="148"/>
        <v>0</v>
      </c>
      <c r="AK227">
        <f t="shared" si="149"/>
        <v>0</v>
      </c>
      <c r="AL227">
        <f t="shared" si="150"/>
        <v>0</v>
      </c>
      <c r="AM227">
        <f t="shared" si="151"/>
        <v>0</v>
      </c>
      <c r="AN227">
        <f t="shared" si="152"/>
        <v>0</v>
      </c>
      <c r="AO227">
        <f t="shared" si="153"/>
        <v>0</v>
      </c>
      <c r="AP227">
        <f t="shared" si="154"/>
        <v>0</v>
      </c>
      <c r="AQ227">
        <f t="shared" si="155"/>
        <v>0</v>
      </c>
      <c r="AR227">
        <f t="shared" si="156"/>
        <v>0</v>
      </c>
      <c r="AS227">
        <f t="shared" si="157"/>
        <v>0</v>
      </c>
      <c r="AT227">
        <f t="shared" si="158"/>
        <v>0</v>
      </c>
      <c r="AU227">
        <f t="shared" si="159"/>
        <v>0</v>
      </c>
      <c r="AY227" s="4" t="s">
        <v>94</v>
      </c>
    </row>
    <row r="228" spans="1:51" ht="21.95" customHeight="1" x14ac:dyDescent="0.3">
      <c r="A228" s="6" t="s">
        <v>74</v>
      </c>
      <c r="B228" s="6" t="s">
        <v>65</v>
      </c>
      <c r="C228" s="7" t="s">
        <v>95</v>
      </c>
      <c r="D228" s="12">
        <v>8</v>
      </c>
      <c r="E228" s="12"/>
      <c r="F228" s="12"/>
      <c r="G228" s="12"/>
      <c r="H228" s="12"/>
      <c r="I228" s="12"/>
      <c r="J228" s="12"/>
      <c r="K228" s="12"/>
      <c r="L228" s="12"/>
      <c r="M228" s="9"/>
      <c r="O228" t="str">
        <f>""</f>
        <v/>
      </c>
      <c r="P228" s="4" t="s">
        <v>187</v>
      </c>
      <c r="Q228">
        <v>1</v>
      </c>
      <c r="R228">
        <f t="shared" si="130"/>
        <v>0</v>
      </c>
      <c r="S228">
        <f t="shared" si="131"/>
        <v>0</v>
      </c>
      <c r="T228">
        <f t="shared" si="132"/>
        <v>0</v>
      </c>
      <c r="U228">
        <f t="shared" si="133"/>
        <v>0</v>
      </c>
      <c r="V228">
        <f t="shared" si="134"/>
        <v>0</v>
      </c>
      <c r="W228">
        <f t="shared" si="135"/>
        <v>0</v>
      </c>
      <c r="X228">
        <f t="shared" si="136"/>
        <v>0</v>
      </c>
      <c r="Y228">
        <f t="shared" si="137"/>
        <v>0</v>
      </c>
      <c r="Z228">
        <f t="shared" si="138"/>
        <v>0</v>
      </c>
      <c r="AA228">
        <f t="shared" si="139"/>
        <v>0</v>
      </c>
      <c r="AB228">
        <f t="shared" si="140"/>
        <v>0</v>
      </c>
      <c r="AC228">
        <f t="shared" si="141"/>
        <v>0</v>
      </c>
      <c r="AD228">
        <f t="shared" si="142"/>
        <v>0</v>
      </c>
      <c r="AE228">
        <f t="shared" si="143"/>
        <v>0</v>
      </c>
      <c r="AF228">
        <f t="shared" si="144"/>
        <v>0</v>
      </c>
      <c r="AG228">
        <f t="shared" si="145"/>
        <v>0</v>
      </c>
      <c r="AH228">
        <f t="shared" si="146"/>
        <v>0</v>
      </c>
      <c r="AI228">
        <f t="shared" si="147"/>
        <v>0</v>
      </c>
      <c r="AJ228">
        <f t="shared" si="148"/>
        <v>0</v>
      </c>
      <c r="AK228">
        <f t="shared" si="149"/>
        <v>0</v>
      </c>
      <c r="AL228">
        <f t="shared" si="150"/>
        <v>0</v>
      </c>
      <c r="AM228">
        <f t="shared" si="151"/>
        <v>0</v>
      </c>
      <c r="AN228">
        <f t="shared" si="152"/>
        <v>0</v>
      </c>
      <c r="AO228">
        <f t="shared" si="153"/>
        <v>0</v>
      </c>
      <c r="AP228">
        <f t="shared" si="154"/>
        <v>0</v>
      </c>
      <c r="AQ228">
        <f t="shared" si="155"/>
        <v>0</v>
      </c>
      <c r="AR228">
        <f t="shared" si="156"/>
        <v>0</v>
      </c>
      <c r="AS228">
        <f t="shared" si="157"/>
        <v>0</v>
      </c>
      <c r="AT228">
        <f t="shared" si="158"/>
        <v>0</v>
      </c>
      <c r="AU228">
        <f t="shared" si="159"/>
        <v>0</v>
      </c>
      <c r="AY228" s="4" t="s">
        <v>94</v>
      </c>
    </row>
    <row r="229" spans="1:51" ht="21.95" customHeight="1" x14ac:dyDescent="0.3">
      <c r="A229" s="6" t="s">
        <v>74</v>
      </c>
      <c r="B229" s="6" t="s">
        <v>77</v>
      </c>
      <c r="C229" s="7" t="s">
        <v>95</v>
      </c>
      <c r="D229" s="12">
        <v>16</v>
      </c>
      <c r="E229" s="12"/>
      <c r="F229" s="12"/>
      <c r="G229" s="12"/>
      <c r="H229" s="12"/>
      <c r="I229" s="12"/>
      <c r="J229" s="12"/>
      <c r="K229" s="12"/>
      <c r="L229" s="12"/>
      <c r="M229" s="9"/>
      <c r="O229" t="str">
        <f>""</f>
        <v/>
      </c>
      <c r="P229" s="4" t="s">
        <v>187</v>
      </c>
      <c r="Q229">
        <v>1</v>
      </c>
      <c r="R229">
        <f t="shared" si="130"/>
        <v>0</v>
      </c>
      <c r="S229">
        <f t="shared" si="131"/>
        <v>0</v>
      </c>
      <c r="T229">
        <f t="shared" si="132"/>
        <v>0</v>
      </c>
      <c r="U229">
        <f t="shared" si="133"/>
        <v>0</v>
      </c>
      <c r="V229">
        <f t="shared" si="134"/>
        <v>0</v>
      </c>
      <c r="W229">
        <f t="shared" si="135"/>
        <v>0</v>
      </c>
      <c r="X229">
        <f t="shared" si="136"/>
        <v>0</v>
      </c>
      <c r="Y229">
        <f t="shared" si="137"/>
        <v>0</v>
      </c>
      <c r="Z229">
        <f t="shared" si="138"/>
        <v>0</v>
      </c>
      <c r="AA229">
        <f t="shared" si="139"/>
        <v>0</v>
      </c>
      <c r="AB229">
        <f t="shared" si="140"/>
        <v>0</v>
      </c>
      <c r="AC229">
        <f t="shared" si="141"/>
        <v>0</v>
      </c>
      <c r="AD229">
        <f t="shared" si="142"/>
        <v>0</v>
      </c>
      <c r="AE229">
        <f t="shared" si="143"/>
        <v>0</v>
      </c>
      <c r="AF229">
        <f t="shared" si="144"/>
        <v>0</v>
      </c>
      <c r="AG229">
        <f t="shared" si="145"/>
        <v>0</v>
      </c>
      <c r="AH229">
        <f t="shared" si="146"/>
        <v>0</v>
      </c>
      <c r="AI229">
        <f t="shared" si="147"/>
        <v>0</v>
      </c>
      <c r="AJ229">
        <f t="shared" si="148"/>
        <v>0</v>
      </c>
      <c r="AK229">
        <f t="shared" si="149"/>
        <v>0</v>
      </c>
      <c r="AL229">
        <f t="shared" si="150"/>
        <v>0</v>
      </c>
      <c r="AM229">
        <f t="shared" si="151"/>
        <v>0</v>
      </c>
      <c r="AN229">
        <f t="shared" si="152"/>
        <v>0</v>
      </c>
      <c r="AO229">
        <f t="shared" si="153"/>
        <v>0</v>
      </c>
      <c r="AP229">
        <f t="shared" si="154"/>
        <v>0</v>
      </c>
      <c r="AQ229">
        <f t="shared" si="155"/>
        <v>0</v>
      </c>
      <c r="AR229">
        <f t="shared" si="156"/>
        <v>0</v>
      </c>
      <c r="AS229">
        <f t="shared" si="157"/>
        <v>0</v>
      </c>
      <c r="AT229">
        <f t="shared" si="158"/>
        <v>0</v>
      </c>
      <c r="AU229">
        <f t="shared" si="159"/>
        <v>0</v>
      </c>
      <c r="AY229" s="4" t="s">
        <v>94</v>
      </c>
    </row>
    <row r="230" spans="1:51" ht="21.95" customHeight="1" x14ac:dyDescent="0.3">
      <c r="A230" s="6" t="s">
        <v>74</v>
      </c>
      <c r="B230" s="6" t="s">
        <v>50</v>
      </c>
      <c r="C230" s="7" t="s">
        <v>95</v>
      </c>
      <c r="D230" s="12">
        <v>8</v>
      </c>
      <c r="E230" s="12"/>
      <c r="F230" s="12"/>
      <c r="G230" s="12"/>
      <c r="H230" s="12"/>
      <c r="I230" s="12"/>
      <c r="J230" s="12"/>
      <c r="K230" s="12"/>
      <c r="L230" s="12"/>
      <c r="M230" s="9"/>
      <c r="O230" t="str">
        <f>""</f>
        <v/>
      </c>
      <c r="P230" s="4" t="s">
        <v>187</v>
      </c>
      <c r="Q230">
        <v>1</v>
      </c>
      <c r="R230">
        <f t="shared" si="130"/>
        <v>0</v>
      </c>
      <c r="S230">
        <f t="shared" si="131"/>
        <v>0</v>
      </c>
      <c r="T230">
        <f t="shared" si="132"/>
        <v>0</v>
      </c>
      <c r="U230">
        <f t="shared" si="133"/>
        <v>0</v>
      </c>
      <c r="V230">
        <f t="shared" si="134"/>
        <v>0</v>
      </c>
      <c r="W230">
        <f t="shared" si="135"/>
        <v>0</v>
      </c>
      <c r="X230">
        <f t="shared" si="136"/>
        <v>0</v>
      </c>
      <c r="Y230">
        <f t="shared" si="137"/>
        <v>0</v>
      </c>
      <c r="Z230">
        <f t="shared" si="138"/>
        <v>0</v>
      </c>
      <c r="AA230">
        <f t="shared" si="139"/>
        <v>0</v>
      </c>
      <c r="AB230">
        <f t="shared" si="140"/>
        <v>0</v>
      </c>
      <c r="AC230">
        <f t="shared" si="141"/>
        <v>0</v>
      </c>
      <c r="AD230">
        <f t="shared" si="142"/>
        <v>0</v>
      </c>
      <c r="AE230">
        <f t="shared" si="143"/>
        <v>0</v>
      </c>
      <c r="AF230">
        <f t="shared" si="144"/>
        <v>0</v>
      </c>
      <c r="AG230">
        <f t="shared" si="145"/>
        <v>0</v>
      </c>
      <c r="AH230">
        <f t="shared" si="146"/>
        <v>0</v>
      </c>
      <c r="AI230">
        <f t="shared" si="147"/>
        <v>0</v>
      </c>
      <c r="AJ230">
        <f t="shared" si="148"/>
        <v>0</v>
      </c>
      <c r="AK230">
        <f t="shared" si="149"/>
        <v>0</v>
      </c>
      <c r="AL230">
        <f t="shared" si="150"/>
        <v>0</v>
      </c>
      <c r="AM230">
        <f t="shared" si="151"/>
        <v>0</v>
      </c>
      <c r="AN230">
        <f t="shared" si="152"/>
        <v>0</v>
      </c>
      <c r="AO230">
        <f t="shared" si="153"/>
        <v>0</v>
      </c>
      <c r="AP230">
        <f t="shared" si="154"/>
        <v>0</v>
      </c>
      <c r="AQ230">
        <f t="shared" si="155"/>
        <v>0</v>
      </c>
      <c r="AR230">
        <f t="shared" si="156"/>
        <v>0</v>
      </c>
      <c r="AS230">
        <f t="shared" si="157"/>
        <v>0</v>
      </c>
      <c r="AT230">
        <f t="shared" si="158"/>
        <v>0</v>
      </c>
      <c r="AU230">
        <f t="shared" si="159"/>
        <v>0</v>
      </c>
    </row>
    <row r="231" spans="1:51" ht="21.95" customHeight="1" x14ac:dyDescent="0.3">
      <c r="A231" s="6" t="s">
        <v>74</v>
      </c>
      <c r="B231" s="6" t="s">
        <v>67</v>
      </c>
      <c r="C231" s="7" t="s">
        <v>95</v>
      </c>
      <c r="D231" s="12">
        <v>8</v>
      </c>
      <c r="E231" s="12"/>
      <c r="F231" s="12"/>
      <c r="G231" s="12"/>
      <c r="H231" s="12"/>
      <c r="I231" s="12"/>
      <c r="J231" s="12"/>
      <c r="K231" s="12"/>
      <c r="L231" s="12"/>
      <c r="M231" s="9"/>
      <c r="O231" t="str">
        <f>""</f>
        <v/>
      </c>
      <c r="P231" s="4" t="s">
        <v>187</v>
      </c>
      <c r="Q231">
        <v>1</v>
      </c>
      <c r="R231">
        <f t="shared" si="130"/>
        <v>0</v>
      </c>
      <c r="S231">
        <f t="shared" si="131"/>
        <v>0</v>
      </c>
      <c r="T231">
        <f t="shared" si="132"/>
        <v>0</v>
      </c>
      <c r="U231">
        <f t="shared" si="133"/>
        <v>0</v>
      </c>
      <c r="V231">
        <f t="shared" si="134"/>
        <v>0</v>
      </c>
      <c r="W231">
        <f t="shared" si="135"/>
        <v>0</v>
      </c>
      <c r="X231">
        <f t="shared" si="136"/>
        <v>0</v>
      </c>
      <c r="Y231">
        <f t="shared" si="137"/>
        <v>0</v>
      </c>
      <c r="Z231">
        <f t="shared" si="138"/>
        <v>0</v>
      </c>
      <c r="AA231">
        <f t="shared" si="139"/>
        <v>0</v>
      </c>
      <c r="AB231">
        <f t="shared" si="140"/>
        <v>0</v>
      </c>
      <c r="AC231">
        <f t="shared" si="141"/>
        <v>0</v>
      </c>
      <c r="AD231">
        <f t="shared" si="142"/>
        <v>0</v>
      </c>
      <c r="AE231">
        <f t="shared" si="143"/>
        <v>0</v>
      </c>
      <c r="AF231">
        <f t="shared" si="144"/>
        <v>0</v>
      </c>
      <c r="AG231">
        <f t="shared" si="145"/>
        <v>0</v>
      </c>
      <c r="AH231">
        <f t="shared" si="146"/>
        <v>0</v>
      </c>
      <c r="AI231">
        <f t="shared" si="147"/>
        <v>0</v>
      </c>
      <c r="AJ231">
        <f t="shared" si="148"/>
        <v>0</v>
      </c>
      <c r="AK231">
        <f t="shared" si="149"/>
        <v>0</v>
      </c>
      <c r="AL231">
        <f t="shared" si="150"/>
        <v>0</v>
      </c>
      <c r="AM231">
        <f t="shared" si="151"/>
        <v>0</v>
      </c>
      <c r="AN231">
        <f t="shared" si="152"/>
        <v>0</v>
      </c>
      <c r="AO231">
        <f t="shared" si="153"/>
        <v>0</v>
      </c>
      <c r="AP231">
        <f t="shared" si="154"/>
        <v>0</v>
      </c>
      <c r="AQ231">
        <f t="shared" si="155"/>
        <v>0</v>
      </c>
      <c r="AR231">
        <f t="shared" si="156"/>
        <v>0</v>
      </c>
      <c r="AS231">
        <f t="shared" si="157"/>
        <v>0</v>
      </c>
      <c r="AT231">
        <f t="shared" si="158"/>
        <v>0</v>
      </c>
      <c r="AU231">
        <f t="shared" si="159"/>
        <v>0</v>
      </c>
      <c r="AY231" s="4" t="s">
        <v>94</v>
      </c>
    </row>
    <row r="232" spans="1:51" ht="21.95" customHeight="1" x14ac:dyDescent="0.3">
      <c r="A232" s="6" t="s">
        <v>74</v>
      </c>
      <c r="B232" s="6" t="s">
        <v>129</v>
      </c>
      <c r="C232" s="7" t="s">
        <v>95</v>
      </c>
      <c r="D232" s="12">
        <v>12</v>
      </c>
      <c r="E232" s="12"/>
      <c r="F232" s="12"/>
      <c r="G232" s="12"/>
      <c r="H232" s="12"/>
      <c r="I232" s="12"/>
      <c r="J232" s="12"/>
      <c r="K232" s="12"/>
      <c r="L232" s="12"/>
      <c r="M232" s="9"/>
      <c r="O232" t="str">
        <f>""</f>
        <v/>
      </c>
      <c r="P232" s="4" t="s">
        <v>187</v>
      </c>
      <c r="Q232">
        <v>1</v>
      </c>
      <c r="R232">
        <f t="shared" si="130"/>
        <v>0</v>
      </c>
      <c r="S232">
        <f t="shared" si="131"/>
        <v>0</v>
      </c>
      <c r="T232">
        <f t="shared" si="132"/>
        <v>0</v>
      </c>
      <c r="U232">
        <f t="shared" si="133"/>
        <v>0</v>
      </c>
      <c r="V232">
        <f t="shared" si="134"/>
        <v>0</v>
      </c>
      <c r="W232">
        <f t="shared" si="135"/>
        <v>0</v>
      </c>
      <c r="X232">
        <f t="shared" si="136"/>
        <v>0</v>
      </c>
      <c r="Y232">
        <f t="shared" si="137"/>
        <v>0</v>
      </c>
      <c r="Z232">
        <f t="shared" si="138"/>
        <v>0</v>
      </c>
      <c r="AA232">
        <f t="shared" si="139"/>
        <v>0</v>
      </c>
      <c r="AB232">
        <f t="shared" si="140"/>
        <v>0</v>
      </c>
      <c r="AC232">
        <f t="shared" si="141"/>
        <v>0</v>
      </c>
      <c r="AD232">
        <f t="shared" si="142"/>
        <v>0</v>
      </c>
      <c r="AE232">
        <f t="shared" si="143"/>
        <v>0</v>
      </c>
      <c r="AF232">
        <f t="shared" si="144"/>
        <v>0</v>
      </c>
      <c r="AG232">
        <f t="shared" si="145"/>
        <v>0</v>
      </c>
      <c r="AH232">
        <f t="shared" si="146"/>
        <v>0</v>
      </c>
      <c r="AI232">
        <f t="shared" si="147"/>
        <v>0</v>
      </c>
      <c r="AJ232">
        <f t="shared" si="148"/>
        <v>0</v>
      </c>
      <c r="AK232">
        <f t="shared" si="149"/>
        <v>0</v>
      </c>
      <c r="AL232">
        <f t="shared" si="150"/>
        <v>0</v>
      </c>
      <c r="AM232">
        <f t="shared" si="151"/>
        <v>0</v>
      </c>
      <c r="AN232">
        <f t="shared" si="152"/>
        <v>0</v>
      </c>
      <c r="AO232">
        <f t="shared" si="153"/>
        <v>0</v>
      </c>
      <c r="AP232">
        <f t="shared" si="154"/>
        <v>0</v>
      </c>
      <c r="AQ232">
        <f t="shared" si="155"/>
        <v>0</v>
      </c>
      <c r="AR232">
        <f t="shared" si="156"/>
        <v>0</v>
      </c>
      <c r="AS232">
        <f t="shared" si="157"/>
        <v>0</v>
      </c>
      <c r="AT232">
        <f t="shared" si="158"/>
        <v>0</v>
      </c>
      <c r="AU232">
        <f t="shared" si="159"/>
        <v>0</v>
      </c>
    </row>
    <row r="233" spans="1:51" ht="21.95" customHeight="1" x14ac:dyDescent="0.3">
      <c r="A233" s="6" t="s">
        <v>74</v>
      </c>
      <c r="B233" s="6" t="s">
        <v>141</v>
      </c>
      <c r="C233" s="7" t="s">
        <v>95</v>
      </c>
      <c r="D233" s="12">
        <v>2</v>
      </c>
      <c r="E233" s="12"/>
      <c r="F233" s="12"/>
      <c r="G233" s="12"/>
      <c r="H233" s="12"/>
      <c r="I233" s="12"/>
      <c r="J233" s="12"/>
      <c r="K233" s="12"/>
      <c r="L233" s="12"/>
      <c r="M233" s="9"/>
      <c r="O233" t="str">
        <f>""</f>
        <v/>
      </c>
      <c r="P233" s="4" t="s">
        <v>187</v>
      </c>
      <c r="Q233">
        <v>1</v>
      </c>
      <c r="R233">
        <f t="shared" si="130"/>
        <v>0</v>
      </c>
      <c r="S233">
        <f t="shared" si="131"/>
        <v>0</v>
      </c>
      <c r="T233">
        <f t="shared" si="132"/>
        <v>0</v>
      </c>
      <c r="U233">
        <f t="shared" si="133"/>
        <v>0</v>
      </c>
      <c r="V233">
        <f t="shared" si="134"/>
        <v>0</v>
      </c>
      <c r="W233">
        <f t="shared" si="135"/>
        <v>0</v>
      </c>
      <c r="X233">
        <f t="shared" si="136"/>
        <v>0</v>
      </c>
      <c r="Y233">
        <f t="shared" si="137"/>
        <v>0</v>
      </c>
      <c r="Z233">
        <f t="shared" si="138"/>
        <v>0</v>
      </c>
      <c r="AA233">
        <f t="shared" si="139"/>
        <v>0</v>
      </c>
      <c r="AB233">
        <f t="shared" si="140"/>
        <v>0</v>
      </c>
      <c r="AC233">
        <f t="shared" si="141"/>
        <v>0</v>
      </c>
      <c r="AD233">
        <f t="shared" si="142"/>
        <v>0</v>
      </c>
      <c r="AE233">
        <f t="shared" si="143"/>
        <v>0</v>
      </c>
      <c r="AF233">
        <f t="shared" si="144"/>
        <v>0</v>
      </c>
      <c r="AG233">
        <f t="shared" si="145"/>
        <v>0</v>
      </c>
      <c r="AH233">
        <f t="shared" si="146"/>
        <v>0</v>
      </c>
      <c r="AI233">
        <f t="shared" si="147"/>
        <v>0</v>
      </c>
      <c r="AJ233">
        <f t="shared" si="148"/>
        <v>0</v>
      </c>
      <c r="AK233">
        <f t="shared" si="149"/>
        <v>0</v>
      </c>
      <c r="AL233">
        <f t="shared" si="150"/>
        <v>0</v>
      </c>
      <c r="AM233">
        <f t="shared" si="151"/>
        <v>0</v>
      </c>
      <c r="AN233">
        <f t="shared" si="152"/>
        <v>0</v>
      </c>
      <c r="AO233">
        <f t="shared" si="153"/>
        <v>0</v>
      </c>
      <c r="AP233">
        <f t="shared" si="154"/>
        <v>0</v>
      </c>
      <c r="AQ233">
        <f t="shared" si="155"/>
        <v>0</v>
      </c>
      <c r="AR233">
        <f t="shared" si="156"/>
        <v>0</v>
      </c>
      <c r="AS233">
        <f t="shared" si="157"/>
        <v>0</v>
      </c>
      <c r="AT233">
        <f t="shared" si="158"/>
        <v>0</v>
      </c>
      <c r="AU233">
        <f t="shared" si="159"/>
        <v>0</v>
      </c>
      <c r="AY233" s="4" t="s">
        <v>94</v>
      </c>
    </row>
    <row r="234" spans="1:51" ht="21.95" customHeight="1" x14ac:dyDescent="0.3">
      <c r="A234" s="6" t="s">
        <v>69</v>
      </c>
      <c r="B234" s="6" t="s">
        <v>127</v>
      </c>
      <c r="C234" s="7" t="s">
        <v>95</v>
      </c>
      <c r="D234" s="12">
        <v>9</v>
      </c>
      <c r="E234" s="12"/>
      <c r="F234" s="12"/>
      <c r="G234" s="12"/>
      <c r="H234" s="12"/>
      <c r="I234" s="12"/>
      <c r="J234" s="12"/>
      <c r="K234" s="12"/>
      <c r="L234" s="12"/>
      <c r="M234" s="9"/>
      <c r="O234" t="str">
        <f>""</f>
        <v/>
      </c>
      <c r="P234" s="4" t="s">
        <v>187</v>
      </c>
      <c r="Q234">
        <v>1</v>
      </c>
      <c r="R234">
        <f t="shared" si="130"/>
        <v>0</v>
      </c>
      <c r="S234">
        <f t="shared" si="131"/>
        <v>0</v>
      </c>
      <c r="T234">
        <f t="shared" si="132"/>
        <v>0</v>
      </c>
      <c r="U234">
        <f t="shared" si="133"/>
        <v>0</v>
      </c>
      <c r="V234">
        <f t="shared" si="134"/>
        <v>0</v>
      </c>
      <c r="W234">
        <f t="shared" si="135"/>
        <v>0</v>
      </c>
      <c r="X234">
        <f t="shared" si="136"/>
        <v>0</v>
      </c>
      <c r="Y234">
        <f t="shared" si="137"/>
        <v>0</v>
      </c>
      <c r="Z234">
        <f t="shared" si="138"/>
        <v>0</v>
      </c>
      <c r="AA234">
        <f t="shared" si="139"/>
        <v>0</v>
      </c>
      <c r="AB234">
        <f t="shared" si="140"/>
        <v>0</v>
      </c>
      <c r="AC234">
        <f t="shared" si="141"/>
        <v>0</v>
      </c>
      <c r="AD234">
        <f t="shared" si="142"/>
        <v>0</v>
      </c>
      <c r="AE234">
        <f t="shared" si="143"/>
        <v>0</v>
      </c>
      <c r="AF234">
        <f t="shared" si="144"/>
        <v>0</v>
      </c>
      <c r="AG234">
        <f t="shared" si="145"/>
        <v>0</v>
      </c>
      <c r="AH234">
        <f t="shared" si="146"/>
        <v>0</v>
      </c>
      <c r="AI234">
        <f t="shared" si="147"/>
        <v>0</v>
      </c>
      <c r="AJ234">
        <f t="shared" si="148"/>
        <v>0</v>
      </c>
      <c r="AK234">
        <f t="shared" si="149"/>
        <v>0</v>
      </c>
      <c r="AL234">
        <f t="shared" si="150"/>
        <v>0</v>
      </c>
      <c r="AM234">
        <f t="shared" si="151"/>
        <v>0</v>
      </c>
      <c r="AN234">
        <f t="shared" si="152"/>
        <v>0</v>
      </c>
      <c r="AO234">
        <f t="shared" si="153"/>
        <v>0</v>
      </c>
      <c r="AP234">
        <f t="shared" si="154"/>
        <v>0</v>
      </c>
      <c r="AQ234">
        <f t="shared" si="155"/>
        <v>0</v>
      </c>
      <c r="AR234">
        <f t="shared" si="156"/>
        <v>0</v>
      </c>
      <c r="AS234">
        <f t="shared" si="157"/>
        <v>0</v>
      </c>
      <c r="AT234">
        <f t="shared" si="158"/>
        <v>0</v>
      </c>
      <c r="AU234">
        <f t="shared" si="159"/>
        <v>0</v>
      </c>
      <c r="AY234" s="4" t="s">
        <v>94</v>
      </c>
    </row>
    <row r="235" spans="1:51" ht="21.95" customHeight="1" x14ac:dyDescent="0.3">
      <c r="A235" s="6" t="s">
        <v>163</v>
      </c>
      <c r="B235" s="6" t="s">
        <v>66</v>
      </c>
      <c r="C235" s="7" t="s">
        <v>109</v>
      </c>
      <c r="D235" s="12">
        <v>11</v>
      </c>
      <c r="E235" s="12"/>
      <c r="F235" s="12"/>
      <c r="G235" s="12"/>
      <c r="H235" s="12"/>
      <c r="I235" s="12"/>
      <c r="J235" s="12"/>
      <c r="K235" s="12"/>
      <c r="L235" s="12"/>
      <c r="M235" s="9"/>
      <c r="O235" t="str">
        <f>""</f>
        <v/>
      </c>
      <c r="P235" s="4" t="s">
        <v>187</v>
      </c>
      <c r="Q235">
        <v>1</v>
      </c>
      <c r="R235">
        <f t="shared" si="130"/>
        <v>0</v>
      </c>
      <c r="S235">
        <f t="shared" si="131"/>
        <v>0</v>
      </c>
      <c r="T235">
        <f t="shared" si="132"/>
        <v>0</v>
      </c>
      <c r="U235">
        <f t="shared" si="133"/>
        <v>0</v>
      </c>
      <c r="V235">
        <f t="shared" si="134"/>
        <v>0</v>
      </c>
      <c r="W235">
        <f t="shared" si="135"/>
        <v>0</v>
      </c>
      <c r="X235">
        <f t="shared" si="136"/>
        <v>0</v>
      </c>
      <c r="Y235">
        <f t="shared" si="137"/>
        <v>0</v>
      </c>
      <c r="Z235">
        <f t="shared" si="138"/>
        <v>0</v>
      </c>
      <c r="AA235">
        <f t="shared" si="139"/>
        <v>0</v>
      </c>
      <c r="AB235">
        <f t="shared" si="140"/>
        <v>0</v>
      </c>
      <c r="AC235">
        <f t="shared" si="141"/>
        <v>0</v>
      </c>
      <c r="AD235">
        <f t="shared" si="142"/>
        <v>0</v>
      </c>
      <c r="AE235">
        <f t="shared" si="143"/>
        <v>0</v>
      </c>
      <c r="AF235">
        <f t="shared" si="144"/>
        <v>0</v>
      </c>
      <c r="AG235">
        <f t="shared" si="145"/>
        <v>0</v>
      </c>
      <c r="AH235">
        <f t="shared" si="146"/>
        <v>0</v>
      </c>
      <c r="AI235">
        <f t="shared" si="147"/>
        <v>0</v>
      </c>
      <c r="AJ235">
        <f t="shared" si="148"/>
        <v>0</v>
      </c>
      <c r="AK235">
        <f t="shared" si="149"/>
        <v>0</v>
      </c>
      <c r="AL235">
        <f t="shared" si="150"/>
        <v>0</v>
      </c>
      <c r="AM235">
        <f t="shared" si="151"/>
        <v>0</v>
      </c>
      <c r="AN235">
        <f t="shared" si="152"/>
        <v>0</v>
      </c>
      <c r="AO235">
        <f t="shared" si="153"/>
        <v>0</v>
      </c>
      <c r="AP235">
        <f t="shared" si="154"/>
        <v>0</v>
      </c>
      <c r="AQ235">
        <f t="shared" si="155"/>
        <v>0</v>
      </c>
      <c r="AR235">
        <f t="shared" si="156"/>
        <v>0</v>
      </c>
      <c r="AS235">
        <f t="shared" si="157"/>
        <v>0</v>
      </c>
      <c r="AT235">
        <f t="shared" si="158"/>
        <v>0</v>
      </c>
      <c r="AU235">
        <f t="shared" si="159"/>
        <v>0</v>
      </c>
      <c r="AY235" s="4" t="s">
        <v>94</v>
      </c>
    </row>
    <row r="236" spans="1:51" ht="21.95" customHeight="1" x14ac:dyDescent="0.3">
      <c r="A236" s="6" t="s">
        <v>78</v>
      </c>
      <c r="B236" s="6" t="s">
        <v>14</v>
      </c>
      <c r="C236" s="7" t="s">
        <v>95</v>
      </c>
      <c r="D236" s="12">
        <v>11</v>
      </c>
      <c r="E236" s="12"/>
      <c r="F236" s="12"/>
      <c r="G236" s="12"/>
      <c r="H236" s="12"/>
      <c r="I236" s="12"/>
      <c r="J236" s="12"/>
      <c r="K236" s="12"/>
      <c r="L236" s="12"/>
      <c r="M236" s="9"/>
      <c r="O236" t="str">
        <f>""</f>
        <v/>
      </c>
      <c r="P236" s="4" t="s">
        <v>187</v>
      </c>
      <c r="Q236">
        <v>1</v>
      </c>
      <c r="R236">
        <f t="shared" si="130"/>
        <v>0</v>
      </c>
      <c r="S236">
        <f t="shared" si="131"/>
        <v>0</v>
      </c>
      <c r="T236">
        <f t="shared" si="132"/>
        <v>0</v>
      </c>
      <c r="U236">
        <f t="shared" si="133"/>
        <v>0</v>
      </c>
      <c r="V236">
        <f t="shared" si="134"/>
        <v>0</v>
      </c>
      <c r="W236">
        <f t="shared" si="135"/>
        <v>0</v>
      </c>
      <c r="X236">
        <f t="shared" si="136"/>
        <v>0</v>
      </c>
      <c r="Y236">
        <f t="shared" si="137"/>
        <v>0</v>
      </c>
      <c r="Z236">
        <f t="shared" si="138"/>
        <v>0</v>
      </c>
      <c r="AA236">
        <f t="shared" si="139"/>
        <v>0</v>
      </c>
      <c r="AB236">
        <f t="shared" si="140"/>
        <v>0</v>
      </c>
      <c r="AC236">
        <f t="shared" si="141"/>
        <v>0</v>
      </c>
      <c r="AD236">
        <f t="shared" si="142"/>
        <v>0</v>
      </c>
      <c r="AE236">
        <f t="shared" si="143"/>
        <v>0</v>
      </c>
      <c r="AF236">
        <f t="shared" si="144"/>
        <v>0</v>
      </c>
      <c r="AG236">
        <f t="shared" si="145"/>
        <v>0</v>
      </c>
      <c r="AH236">
        <f t="shared" si="146"/>
        <v>0</v>
      </c>
      <c r="AI236">
        <f t="shared" si="147"/>
        <v>0</v>
      </c>
      <c r="AJ236">
        <f t="shared" si="148"/>
        <v>0</v>
      </c>
      <c r="AK236">
        <f t="shared" si="149"/>
        <v>0</v>
      </c>
      <c r="AL236">
        <f t="shared" si="150"/>
        <v>0</v>
      </c>
      <c r="AM236">
        <f t="shared" si="151"/>
        <v>0</v>
      </c>
      <c r="AN236">
        <f t="shared" si="152"/>
        <v>0</v>
      </c>
      <c r="AO236">
        <f t="shared" si="153"/>
        <v>0</v>
      </c>
      <c r="AP236">
        <f t="shared" si="154"/>
        <v>0</v>
      </c>
      <c r="AQ236">
        <f t="shared" si="155"/>
        <v>0</v>
      </c>
      <c r="AR236">
        <f t="shared" si="156"/>
        <v>0</v>
      </c>
      <c r="AS236">
        <f t="shared" si="157"/>
        <v>0</v>
      </c>
      <c r="AT236">
        <f t="shared" si="158"/>
        <v>0</v>
      </c>
      <c r="AU236">
        <f t="shared" si="159"/>
        <v>0</v>
      </c>
      <c r="AY236" s="4" t="s">
        <v>94</v>
      </c>
    </row>
    <row r="237" spans="1:51" ht="21.95" customHeight="1" x14ac:dyDescent="0.3">
      <c r="A237" s="6" t="s">
        <v>78</v>
      </c>
      <c r="B237" s="6" t="s">
        <v>27</v>
      </c>
      <c r="C237" s="7" t="s">
        <v>95</v>
      </c>
      <c r="D237" s="12">
        <v>49</v>
      </c>
      <c r="E237" s="12"/>
      <c r="F237" s="12"/>
      <c r="G237" s="12"/>
      <c r="H237" s="12"/>
      <c r="I237" s="12"/>
      <c r="J237" s="12"/>
      <c r="K237" s="12"/>
      <c r="L237" s="12"/>
      <c r="M237" s="9"/>
      <c r="O237" t="str">
        <f>""</f>
        <v/>
      </c>
      <c r="P237" s="4" t="s">
        <v>187</v>
      </c>
      <c r="Q237">
        <v>1</v>
      </c>
      <c r="R237">
        <f t="shared" si="130"/>
        <v>0</v>
      </c>
      <c r="S237">
        <f t="shared" si="131"/>
        <v>0</v>
      </c>
      <c r="T237">
        <f t="shared" si="132"/>
        <v>0</v>
      </c>
      <c r="U237">
        <f t="shared" si="133"/>
        <v>0</v>
      </c>
      <c r="V237">
        <f t="shared" si="134"/>
        <v>0</v>
      </c>
      <c r="W237">
        <f t="shared" si="135"/>
        <v>0</v>
      </c>
      <c r="X237">
        <f t="shared" si="136"/>
        <v>0</v>
      </c>
      <c r="Y237">
        <f t="shared" si="137"/>
        <v>0</v>
      </c>
      <c r="Z237">
        <f t="shared" si="138"/>
        <v>0</v>
      </c>
      <c r="AA237">
        <f t="shared" si="139"/>
        <v>0</v>
      </c>
      <c r="AB237">
        <f t="shared" si="140"/>
        <v>0</v>
      </c>
      <c r="AC237">
        <f t="shared" si="141"/>
        <v>0</v>
      </c>
      <c r="AD237">
        <f t="shared" si="142"/>
        <v>0</v>
      </c>
      <c r="AE237">
        <f t="shared" si="143"/>
        <v>0</v>
      </c>
      <c r="AF237">
        <f t="shared" si="144"/>
        <v>0</v>
      </c>
      <c r="AG237">
        <f t="shared" si="145"/>
        <v>0</v>
      </c>
      <c r="AH237">
        <f t="shared" si="146"/>
        <v>0</v>
      </c>
      <c r="AI237">
        <f t="shared" si="147"/>
        <v>0</v>
      </c>
      <c r="AJ237">
        <f t="shared" si="148"/>
        <v>0</v>
      </c>
      <c r="AK237">
        <f t="shared" si="149"/>
        <v>0</v>
      </c>
      <c r="AL237">
        <f t="shared" si="150"/>
        <v>0</v>
      </c>
      <c r="AM237">
        <f t="shared" si="151"/>
        <v>0</v>
      </c>
      <c r="AN237">
        <f t="shared" si="152"/>
        <v>0</v>
      </c>
      <c r="AO237">
        <f t="shared" si="153"/>
        <v>0</v>
      </c>
      <c r="AP237">
        <f t="shared" si="154"/>
        <v>0</v>
      </c>
      <c r="AQ237">
        <f t="shared" si="155"/>
        <v>0</v>
      </c>
      <c r="AR237">
        <f t="shared" si="156"/>
        <v>0</v>
      </c>
      <c r="AS237">
        <f t="shared" si="157"/>
        <v>0</v>
      </c>
      <c r="AT237">
        <f t="shared" si="158"/>
        <v>0</v>
      </c>
      <c r="AU237">
        <f t="shared" si="159"/>
        <v>0</v>
      </c>
      <c r="AY237" s="4" t="s">
        <v>94</v>
      </c>
    </row>
    <row r="238" spans="1:51" ht="21.95" customHeight="1" x14ac:dyDescent="0.3">
      <c r="A238" s="6" t="s">
        <v>73</v>
      </c>
      <c r="B238" s="6" t="s">
        <v>145</v>
      </c>
      <c r="C238" s="7" t="s">
        <v>95</v>
      </c>
      <c r="D238" s="12">
        <v>70</v>
      </c>
      <c r="E238" s="12"/>
      <c r="F238" s="12"/>
      <c r="G238" s="12"/>
      <c r="H238" s="12"/>
      <c r="I238" s="12"/>
      <c r="J238" s="12"/>
      <c r="K238" s="12"/>
      <c r="L238" s="12"/>
      <c r="M238" s="9"/>
      <c r="O238" t="str">
        <f>""</f>
        <v/>
      </c>
      <c r="P238" s="4" t="s">
        <v>187</v>
      </c>
      <c r="Q238">
        <v>1</v>
      </c>
      <c r="R238">
        <f t="shared" si="130"/>
        <v>0</v>
      </c>
      <c r="S238">
        <f t="shared" si="131"/>
        <v>0</v>
      </c>
      <c r="T238">
        <f t="shared" si="132"/>
        <v>0</v>
      </c>
      <c r="U238">
        <f t="shared" si="133"/>
        <v>0</v>
      </c>
      <c r="V238">
        <f t="shared" si="134"/>
        <v>0</v>
      </c>
      <c r="W238">
        <f t="shared" si="135"/>
        <v>0</v>
      </c>
      <c r="X238">
        <f t="shared" si="136"/>
        <v>0</v>
      </c>
      <c r="Y238">
        <f t="shared" si="137"/>
        <v>0</v>
      </c>
      <c r="Z238">
        <f t="shared" si="138"/>
        <v>0</v>
      </c>
      <c r="AA238">
        <f t="shared" si="139"/>
        <v>0</v>
      </c>
      <c r="AB238">
        <f t="shared" si="140"/>
        <v>0</v>
      </c>
      <c r="AC238">
        <f t="shared" si="141"/>
        <v>0</v>
      </c>
      <c r="AD238">
        <f t="shared" si="142"/>
        <v>0</v>
      </c>
      <c r="AE238">
        <f t="shared" si="143"/>
        <v>0</v>
      </c>
      <c r="AF238">
        <f t="shared" si="144"/>
        <v>0</v>
      </c>
      <c r="AG238">
        <f t="shared" si="145"/>
        <v>0</v>
      </c>
      <c r="AH238">
        <f t="shared" si="146"/>
        <v>0</v>
      </c>
      <c r="AI238">
        <f t="shared" si="147"/>
        <v>0</v>
      </c>
      <c r="AJ238">
        <f t="shared" si="148"/>
        <v>0</v>
      </c>
      <c r="AK238">
        <f t="shared" si="149"/>
        <v>0</v>
      </c>
      <c r="AL238">
        <f t="shared" si="150"/>
        <v>0</v>
      </c>
      <c r="AM238">
        <f t="shared" si="151"/>
        <v>0</v>
      </c>
      <c r="AN238">
        <f t="shared" si="152"/>
        <v>0</v>
      </c>
      <c r="AO238">
        <f t="shared" si="153"/>
        <v>0</v>
      </c>
      <c r="AP238">
        <f t="shared" si="154"/>
        <v>0</v>
      </c>
      <c r="AQ238">
        <f t="shared" si="155"/>
        <v>0</v>
      </c>
      <c r="AR238">
        <f t="shared" si="156"/>
        <v>0</v>
      </c>
      <c r="AS238">
        <f t="shared" si="157"/>
        <v>0</v>
      </c>
      <c r="AT238">
        <f t="shared" si="158"/>
        <v>0</v>
      </c>
      <c r="AU238">
        <f t="shared" si="159"/>
        <v>0</v>
      </c>
    </row>
    <row r="239" spans="1:51" ht="21.95" customHeight="1" x14ac:dyDescent="0.3">
      <c r="A239" s="6" t="s">
        <v>62</v>
      </c>
      <c r="B239" s="10"/>
      <c r="C239" s="7" t="s">
        <v>86</v>
      </c>
      <c r="D239" s="12">
        <v>74</v>
      </c>
      <c r="E239" s="12"/>
      <c r="F239" s="12"/>
      <c r="G239" s="12"/>
      <c r="H239" s="12"/>
      <c r="I239" s="12"/>
      <c r="J239" s="12"/>
      <c r="K239" s="12"/>
      <c r="L239" s="12"/>
      <c r="M239" s="9"/>
      <c r="O239" t="str">
        <f>""</f>
        <v/>
      </c>
      <c r="P239" s="4" t="s">
        <v>187</v>
      </c>
      <c r="Q239">
        <v>1</v>
      </c>
      <c r="R239">
        <f t="shared" si="130"/>
        <v>0</v>
      </c>
      <c r="S239">
        <f t="shared" si="131"/>
        <v>0</v>
      </c>
      <c r="T239">
        <f t="shared" si="132"/>
        <v>0</v>
      </c>
      <c r="U239">
        <f t="shared" si="133"/>
        <v>0</v>
      </c>
      <c r="V239">
        <f t="shared" si="134"/>
        <v>0</v>
      </c>
      <c r="W239">
        <f t="shared" si="135"/>
        <v>0</v>
      </c>
      <c r="X239">
        <f t="shared" si="136"/>
        <v>0</v>
      </c>
      <c r="Y239">
        <f t="shared" si="137"/>
        <v>0</v>
      </c>
      <c r="Z239">
        <f t="shared" si="138"/>
        <v>0</v>
      </c>
      <c r="AA239">
        <f t="shared" si="139"/>
        <v>0</v>
      </c>
      <c r="AB239">
        <f t="shared" si="140"/>
        <v>0</v>
      </c>
      <c r="AC239">
        <f t="shared" si="141"/>
        <v>0</v>
      </c>
      <c r="AD239">
        <f t="shared" si="142"/>
        <v>0</v>
      </c>
      <c r="AE239">
        <f t="shared" si="143"/>
        <v>0</v>
      </c>
      <c r="AF239">
        <f t="shared" si="144"/>
        <v>0</v>
      </c>
      <c r="AG239">
        <f t="shared" si="145"/>
        <v>0</v>
      </c>
      <c r="AH239">
        <f t="shared" si="146"/>
        <v>0</v>
      </c>
      <c r="AI239">
        <f t="shared" si="147"/>
        <v>0</v>
      </c>
      <c r="AJ239">
        <f t="shared" si="148"/>
        <v>0</v>
      </c>
      <c r="AK239">
        <f t="shared" si="149"/>
        <v>0</v>
      </c>
      <c r="AL239">
        <f t="shared" si="150"/>
        <v>0</v>
      </c>
      <c r="AM239">
        <f t="shared" si="151"/>
        <v>0</v>
      </c>
      <c r="AN239">
        <f t="shared" si="152"/>
        <v>0</v>
      </c>
      <c r="AO239">
        <f t="shared" si="153"/>
        <v>0</v>
      </c>
      <c r="AP239">
        <f t="shared" si="154"/>
        <v>0</v>
      </c>
      <c r="AQ239">
        <f t="shared" si="155"/>
        <v>0</v>
      </c>
      <c r="AR239">
        <f t="shared" si="156"/>
        <v>0</v>
      </c>
      <c r="AS239">
        <f t="shared" si="157"/>
        <v>0</v>
      </c>
      <c r="AT239">
        <f t="shared" si="158"/>
        <v>0</v>
      </c>
      <c r="AU239">
        <f t="shared" si="159"/>
        <v>0</v>
      </c>
      <c r="AY239" s="4" t="s">
        <v>94</v>
      </c>
    </row>
    <row r="240" spans="1:51" ht="21.95" customHeight="1" x14ac:dyDescent="0.3">
      <c r="A240" s="6" t="s">
        <v>240</v>
      </c>
      <c r="B240" s="10"/>
      <c r="C240" s="7" t="s">
        <v>86</v>
      </c>
      <c r="D240" s="12">
        <v>2</v>
      </c>
      <c r="E240" s="12"/>
      <c r="F240" s="12"/>
      <c r="G240" s="12"/>
      <c r="H240" s="12"/>
      <c r="I240" s="12"/>
      <c r="J240" s="12"/>
      <c r="K240" s="12"/>
      <c r="L240" s="12"/>
      <c r="M240" s="9"/>
      <c r="O240" t="str">
        <f>""</f>
        <v/>
      </c>
      <c r="P240" s="4" t="s">
        <v>187</v>
      </c>
      <c r="Q240">
        <v>1</v>
      </c>
      <c r="R240">
        <f t="shared" si="130"/>
        <v>0</v>
      </c>
      <c r="S240">
        <f t="shared" si="131"/>
        <v>0</v>
      </c>
      <c r="T240">
        <f t="shared" si="132"/>
        <v>0</v>
      </c>
      <c r="U240">
        <f t="shared" si="133"/>
        <v>0</v>
      </c>
      <c r="V240">
        <f t="shared" si="134"/>
        <v>0</v>
      </c>
      <c r="W240">
        <f t="shared" si="135"/>
        <v>0</v>
      </c>
      <c r="X240">
        <f t="shared" si="136"/>
        <v>0</v>
      </c>
      <c r="Y240">
        <f t="shared" si="137"/>
        <v>0</v>
      </c>
      <c r="Z240">
        <f t="shared" si="138"/>
        <v>0</v>
      </c>
      <c r="AA240">
        <f t="shared" si="139"/>
        <v>0</v>
      </c>
      <c r="AB240">
        <f t="shared" si="140"/>
        <v>0</v>
      </c>
      <c r="AC240">
        <f t="shared" si="141"/>
        <v>0</v>
      </c>
      <c r="AD240">
        <f t="shared" si="142"/>
        <v>0</v>
      </c>
      <c r="AE240">
        <f t="shared" si="143"/>
        <v>0</v>
      </c>
      <c r="AF240">
        <f t="shared" si="144"/>
        <v>0</v>
      </c>
      <c r="AG240">
        <f t="shared" si="145"/>
        <v>0</v>
      </c>
      <c r="AH240">
        <f t="shared" si="146"/>
        <v>0</v>
      </c>
      <c r="AI240">
        <f t="shared" si="147"/>
        <v>0</v>
      </c>
      <c r="AJ240">
        <f t="shared" si="148"/>
        <v>0</v>
      </c>
      <c r="AK240">
        <f t="shared" si="149"/>
        <v>0</v>
      </c>
      <c r="AL240">
        <f t="shared" si="150"/>
        <v>0</v>
      </c>
      <c r="AM240">
        <f t="shared" si="151"/>
        <v>0</v>
      </c>
      <c r="AN240">
        <f t="shared" si="152"/>
        <v>0</v>
      </c>
      <c r="AO240">
        <f t="shared" si="153"/>
        <v>0</v>
      </c>
      <c r="AP240">
        <f t="shared" si="154"/>
        <v>0</v>
      </c>
      <c r="AQ240">
        <f t="shared" si="155"/>
        <v>0</v>
      </c>
      <c r="AR240">
        <f t="shared" si="156"/>
        <v>0</v>
      </c>
      <c r="AS240">
        <f t="shared" si="157"/>
        <v>0</v>
      </c>
      <c r="AT240">
        <f t="shared" si="158"/>
        <v>0</v>
      </c>
      <c r="AU240">
        <f t="shared" si="159"/>
        <v>0</v>
      </c>
      <c r="AY240" s="4" t="s">
        <v>94</v>
      </c>
    </row>
    <row r="241" spans="1:51" ht="21.95" customHeight="1" x14ac:dyDescent="0.3">
      <c r="A241" s="10"/>
      <c r="B241" s="10"/>
      <c r="C241" s="11"/>
      <c r="D241" s="12"/>
      <c r="E241" s="12"/>
      <c r="F241" s="12"/>
      <c r="G241" s="12"/>
      <c r="H241" s="12"/>
      <c r="I241" s="12"/>
      <c r="J241" s="12"/>
      <c r="K241" s="12"/>
      <c r="L241" s="12"/>
      <c r="M241" s="8"/>
    </row>
    <row r="242" spans="1:51" ht="21.95" customHeight="1" x14ac:dyDescent="0.3">
      <c r="A242" s="10"/>
      <c r="B242" s="10"/>
      <c r="C242" s="11"/>
      <c r="D242" s="12"/>
      <c r="E242" s="12"/>
      <c r="F242" s="12"/>
      <c r="G242" s="12"/>
      <c r="H242" s="12"/>
      <c r="I242" s="12"/>
      <c r="J242" s="12"/>
      <c r="K242" s="12"/>
      <c r="L242" s="12"/>
      <c r="M242" s="8"/>
    </row>
    <row r="243" spans="1:51" ht="21.95" customHeight="1" x14ac:dyDescent="0.3">
      <c r="A243" s="10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8"/>
    </row>
    <row r="244" spans="1:51" ht="21.95" customHeight="1" x14ac:dyDescent="0.3">
      <c r="A244" s="7" t="s">
        <v>181</v>
      </c>
      <c r="B244" s="10"/>
      <c r="C244" s="11"/>
      <c r="D244" s="12"/>
      <c r="E244" s="12"/>
      <c r="F244" s="12">
        <f>ROUNDDOWN(SUMIF(Q226:Q243,"1",F226:F243),0)</f>
        <v>0</v>
      </c>
      <c r="G244" s="12"/>
      <c r="H244" s="12">
        <f>ROUNDDOWN(SUMIF(Q226:Q243,"1",H226:H243),0)</f>
        <v>0</v>
      </c>
      <c r="I244" s="12"/>
      <c r="J244" s="12">
        <f>ROUNDDOWN(SUMIF(Q226:Q243,"1",J226:J243),0)</f>
        <v>0</v>
      </c>
      <c r="K244" s="12"/>
      <c r="L244" s="12">
        <f>F244+H244+J244</f>
        <v>0</v>
      </c>
      <c r="M244" s="8"/>
      <c r="R244">
        <f t="shared" ref="R244:AY244" si="160">ROUNDDOWN(SUM(R226:R240),0)</f>
        <v>0</v>
      </c>
      <c r="S244">
        <f t="shared" si="160"/>
        <v>0</v>
      </c>
      <c r="T244">
        <f t="shared" si="160"/>
        <v>0</v>
      </c>
      <c r="U244">
        <f t="shared" si="160"/>
        <v>0</v>
      </c>
      <c r="V244">
        <f t="shared" si="160"/>
        <v>0</v>
      </c>
      <c r="W244">
        <f t="shared" si="160"/>
        <v>0</v>
      </c>
      <c r="X244">
        <f t="shared" si="160"/>
        <v>0</v>
      </c>
      <c r="Y244">
        <f t="shared" si="160"/>
        <v>0</v>
      </c>
      <c r="Z244">
        <f t="shared" si="160"/>
        <v>0</v>
      </c>
      <c r="AA244">
        <f t="shared" si="160"/>
        <v>0</v>
      </c>
      <c r="AB244">
        <f t="shared" si="160"/>
        <v>0</v>
      </c>
      <c r="AC244">
        <f t="shared" si="160"/>
        <v>0</v>
      </c>
      <c r="AD244">
        <f t="shared" si="160"/>
        <v>0</v>
      </c>
      <c r="AE244">
        <f t="shared" si="160"/>
        <v>0</v>
      </c>
      <c r="AF244">
        <f t="shared" si="160"/>
        <v>0</v>
      </c>
      <c r="AG244">
        <f t="shared" si="160"/>
        <v>0</v>
      </c>
      <c r="AH244">
        <f t="shared" si="160"/>
        <v>0</v>
      </c>
      <c r="AI244">
        <f t="shared" si="160"/>
        <v>0</v>
      </c>
      <c r="AJ244">
        <f t="shared" si="160"/>
        <v>0</v>
      </c>
      <c r="AK244">
        <f t="shared" si="160"/>
        <v>0</v>
      </c>
      <c r="AL244">
        <f t="shared" si="160"/>
        <v>0</v>
      </c>
      <c r="AM244">
        <f t="shared" si="160"/>
        <v>0</v>
      </c>
      <c r="AN244">
        <f t="shared" si="160"/>
        <v>0</v>
      </c>
      <c r="AO244">
        <f t="shared" si="160"/>
        <v>0</v>
      </c>
      <c r="AP244">
        <f t="shared" si="160"/>
        <v>0</v>
      </c>
      <c r="AQ244">
        <f t="shared" si="160"/>
        <v>0</v>
      </c>
      <c r="AR244">
        <f t="shared" si="160"/>
        <v>0</v>
      </c>
      <c r="AS244">
        <f t="shared" si="160"/>
        <v>0</v>
      </c>
      <c r="AT244">
        <f t="shared" si="160"/>
        <v>0</v>
      </c>
      <c r="AU244">
        <f t="shared" si="160"/>
        <v>0</v>
      </c>
      <c r="AV244">
        <f t="shared" si="160"/>
        <v>0</v>
      </c>
      <c r="AW244">
        <f t="shared" si="160"/>
        <v>0</v>
      </c>
      <c r="AX244">
        <f t="shared" si="160"/>
        <v>0</v>
      </c>
      <c r="AY244">
        <f t="shared" si="160"/>
        <v>0</v>
      </c>
    </row>
    <row r="245" spans="1:51" ht="21.95" customHeight="1" x14ac:dyDescent="0.3">
      <c r="A245" s="34" t="s">
        <v>267</v>
      </c>
      <c r="B245" s="35"/>
      <c r="C245" s="35"/>
      <c r="D245" s="36"/>
      <c r="E245" s="36"/>
      <c r="F245" s="36"/>
      <c r="G245" s="36"/>
      <c r="H245" s="36"/>
      <c r="I245" s="36"/>
      <c r="J245" s="36"/>
      <c r="K245" s="36"/>
      <c r="L245" s="36"/>
      <c r="M245" s="35"/>
    </row>
    <row r="246" spans="1:51" ht="21.95" customHeight="1" x14ac:dyDescent="0.3">
      <c r="A246" s="6" t="s">
        <v>171</v>
      </c>
      <c r="B246" s="6" t="s">
        <v>25</v>
      </c>
      <c r="C246" s="7" t="s">
        <v>110</v>
      </c>
      <c r="D246" s="12">
        <v>7</v>
      </c>
      <c r="E246" s="12"/>
      <c r="F246" s="12"/>
      <c r="G246" s="12"/>
      <c r="H246" s="12"/>
      <c r="I246" s="12"/>
      <c r="J246" s="12"/>
      <c r="K246" s="12"/>
      <c r="L246" s="12"/>
      <c r="M246" s="9"/>
      <c r="O246" t="str">
        <f>""</f>
        <v/>
      </c>
      <c r="P246" t="s">
        <v>171</v>
      </c>
      <c r="Q246">
        <v>1</v>
      </c>
      <c r="R246">
        <f>IF(P246="기계경비",J246,0)</f>
        <v>0</v>
      </c>
      <c r="S246">
        <f>IF(P246="운반비",L246,0)</f>
        <v>0</v>
      </c>
      <c r="T246">
        <f>IF(P246="작업부산물",F246,0)</f>
        <v>0</v>
      </c>
      <c r="U246">
        <f>IF(P246="관급",F246,0)</f>
        <v>0</v>
      </c>
      <c r="V246">
        <f>IF(P246="외주비",J246,0)</f>
        <v>0</v>
      </c>
      <c r="W246">
        <f>IF(P246="장비비",J246,0)</f>
        <v>0</v>
      </c>
      <c r="X246">
        <f>IF(P246="폐기물처리비",L246,0)</f>
        <v>0</v>
      </c>
      <c r="Y246">
        <f>IF(P246="가설비",J246,0)</f>
        <v>0</v>
      </c>
      <c r="Z246">
        <f>IF(P246="잡비제외분",F246,0)</f>
        <v>0</v>
      </c>
      <c r="AA246">
        <f>IF(P246="사급자재대",L246,0)</f>
        <v>0</v>
      </c>
      <c r="AB246">
        <f>IF(P246="관급자재대",L246,0)</f>
        <v>0</v>
      </c>
      <c r="AC246">
        <f>IF(P246="석면분담금",L246,0)</f>
        <v>0</v>
      </c>
      <c r="AD246">
        <f>IF(P246="임금채권부담금",L246,0)</f>
        <v>0</v>
      </c>
      <c r="AE246">
        <f>IF(P246="안전관리비",L246,0)</f>
        <v>0</v>
      </c>
      <c r="AF246">
        <f>IF(P246="품질관리비",L246,0)</f>
        <v>0</v>
      </c>
      <c r="AG246">
        <f>IF(P246="작업부산물(철거해체)",L246,0)</f>
        <v>0</v>
      </c>
      <c r="AH246">
        <f>IF(P246="어린이유해물질수수료",L246,0)</f>
        <v>0</v>
      </c>
      <c r="AI246">
        <f>IF(P246="퇴직공제부금",L246,0)</f>
        <v>0</v>
      </c>
      <c r="AJ246">
        <f>IF(P246="사용자항목8",L246,0)</f>
        <v>0</v>
      </c>
      <c r="AK246">
        <f>IF(P246="사용자항목9",L246,0)</f>
        <v>0</v>
      </c>
      <c r="AL246">
        <f>IF(P246="사용자항목10",L246,0)</f>
        <v>0</v>
      </c>
      <c r="AM246">
        <f>IF(P246="사용자항목11",L246,0)</f>
        <v>0</v>
      </c>
      <c r="AN246">
        <f>IF(P246="사용자항목12",L246,0)</f>
        <v>0</v>
      </c>
      <c r="AO246">
        <f>IF(P246="사용자항목13",L246,0)</f>
        <v>0</v>
      </c>
      <c r="AP246">
        <f>IF(P246="사용자항목14",L246,0)</f>
        <v>0</v>
      </c>
      <c r="AQ246">
        <f>IF(P246="사용자항목15",L246,0)</f>
        <v>0</v>
      </c>
      <c r="AR246">
        <f>IF(P246="사용자항목16",L246,0)</f>
        <v>0</v>
      </c>
      <c r="AS246">
        <f>IF(P246="사용자항목17",L246,0)</f>
        <v>0</v>
      </c>
      <c r="AT246">
        <f>IF(P246="사용자항목18",L246,0)</f>
        <v>0</v>
      </c>
      <c r="AU246">
        <f>IF(P246="사용자항목19",L246,0)</f>
        <v>0</v>
      </c>
    </row>
    <row r="247" spans="1:51" ht="21.95" customHeight="1" x14ac:dyDescent="0.3">
      <c r="A247" s="6" t="s">
        <v>171</v>
      </c>
      <c r="B247" s="6" t="s">
        <v>268</v>
      </c>
      <c r="C247" s="7" t="s">
        <v>110</v>
      </c>
      <c r="D247" s="12">
        <v>1</v>
      </c>
      <c r="E247" s="12"/>
      <c r="F247" s="12"/>
      <c r="G247" s="12"/>
      <c r="H247" s="12"/>
      <c r="I247" s="12"/>
      <c r="J247" s="12"/>
      <c r="K247" s="12"/>
      <c r="L247" s="12"/>
      <c r="M247" s="9"/>
      <c r="O247" t="str">
        <f>""</f>
        <v/>
      </c>
      <c r="P247" t="s">
        <v>171</v>
      </c>
      <c r="Q247">
        <v>1</v>
      </c>
      <c r="R247">
        <f>IF(P247="기계경비",J247,0)</f>
        <v>0</v>
      </c>
      <c r="S247">
        <f>IF(P247="운반비",L247,0)</f>
        <v>0</v>
      </c>
      <c r="T247">
        <f>IF(P247="작업부산물",F247,0)</f>
        <v>0</v>
      </c>
      <c r="U247">
        <f>IF(P247="관급",F247,0)</f>
        <v>0</v>
      </c>
      <c r="V247">
        <f>IF(P247="외주비",J247,0)</f>
        <v>0</v>
      </c>
      <c r="W247">
        <f>IF(P247="장비비",J247,0)</f>
        <v>0</v>
      </c>
      <c r="X247">
        <f>IF(P247="폐기물처리비",L247,0)</f>
        <v>0</v>
      </c>
      <c r="Y247">
        <f>IF(P247="가설비",J247,0)</f>
        <v>0</v>
      </c>
      <c r="Z247">
        <f>IF(P247="잡비제외분",F247,0)</f>
        <v>0</v>
      </c>
      <c r="AA247">
        <f>IF(P247="사급자재대",L247,0)</f>
        <v>0</v>
      </c>
      <c r="AB247">
        <f>IF(P247="관급자재대",L247,0)</f>
        <v>0</v>
      </c>
      <c r="AC247">
        <f>IF(P247="석면분담금",L247,0)</f>
        <v>0</v>
      </c>
      <c r="AD247">
        <f>IF(P247="임금채권부담금",L247,0)</f>
        <v>0</v>
      </c>
      <c r="AE247">
        <f>IF(P247="안전관리비",L247,0)</f>
        <v>0</v>
      </c>
      <c r="AF247">
        <f>IF(P247="품질관리비",L247,0)</f>
        <v>0</v>
      </c>
      <c r="AG247">
        <f>IF(P247="작업부산물(철거해체)",L247,0)</f>
        <v>0</v>
      </c>
      <c r="AH247">
        <f>IF(P247="어린이유해물질수수료",L247,0)</f>
        <v>0</v>
      </c>
      <c r="AI247">
        <f>IF(P247="퇴직공제부금",L247,0)</f>
        <v>0</v>
      </c>
      <c r="AJ247">
        <f>IF(P247="사용자항목8",L247,0)</f>
        <v>0</v>
      </c>
      <c r="AK247">
        <f>IF(P247="사용자항목9",L247,0)</f>
        <v>0</v>
      </c>
      <c r="AL247">
        <f>IF(P247="사용자항목10",L247,0)</f>
        <v>0</v>
      </c>
      <c r="AM247">
        <f>IF(P247="사용자항목11",L247,0)</f>
        <v>0</v>
      </c>
      <c r="AN247">
        <f>IF(P247="사용자항목12",L247,0)</f>
        <v>0</v>
      </c>
      <c r="AO247">
        <f>IF(P247="사용자항목13",L247,0)</f>
        <v>0</v>
      </c>
      <c r="AP247">
        <f>IF(P247="사용자항목14",L247,0)</f>
        <v>0</v>
      </c>
      <c r="AQ247">
        <f>IF(P247="사용자항목15",L247,0)</f>
        <v>0</v>
      </c>
      <c r="AR247">
        <f>IF(P247="사용자항목16",L247,0)</f>
        <v>0</v>
      </c>
      <c r="AS247">
        <f>IF(P247="사용자항목17",L247,0)</f>
        <v>0</v>
      </c>
      <c r="AT247">
        <f>IF(P247="사용자항목18",L247,0)</f>
        <v>0</v>
      </c>
      <c r="AU247">
        <f>IF(P247="사용자항목19",L247,0)</f>
        <v>0</v>
      </c>
    </row>
    <row r="248" spans="1:51" ht="21.95" customHeight="1" x14ac:dyDescent="0.3">
      <c r="A248" s="6" t="s">
        <v>171</v>
      </c>
      <c r="B248" s="6" t="s">
        <v>203</v>
      </c>
      <c r="C248" s="7" t="s">
        <v>110</v>
      </c>
      <c r="D248" s="12">
        <v>1</v>
      </c>
      <c r="E248" s="12"/>
      <c r="F248" s="12"/>
      <c r="G248" s="12"/>
      <c r="H248" s="12"/>
      <c r="I248" s="12"/>
      <c r="J248" s="12"/>
      <c r="K248" s="12"/>
      <c r="L248" s="12"/>
      <c r="M248" s="9"/>
      <c r="O248" t="str">
        <f>""</f>
        <v/>
      </c>
      <c r="P248" t="s">
        <v>171</v>
      </c>
      <c r="Q248">
        <v>1</v>
      </c>
      <c r="R248">
        <f>IF(P248="기계경비",J248,0)</f>
        <v>0</v>
      </c>
      <c r="S248">
        <f>IF(P248="운반비",L248,0)</f>
        <v>0</v>
      </c>
      <c r="T248">
        <f>IF(P248="작업부산물",F248,0)</f>
        <v>0</v>
      </c>
      <c r="U248">
        <f>IF(P248="관급",F248,0)</f>
        <v>0</v>
      </c>
      <c r="V248">
        <f>IF(P248="외주비",J248,0)</f>
        <v>0</v>
      </c>
      <c r="W248">
        <f>IF(P248="장비비",J248,0)</f>
        <v>0</v>
      </c>
      <c r="X248">
        <f>IF(P248="폐기물처리비",L248,0)</f>
        <v>0</v>
      </c>
      <c r="Y248">
        <f>IF(P248="가설비",J248,0)</f>
        <v>0</v>
      </c>
      <c r="Z248">
        <f>IF(P248="잡비제외분",F248,0)</f>
        <v>0</v>
      </c>
      <c r="AA248">
        <f>IF(P248="사급자재대",L248,0)</f>
        <v>0</v>
      </c>
      <c r="AB248">
        <f>IF(P248="관급자재대",L248,0)</f>
        <v>0</v>
      </c>
      <c r="AC248">
        <f>IF(P248="석면분담금",L248,0)</f>
        <v>0</v>
      </c>
      <c r="AD248">
        <f>IF(P248="임금채권부담금",L248,0)</f>
        <v>0</v>
      </c>
      <c r="AE248">
        <f>IF(P248="안전관리비",L248,0)</f>
        <v>0</v>
      </c>
      <c r="AF248">
        <f>IF(P248="품질관리비",L248,0)</f>
        <v>0</v>
      </c>
      <c r="AG248">
        <f>IF(P248="작업부산물(철거해체)",L248,0)</f>
        <v>0</v>
      </c>
      <c r="AH248">
        <f>IF(P248="어린이유해물질수수료",L248,0)</f>
        <v>0</v>
      </c>
      <c r="AI248">
        <f>IF(P248="퇴직공제부금",L248,0)</f>
        <v>0</v>
      </c>
      <c r="AJ248">
        <f>IF(P248="사용자항목8",L248,0)</f>
        <v>0</v>
      </c>
      <c r="AK248">
        <f>IF(P248="사용자항목9",L248,0)</f>
        <v>0</v>
      </c>
      <c r="AL248">
        <f>IF(P248="사용자항목10",L248,0)</f>
        <v>0</v>
      </c>
      <c r="AM248">
        <f>IF(P248="사용자항목11",L248,0)</f>
        <v>0</v>
      </c>
      <c r="AN248">
        <f>IF(P248="사용자항목12",L248,0)</f>
        <v>0</v>
      </c>
      <c r="AO248">
        <f>IF(P248="사용자항목13",L248,0)</f>
        <v>0</v>
      </c>
      <c r="AP248">
        <f>IF(P248="사용자항목14",L248,0)</f>
        <v>0</v>
      </c>
      <c r="AQ248">
        <f>IF(P248="사용자항목15",L248,0)</f>
        <v>0</v>
      </c>
      <c r="AR248">
        <f>IF(P248="사용자항목16",L248,0)</f>
        <v>0</v>
      </c>
      <c r="AS248">
        <f>IF(P248="사용자항목17",L248,0)</f>
        <v>0</v>
      </c>
      <c r="AT248">
        <f>IF(P248="사용자항목18",L248,0)</f>
        <v>0</v>
      </c>
      <c r="AU248">
        <f>IF(P248="사용자항목19",L248,0)</f>
        <v>0</v>
      </c>
      <c r="AY248" s="4" t="s">
        <v>94</v>
      </c>
    </row>
    <row r="249" spans="1:51" ht="21.95" customHeight="1" x14ac:dyDescent="0.3">
      <c r="A249" s="10"/>
      <c r="B249" s="10"/>
      <c r="C249" s="11"/>
      <c r="D249" s="12"/>
      <c r="E249" s="12"/>
      <c r="F249" s="12"/>
      <c r="G249" s="12"/>
      <c r="H249" s="12"/>
      <c r="I249" s="12"/>
      <c r="J249" s="12"/>
      <c r="K249" s="12"/>
      <c r="L249" s="12"/>
      <c r="M249" s="8"/>
    </row>
    <row r="250" spans="1:51" ht="21.95" customHeight="1" x14ac:dyDescent="0.3">
      <c r="A250" s="10"/>
      <c r="B250" s="10"/>
      <c r="C250" s="11"/>
      <c r="D250" s="12"/>
      <c r="E250" s="12"/>
      <c r="F250" s="12"/>
      <c r="G250" s="12"/>
      <c r="H250" s="12"/>
      <c r="I250" s="12"/>
      <c r="J250" s="12"/>
      <c r="K250" s="12"/>
      <c r="L250" s="12"/>
      <c r="M250" s="8"/>
    </row>
    <row r="251" spans="1:51" ht="21.95" customHeight="1" x14ac:dyDescent="0.3">
      <c r="A251" s="10"/>
      <c r="B251" s="10"/>
      <c r="C251" s="11"/>
      <c r="D251" s="12"/>
      <c r="E251" s="12"/>
      <c r="F251" s="12"/>
      <c r="G251" s="12"/>
      <c r="H251" s="12"/>
      <c r="I251" s="12"/>
      <c r="J251" s="12"/>
      <c r="K251" s="12"/>
      <c r="L251" s="12"/>
      <c r="M251" s="8"/>
    </row>
    <row r="252" spans="1:51" ht="21.95" customHeight="1" x14ac:dyDescent="0.3">
      <c r="A252" s="10"/>
      <c r="B252" s="10"/>
      <c r="C252" s="11"/>
      <c r="D252" s="12"/>
      <c r="E252" s="12"/>
      <c r="F252" s="12"/>
      <c r="G252" s="12"/>
      <c r="H252" s="12"/>
      <c r="I252" s="12"/>
      <c r="J252" s="12"/>
      <c r="K252" s="12"/>
      <c r="L252" s="12"/>
      <c r="M252" s="8"/>
    </row>
    <row r="253" spans="1:51" ht="21.95" customHeight="1" x14ac:dyDescent="0.3">
      <c r="A253" s="10"/>
      <c r="B253" s="10"/>
      <c r="C253" s="11"/>
      <c r="D253" s="12"/>
      <c r="E253" s="12"/>
      <c r="F253" s="12"/>
      <c r="G253" s="12"/>
      <c r="H253" s="12"/>
      <c r="I253" s="12"/>
      <c r="J253" s="12"/>
      <c r="K253" s="12"/>
      <c r="L253" s="12"/>
      <c r="M253" s="8"/>
    </row>
    <row r="254" spans="1:51" ht="21.95" customHeight="1" x14ac:dyDescent="0.3">
      <c r="A254" s="10"/>
      <c r="B254" s="10"/>
      <c r="C254" s="11"/>
      <c r="D254" s="12"/>
      <c r="E254" s="12"/>
      <c r="F254" s="12"/>
      <c r="G254" s="12"/>
      <c r="H254" s="12"/>
      <c r="I254" s="12"/>
      <c r="J254" s="12"/>
      <c r="K254" s="12"/>
      <c r="L254" s="12"/>
      <c r="M254" s="8"/>
    </row>
    <row r="255" spans="1:51" ht="21.95" customHeight="1" x14ac:dyDescent="0.3">
      <c r="A255" s="10"/>
      <c r="B255" s="10"/>
      <c r="C255" s="11"/>
      <c r="D255" s="12"/>
      <c r="E255" s="12"/>
      <c r="F255" s="12"/>
      <c r="G255" s="12"/>
      <c r="H255" s="12"/>
      <c r="I255" s="12"/>
      <c r="J255" s="12"/>
      <c r="K255" s="12"/>
      <c r="L255" s="12"/>
      <c r="M255" s="8"/>
    </row>
    <row r="256" spans="1:51" ht="21.95" customHeight="1" x14ac:dyDescent="0.3">
      <c r="A256" s="10"/>
      <c r="B256" s="10"/>
      <c r="C256" s="11"/>
      <c r="D256" s="12"/>
      <c r="E256" s="12"/>
      <c r="F256" s="12"/>
      <c r="G256" s="12"/>
      <c r="H256" s="12"/>
      <c r="I256" s="12"/>
      <c r="J256" s="12"/>
      <c r="K256" s="12"/>
      <c r="L256" s="12"/>
      <c r="M256" s="8"/>
    </row>
    <row r="257" spans="1:51" ht="21.95" customHeight="1" x14ac:dyDescent="0.3">
      <c r="A257" s="10"/>
      <c r="B257" s="10"/>
      <c r="C257" s="11"/>
      <c r="D257" s="12"/>
      <c r="E257" s="12"/>
      <c r="F257" s="12"/>
      <c r="G257" s="12"/>
      <c r="H257" s="12"/>
      <c r="I257" s="12"/>
      <c r="J257" s="12"/>
      <c r="K257" s="12"/>
      <c r="L257" s="12"/>
      <c r="M257" s="8"/>
    </row>
    <row r="258" spans="1:51" ht="21.95" customHeight="1" x14ac:dyDescent="0.3">
      <c r="A258" s="10"/>
      <c r="B258" s="10"/>
      <c r="C258" s="11"/>
      <c r="D258" s="12"/>
      <c r="E258" s="12"/>
      <c r="F258" s="12"/>
      <c r="G258" s="12"/>
      <c r="H258" s="12"/>
      <c r="I258" s="12"/>
      <c r="J258" s="12"/>
      <c r="K258" s="12"/>
      <c r="L258" s="12"/>
      <c r="M258" s="8"/>
    </row>
    <row r="259" spans="1:51" ht="21.95" customHeight="1" x14ac:dyDescent="0.3">
      <c r="A259" s="10"/>
      <c r="B259" s="10"/>
      <c r="C259" s="11"/>
      <c r="D259" s="12"/>
      <c r="E259" s="12"/>
      <c r="F259" s="12"/>
      <c r="G259" s="12"/>
      <c r="H259" s="12"/>
      <c r="I259" s="12"/>
      <c r="J259" s="12"/>
      <c r="K259" s="12"/>
      <c r="L259" s="12"/>
      <c r="M259" s="8"/>
    </row>
    <row r="260" spans="1:51" ht="21.95" customHeight="1" x14ac:dyDescent="0.3">
      <c r="A260" s="10"/>
      <c r="B260" s="10"/>
      <c r="C260" s="11"/>
      <c r="D260" s="12"/>
      <c r="E260" s="12"/>
      <c r="F260" s="12"/>
      <c r="G260" s="12"/>
      <c r="H260" s="12"/>
      <c r="I260" s="12"/>
      <c r="J260" s="12"/>
      <c r="K260" s="12"/>
      <c r="L260" s="12"/>
      <c r="M260" s="8"/>
    </row>
    <row r="261" spans="1:51" ht="21.95" customHeight="1" x14ac:dyDescent="0.3">
      <c r="A261" s="10"/>
      <c r="B261" s="10"/>
      <c r="C261" s="11"/>
      <c r="D261" s="12"/>
      <c r="E261" s="12"/>
      <c r="F261" s="12"/>
      <c r="G261" s="12"/>
      <c r="H261" s="12"/>
      <c r="I261" s="12"/>
      <c r="J261" s="12"/>
      <c r="K261" s="12"/>
      <c r="L261" s="12"/>
      <c r="M261" s="8"/>
    </row>
    <row r="262" spans="1:51" ht="21.95" customHeight="1" x14ac:dyDescent="0.3">
      <c r="A262" s="10"/>
      <c r="B262" s="10"/>
      <c r="C262" s="11"/>
      <c r="D262" s="12"/>
      <c r="E262" s="12"/>
      <c r="F262" s="12"/>
      <c r="G262" s="12"/>
      <c r="H262" s="12"/>
      <c r="I262" s="12"/>
      <c r="J262" s="12"/>
      <c r="K262" s="12"/>
      <c r="L262" s="12"/>
      <c r="M262" s="8"/>
    </row>
    <row r="263" spans="1:51" ht="21.95" customHeight="1" x14ac:dyDescent="0.3">
      <c r="A263" s="10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8"/>
    </row>
    <row r="264" spans="1:51" ht="21.95" customHeight="1" x14ac:dyDescent="0.3">
      <c r="A264" s="7" t="s">
        <v>181</v>
      </c>
      <c r="B264" s="10"/>
      <c r="C264" s="11"/>
      <c r="D264" s="12"/>
      <c r="E264" s="12"/>
      <c r="F264" s="12">
        <f>ROUNDDOWN(SUMIF(Q246:Q263,"1",F246:F263),0)</f>
        <v>0</v>
      </c>
      <c r="G264" s="12"/>
      <c r="H264" s="12">
        <f>ROUNDDOWN(SUMIF(Q246:Q263,"1",H246:H263),0)</f>
        <v>0</v>
      </c>
      <c r="I264" s="12"/>
      <c r="J264" s="12">
        <f>ROUNDDOWN(SUMIF(Q246:Q263,"1",J246:J263),0)</f>
        <v>0</v>
      </c>
      <c r="K264" s="12"/>
      <c r="L264" s="12">
        <f>F264+H264+J264</f>
        <v>0</v>
      </c>
      <c r="M264" s="8"/>
      <c r="R264">
        <f t="shared" ref="R264:AY264" si="161">ROUNDDOWN(SUM(R246:R248),0)</f>
        <v>0</v>
      </c>
      <c r="S264">
        <f t="shared" si="161"/>
        <v>0</v>
      </c>
      <c r="T264">
        <f t="shared" si="161"/>
        <v>0</v>
      </c>
      <c r="U264">
        <f t="shared" si="161"/>
        <v>0</v>
      </c>
      <c r="V264">
        <f t="shared" si="161"/>
        <v>0</v>
      </c>
      <c r="W264">
        <f t="shared" si="161"/>
        <v>0</v>
      </c>
      <c r="X264">
        <f t="shared" si="161"/>
        <v>0</v>
      </c>
      <c r="Y264">
        <f t="shared" si="161"/>
        <v>0</v>
      </c>
      <c r="Z264">
        <f t="shared" si="161"/>
        <v>0</v>
      </c>
      <c r="AA264">
        <f t="shared" si="161"/>
        <v>0</v>
      </c>
      <c r="AB264">
        <f t="shared" si="161"/>
        <v>0</v>
      </c>
      <c r="AC264">
        <f t="shared" si="161"/>
        <v>0</v>
      </c>
      <c r="AD264">
        <f t="shared" si="161"/>
        <v>0</v>
      </c>
      <c r="AE264">
        <f t="shared" si="161"/>
        <v>0</v>
      </c>
      <c r="AF264">
        <f t="shared" si="161"/>
        <v>0</v>
      </c>
      <c r="AG264">
        <f t="shared" si="161"/>
        <v>0</v>
      </c>
      <c r="AH264">
        <f t="shared" si="161"/>
        <v>0</v>
      </c>
      <c r="AI264">
        <f t="shared" si="161"/>
        <v>0</v>
      </c>
      <c r="AJ264">
        <f t="shared" si="161"/>
        <v>0</v>
      </c>
      <c r="AK264">
        <f t="shared" si="161"/>
        <v>0</v>
      </c>
      <c r="AL264">
        <f t="shared" si="161"/>
        <v>0</v>
      </c>
      <c r="AM264">
        <f t="shared" si="161"/>
        <v>0</v>
      </c>
      <c r="AN264">
        <f t="shared" si="161"/>
        <v>0</v>
      </c>
      <c r="AO264">
        <f t="shared" si="161"/>
        <v>0</v>
      </c>
      <c r="AP264">
        <f t="shared" si="161"/>
        <v>0</v>
      </c>
      <c r="AQ264">
        <f t="shared" si="161"/>
        <v>0</v>
      </c>
      <c r="AR264">
        <f t="shared" si="161"/>
        <v>0</v>
      </c>
      <c r="AS264">
        <f t="shared" si="161"/>
        <v>0</v>
      </c>
      <c r="AT264">
        <f t="shared" si="161"/>
        <v>0</v>
      </c>
      <c r="AU264">
        <f t="shared" si="161"/>
        <v>0</v>
      </c>
      <c r="AV264">
        <f t="shared" si="161"/>
        <v>0</v>
      </c>
      <c r="AW264">
        <f t="shared" si="161"/>
        <v>0</v>
      </c>
      <c r="AX264">
        <f t="shared" si="161"/>
        <v>0</v>
      </c>
      <c r="AY264">
        <f t="shared" si="161"/>
        <v>0</v>
      </c>
    </row>
    <row r="265" spans="1:51" ht="21.95" customHeight="1" x14ac:dyDescent="0.3">
      <c r="A265" s="34" t="s">
        <v>5</v>
      </c>
      <c r="B265" s="35"/>
      <c r="C265" s="35"/>
      <c r="D265" s="36"/>
      <c r="E265" s="36"/>
      <c r="F265" s="36"/>
      <c r="G265" s="36"/>
      <c r="H265" s="36"/>
      <c r="I265" s="36"/>
      <c r="J265" s="36"/>
      <c r="K265" s="36"/>
      <c r="L265" s="36"/>
      <c r="M265" s="35"/>
    </row>
    <row r="266" spans="1:51" ht="21.95" customHeight="1" x14ac:dyDescent="0.3">
      <c r="A266" s="6" t="s">
        <v>101</v>
      </c>
      <c r="B266" s="6" t="s">
        <v>101</v>
      </c>
      <c r="C266" s="7" t="s">
        <v>112</v>
      </c>
      <c r="D266" s="12">
        <v>1</v>
      </c>
      <c r="E266" s="12"/>
      <c r="F266" s="12"/>
      <c r="G266" s="12"/>
      <c r="H266" s="12"/>
      <c r="I266" s="12"/>
      <c r="J266" s="12"/>
      <c r="K266" s="12"/>
      <c r="L266" s="12"/>
      <c r="M266" s="8"/>
      <c r="O266" t="str">
        <f>"01"</f>
        <v>01</v>
      </c>
      <c r="P266" s="4" t="s">
        <v>187</v>
      </c>
      <c r="Q266">
        <v>1</v>
      </c>
      <c r="R266">
        <f>IF(P266="기계경비",J266,0)</f>
        <v>0</v>
      </c>
      <c r="S266">
        <f>IF(P266="운반비",L266,0)</f>
        <v>0</v>
      </c>
      <c r="T266">
        <f>IF(P266="작업부산물",F266,0)</f>
        <v>0</v>
      </c>
      <c r="U266">
        <f>IF(P266="관급",F266,0)</f>
        <v>0</v>
      </c>
      <c r="V266">
        <f>IF(P266="외주비",J266,0)</f>
        <v>0</v>
      </c>
      <c r="W266">
        <f>IF(P266="장비비",J266,0)</f>
        <v>0</v>
      </c>
      <c r="X266">
        <f>IF(P266="폐기물처리비",L266,0)</f>
        <v>0</v>
      </c>
      <c r="Y266">
        <f>IF(P266="가설비",J266,0)</f>
        <v>0</v>
      </c>
      <c r="Z266">
        <f>IF(P266="잡비제외분",F266,0)</f>
        <v>0</v>
      </c>
      <c r="AA266">
        <f>IF(P266="사급자재대",L266,0)</f>
        <v>0</v>
      </c>
      <c r="AB266">
        <f>IF(P266="관급자재대",L266,0)</f>
        <v>0</v>
      </c>
      <c r="AC266">
        <f>IF(P266="석면분담금",L266,0)</f>
        <v>0</v>
      </c>
      <c r="AD266">
        <f>IF(P266="임금채권부담금",L266,0)</f>
        <v>0</v>
      </c>
      <c r="AE266">
        <f>IF(P266="안전관리비",L266,0)</f>
        <v>0</v>
      </c>
      <c r="AF266">
        <f>IF(P266="품질관리비",L266,0)</f>
        <v>0</v>
      </c>
      <c r="AG266">
        <f>IF(P266="작업부산물(철거해체)",L266,0)</f>
        <v>0</v>
      </c>
      <c r="AH266">
        <f>IF(P266="어린이유해물질수수료",L266,0)</f>
        <v>0</v>
      </c>
      <c r="AI266">
        <f>IF(P266="퇴직공제부금",L266,0)</f>
        <v>0</v>
      </c>
      <c r="AJ266">
        <f>IF(P266="사용자항목8",L266,0)</f>
        <v>0</v>
      </c>
      <c r="AK266">
        <f>IF(P266="사용자항목9",L266,0)</f>
        <v>0</v>
      </c>
      <c r="AL266">
        <f>IF(P266="사용자항목10",L266,0)</f>
        <v>0</v>
      </c>
      <c r="AM266">
        <f>IF(P266="사용자항목11",L266,0)</f>
        <v>0</v>
      </c>
      <c r="AN266">
        <f>IF(P266="사용자항목12",L266,0)</f>
        <v>0</v>
      </c>
      <c r="AO266">
        <f>IF(P266="사용자항목13",L266,0)</f>
        <v>0</v>
      </c>
      <c r="AP266">
        <f>IF(P266="사용자항목14",L266,0)</f>
        <v>0</v>
      </c>
      <c r="AQ266">
        <f>IF(P266="사용자항목15",L266,0)</f>
        <v>0</v>
      </c>
      <c r="AR266">
        <f>IF(P266="사용자항목16",L266,0)</f>
        <v>0</v>
      </c>
      <c r="AS266">
        <f>IF(P266="사용자항목17",L266,0)</f>
        <v>0</v>
      </c>
      <c r="AT266">
        <f>IF(P266="사용자항목18",L266,0)</f>
        <v>0</v>
      </c>
      <c r="AU266">
        <f>IF(P266="사용자항목19",L266,0)</f>
        <v>0</v>
      </c>
    </row>
    <row r="267" spans="1:51" ht="21.95" customHeight="1" x14ac:dyDescent="0.3">
      <c r="A267" s="6" t="s">
        <v>151</v>
      </c>
      <c r="B267" s="6" t="s">
        <v>151</v>
      </c>
      <c r="C267" s="7" t="s">
        <v>134</v>
      </c>
      <c r="D267" s="12">
        <v>13</v>
      </c>
      <c r="E267" s="12"/>
      <c r="F267" s="12"/>
      <c r="G267" s="12"/>
      <c r="H267" s="12"/>
      <c r="I267" s="12"/>
      <c r="J267" s="12"/>
      <c r="K267" s="12"/>
      <c r="L267" s="12"/>
      <c r="M267" s="8"/>
      <c r="O267" t="str">
        <f>"01"</f>
        <v>01</v>
      </c>
      <c r="P267" s="4" t="s">
        <v>187</v>
      </c>
      <c r="Q267">
        <v>1</v>
      </c>
      <c r="R267">
        <f>IF(P267="기계경비",J267,0)</f>
        <v>0</v>
      </c>
      <c r="S267">
        <f>IF(P267="운반비",L267,0)</f>
        <v>0</v>
      </c>
      <c r="T267">
        <f>IF(P267="작업부산물",F267,0)</f>
        <v>0</v>
      </c>
      <c r="U267">
        <f>IF(P267="관급",F267,0)</f>
        <v>0</v>
      </c>
      <c r="V267">
        <f>IF(P267="외주비",J267,0)</f>
        <v>0</v>
      </c>
      <c r="W267">
        <f>IF(P267="장비비",J267,0)</f>
        <v>0</v>
      </c>
      <c r="X267">
        <f>IF(P267="폐기물처리비",L267,0)</f>
        <v>0</v>
      </c>
      <c r="Y267">
        <f>IF(P267="가설비",J267,0)</f>
        <v>0</v>
      </c>
      <c r="Z267">
        <f>IF(P267="잡비제외분",F267,0)</f>
        <v>0</v>
      </c>
      <c r="AA267">
        <f>IF(P267="사급자재대",L267,0)</f>
        <v>0</v>
      </c>
      <c r="AB267">
        <f>IF(P267="관급자재대",L267,0)</f>
        <v>0</v>
      </c>
      <c r="AC267">
        <f>IF(P267="석면분담금",L267,0)</f>
        <v>0</v>
      </c>
      <c r="AD267">
        <f>IF(P267="임금채권부담금",L267,0)</f>
        <v>0</v>
      </c>
      <c r="AE267">
        <f>IF(P267="안전관리비",L267,0)</f>
        <v>0</v>
      </c>
      <c r="AF267">
        <f>IF(P267="품질관리비",L267,0)</f>
        <v>0</v>
      </c>
      <c r="AG267">
        <f>IF(P267="작업부산물(철거해체)",L267,0)</f>
        <v>0</v>
      </c>
      <c r="AH267">
        <f>IF(P267="어린이유해물질수수료",L267,0)</f>
        <v>0</v>
      </c>
      <c r="AI267">
        <f>IF(P267="퇴직공제부금",L267,0)</f>
        <v>0</v>
      </c>
      <c r="AJ267">
        <f>IF(P267="사용자항목8",L267,0)</f>
        <v>0</v>
      </c>
      <c r="AK267">
        <f>IF(P267="사용자항목9",L267,0)</f>
        <v>0</v>
      </c>
      <c r="AL267">
        <f>IF(P267="사용자항목10",L267,0)</f>
        <v>0</v>
      </c>
      <c r="AM267">
        <f>IF(P267="사용자항목11",L267,0)</f>
        <v>0</v>
      </c>
      <c r="AN267">
        <f>IF(P267="사용자항목12",L267,0)</f>
        <v>0</v>
      </c>
      <c r="AO267">
        <f>IF(P267="사용자항목13",L267,0)</f>
        <v>0</v>
      </c>
      <c r="AP267">
        <f>IF(P267="사용자항목14",L267,0)</f>
        <v>0</v>
      </c>
      <c r="AQ267">
        <f>IF(P267="사용자항목15",L267,0)</f>
        <v>0</v>
      </c>
      <c r="AR267">
        <f>IF(P267="사용자항목16",L267,0)</f>
        <v>0</v>
      </c>
      <c r="AS267">
        <f>IF(P267="사용자항목17",L267,0)</f>
        <v>0</v>
      </c>
      <c r="AT267">
        <f>IF(P267="사용자항목18",L267,0)</f>
        <v>0</v>
      </c>
      <c r="AU267">
        <f>IF(P267="사용자항목19",L267,0)</f>
        <v>0</v>
      </c>
    </row>
    <row r="268" spans="1:51" ht="21.95" customHeight="1" x14ac:dyDescent="0.3">
      <c r="A268" s="10"/>
      <c r="B268" s="10"/>
      <c r="C268" s="11"/>
      <c r="D268" s="12"/>
      <c r="E268" s="12"/>
      <c r="F268" s="12"/>
      <c r="G268" s="12"/>
      <c r="H268" s="12"/>
      <c r="I268" s="12"/>
      <c r="J268" s="12"/>
      <c r="K268" s="12"/>
      <c r="L268" s="12"/>
      <c r="M268" s="8"/>
    </row>
    <row r="269" spans="1:51" ht="21.95" customHeight="1" x14ac:dyDescent="0.3">
      <c r="A269" s="10"/>
      <c r="B269" s="10"/>
      <c r="C269" s="11"/>
      <c r="D269" s="12"/>
      <c r="E269" s="12"/>
      <c r="F269" s="12"/>
      <c r="G269" s="12"/>
      <c r="H269" s="12"/>
      <c r="I269" s="12"/>
      <c r="J269" s="12"/>
      <c r="K269" s="12"/>
      <c r="L269" s="12"/>
      <c r="M269" s="8"/>
    </row>
    <row r="270" spans="1:51" ht="21.95" customHeight="1" x14ac:dyDescent="0.3">
      <c r="A270" s="10"/>
      <c r="B270" s="10"/>
      <c r="C270" s="11"/>
      <c r="D270" s="12"/>
      <c r="E270" s="12"/>
      <c r="F270" s="12"/>
      <c r="G270" s="12"/>
      <c r="H270" s="12"/>
      <c r="I270" s="12"/>
      <c r="J270" s="12"/>
      <c r="K270" s="12"/>
      <c r="L270" s="12"/>
      <c r="M270" s="8"/>
    </row>
    <row r="271" spans="1:51" ht="21.95" customHeight="1" x14ac:dyDescent="0.3">
      <c r="A271" s="10"/>
      <c r="B271" s="10"/>
      <c r="C271" s="11"/>
      <c r="D271" s="12"/>
      <c r="E271" s="12"/>
      <c r="F271" s="12"/>
      <c r="G271" s="12"/>
      <c r="H271" s="12"/>
      <c r="I271" s="12"/>
      <c r="J271" s="12"/>
      <c r="K271" s="12"/>
      <c r="L271" s="12"/>
      <c r="M271" s="8"/>
    </row>
    <row r="272" spans="1:51" ht="21.95" customHeight="1" x14ac:dyDescent="0.3">
      <c r="A272" s="10"/>
      <c r="B272" s="10"/>
      <c r="C272" s="11"/>
      <c r="D272" s="12"/>
      <c r="E272" s="12"/>
      <c r="F272" s="12"/>
      <c r="G272" s="12"/>
      <c r="H272" s="12"/>
      <c r="I272" s="12"/>
      <c r="J272" s="12"/>
      <c r="K272" s="12"/>
      <c r="L272" s="12"/>
      <c r="M272" s="8"/>
    </row>
    <row r="273" spans="1:51" ht="21.95" customHeight="1" x14ac:dyDescent="0.3">
      <c r="A273" s="10"/>
      <c r="B273" s="10"/>
      <c r="C273" s="11"/>
      <c r="D273" s="12"/>
      <c r="E273" s="12"/>
      <c r="F273" s="12"/>
      <c r="G273" s="12"/>
      <c r="H273" s="12"/>
      <c r="I273" s="12"/>
      <c r="J273" s="12"/>
      <c r="K273" s="12"/>
      <c r="L273" s="12"/>
      <c r="M273" s="8"/>
    </row>
    <row r="274" spans="1:51" ht="21.95" customHeight="1" x14ac:dyDescent="0.3">
      <c r="A274" s="10"/>
      <c r="B274" s="10"/>
      <c r="C274" s="11"/>
      <c r="D274" s="12"/>
      <c r="E274" s="12"/>
      <c r="F274" s="12"/>
      <c r="G274" s="12"/>
      <c r="H274" s="12"/>
      <c r="I274" s="12"/>
      <c r="J274" s="12"/>
      <c r="K274" s="12"/>
      <c r="L274" s="12"/>
      <c r="M274" s="8"/>
    </row>
    <row r="275" spans="1:51" ht="21.95" customHeight="1" x14ac:dyDescent="0.3">
      <c r="A275" s="10"/>
      <c r="B275" s="10"/>
      <c r="C275" s="11"/>
      <c r="D275" s="12"/>
      <c r="E275" s="12"/>
      <c r="F275" s="12"/>
      <c r="G275" s="12"/>
      <c r="H275" s="12"/>
      <c r="I275" s="12"/>
      <c r="J275" s="12"/>
      <c r="K275" s="12"/>
      <c r="L275" s="12"/>
      <c r="M275" s="8"/>
    </row>
    <row r="276" spans="1:51" ht="21.95" customHeight="1" x14ac:dyDescent="0.3">
      <c r="A276" s="10"/>
      <c r="B276" s="10"/>
      <c r="C276" s="11"/>
      <c r="D276" s="12"/>
      <c r="E276" s="12"/>
      <c r="F276" s="12"/>
      <c r="G276" s="12"/>
      <c r="H276" s="12"/>
      <c r="I276" s="12"/>
      <c r="J276" s="12"/>
      <c r="K276" s="12"/>
      <c r="L276" s="12"/>
      <c r="M276" s="8"/>
    </row>
    <row r="277" spans="1:51" ht="21.95" customHeight="1" x14ac:dyDescent="0.3">
      <c r="A277" s="10"/>
      <c r="B277" s="10"/>
      <c r="C277" s="11"/>
      <c r="D277" s="12"/>
      <c r="E277" s="12"/>
      <c r="F277" s="12"/>
      <c r="G277" s="12"/>
      <c r="H277" s="12"/>
      <c r="I277" s="12"/>
      <c r="J277" s="12"/>
      <c r="K277" s="12"/>
      <c r="L277" s="12"/>
      <c r="M277" s="8"/>
    </row>
    <row r="278" spans="1:51" ht="21.95" customHeight="1" x14ac:dyDescent="0.3">
      <c r="A278" s="10"/>
      <c r="B278" s="10"/>
      <c r="C278" s="11"/>
      <c r="D278" s="12"/>
      <c r="E278" s="12"/>
      <c r="F278" s="12"/>
      <c r="G278" s="12"/>
      <c r="H278" s="12"/>
      <c r="I278" s="12"/>
      <c r="J278" s="12"/>
      <c r="K278" s="12"/>
      <c r="L278" s="12"/>
      <c r="M278" s="8"/>
    </row>
    <row r="279" spans="1:51" ht="21.95" customHeight="1" x14ac:dyDescent="0.3">
      <c r="A279" s="10"/>
      <c r="B279" s="10"/>
      <c r="C279" s="11"/>
      <c r="D279" s="12"/>
      <c r="E279" s="12"/>
      <c r="F279" s="12"/>
      <c r="G279" s="12"/>
      <c r="H279" s="12"/>
      <c r="I279" s="12"/>
      <c r="J279" s="12"/>
      <c r="K279" s="12"/>
      <c r="L279" s="12"/>
      <c r="M279" s="8"/>
    </row>
    <row r="280" spans="1:51" ht="21.95" customHeight="1" x14ac:dyDescent="0.3">
      <c r="A280" s="10"/>
      <c r="B280" s="10"/>
      <c r="C280" s="11"/>
      <c r="D280" s="12"/>
      <c r="E280" s="12"/>
      <c r="F280" s="12"/>
      <c r="G280" s="12"/>
      <c r="H280" s="12"/>
      <c r="I280" s="12"/>
      <c r="J280" s="12"/>
      <c r="K280" s="12"/>
      <c r="L280" s="12"/>
      <c r="M280" s="8"/>
    </row>
    <row r="281" spans="1:51" ht="21.95" customHeight="1" x14ac:dyDescent="0.3">
      <c r="A281" s="10"/>
      <c r="B281" s="10"/>
      <c r="C281" s="11"/>
      <c r="D281" s="12"/>
      <c r="E281" s="12"/>
      <c r="F281" s="12"/>
      <c r="G281" s="12"/>
      <c r="H281" s="12"/>
      <c r="I281" s="12"/>
      <c r="J281" s="12"/>
      <c r="K281" s="12"/>
      <c r="L281" s="12"/>
      <c r="M281" s="8"/>
    </row>
    <row r="282" spans="1:51" ht="21.95" customHeight="1" x14ac:dyDescent="0.3">
      <c r="A282" s="10"/>
      <c r="B282" s="10"/>
      <c r="C282" s="11"/>
      <c r="D282" s="12"/>
      <c r="E282" s="12"/>
      <c r="F282" s="12"/>
      <c r="G282" s="12"/>
      <c r="H282" s="12"/>
      <c r="I282" s="12"/>
      <c r="J282" s="12"/>
      <c r="K282" s="12"/>
      <c r="L282" s="12"/>
      <c r="M282" s="8"/>
    </row>
    <row r="283" spans="1:51" ht="21.95" customHeight="1" x14ac:dyDescent="0.3">
      <c r="A283" s="10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8"/>
    </row>
    <row r="284" spans="1:51" ht="21.95" customHeight="1" x14ac:dyDescent="0.3">
      <c r="A284" s="7" t="s">
        <v>181</v>
      </c>
      <c r="B284" s="10"/>
      <c r="C284" s="11"/>
      <c r="D284" s="12"/>
      <c r="E284" s="12"/>
      <c r="F284" s="12">
        <f>ROUNDDOWN(SUMIF(Q266:Q283,"1",F266:F283),0)</f>
        <v>0</v>
      </c>
      <c r="G284" s="12"/>
      <c r="H284" s="12">
        <f>ROUNDDOWN(SUMIF(Q266:Q283,"1",H266:H283),0)</f>
        <v>0</v>
      </c>
      <c r="I284" s="12"/>
      <c r="J284" s="12">
        <f>ROUNDDOWN(SUMIF(Q266:Q283,"1",J266:J283),0)</f>
        <v>0</v>
      </c>
      <c r="K284" s="12"/>
      <c r="L284" s="12">
        <f>F284+H284+J284</f>
        <v>0</v>
      </c>
      <c r="M284" s="8"/>
      <c r="R284">
        <f t="shared" ref="R284:AY284" si="162">ROUNDDOWN(SUM(R266:R267),0)</f>
        <v>0</v>
      </c>
      <c r="S284">
        <f t="shared" si="162"/>
        <v>0</v>
      </c>
      <c r="T284">
        <f t="shared" si="162"/>
        <v>0</v>
      </c>
      <c r="U284">
        <f t="shared" si="162"/>
        <v>0</v>
      </c>
      <c r="V284">
        <f t="shared" si="162"/>
        <v>0</v>
      </c>
      <c r="W284">
        <f t="shared" si="162"/>
        <v>0</v>
      </c>
      <c r="X284">
        <f t="shared" si="162"/>
        <v>0</v>
      </c>
      <c r="Y284">
        <f t="shared" si="162"/>
        <v>0</v>
      </c>
      <c r="Z284">
        <f t="shared" si="162"/>
        <v>0</v>
      </c>
      <c r="AA284">
        <f t="shared" si="162"/>
        <v>0</v>
      </c>
      <c r="AB284">
        <f t="shared" si="162"/>
        <v>0</v>
      </c>
      <c r="AC284">
        <f t="shared" si="162"/>
        <v>0</v>
      </c>
      <c r="AD284">
        <f t="shared" si="162"/>
        <v>0</v>
      </c>
      <c r="AE284">
        <f t="shared" si="162"/>
        <v>0</v>
      </c>
      <c r="AF284">
        <f t="shared" si="162"/>
        <v>0</v>
      </c>
      <c r="AG284">
        <f t="shared" si="162"/>
        <v>0</v>
      </c>
      <c r="AH284">
        <f t="shared" si="162"/>
        <v>0</v>
      </c>
      <c r="AI284">
        <f t="shared" si="162"/>
        <v>0</v>
      </c>
      <c r="AJ284">
        <f t="shared" si="162"/>
        <v>0</v>
      </c>
      <c r="AK284">
        <f t="shared" si="162"/>
        <v>0</v>
      </c>
      <c r="AL284">
        <f t="shared" si="162"/>
        <v>0</v>
      </c>
      <c r="AM284">
        <f t="shared" si="162"/>
        <v>0</v>
      </c>
      <c r="AN284">
        <f t="shared" si="162"/>
        <v>0</v>
      </c>
      <c r="AO284">
        <f t="shared" si="162"/>
        <v>0</v>
      </c>
      <c r="AP284">
        <f t="shared" si="162"/>
        <v>0</v>
      </c>
      <c r="AQ284">
        <f t="shared" si="162"/>
        <v>0</v>
      </c>
      <c r="AR284">
        <f t="shared" si="162"/>
        <v>0</v>
      </c>
      <c r="AS284">
        <f t="shared" si="162"/>
        <v>0</v>
      </c>
      <c r="AT284">
        <f t="shared" si="162"/>
        <v>0</v>
      </c>
      <c r="AU284">
        <f t="shared" si="162"/>
        <v>0</v>
      </c>
      <c r="AV284">
        <f t="shared" si="162"/>
        <v>0</v>
      </c>
      <c r="AW284">
        <f t="shared" si="162"/>
        <v>0</v>
      </c>
      <c r="AX284">
        <f t="shared" si="162"/>
        <v>0</v>
      </c>
      <c r="AY284">
        <f t="shared" si="162"/>
        <v>0</v>
      </c>
    </row>
  </sheetData>
  <mergeCells count="24">
    <mergeCell ref="A265:M265"/>
    <mergeCell ref="A85:M8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5:M25"/>
    <mergeCell ref="A45:M45"/>
    <mergeCell ref="A65:M65"/>
    <mergeCell ref="A245:M245"/>
    <mergeCell ref="A105:M105"/>
    <mergeCell ref="A125:M125"/>
    <mergeCell ref="A145:M145"/>
    <mergeCell ref="A185:M185"/>
    <mergeCell ref="A205:M205"/>
    <mergeCell ref="A225:M225"/>
  </mergeCells>
  <phoneticPr fontId="5" type="noConversion"/>
  <conditionalFormatting sqref="A5 A6:M284">
    <cfRule type="containsText" dxfId="1" priority="1" stopIfTrue="1" operator="containsText" text=".">
      <formula>NOT(ISERROR(SEARCH(".",A5)))</formula>
    </cfRule>
    <cfRule type="containsText" dxfId="0" priority="2" stopIfTrue="1" operator="containsText" text=".">
      <formula>ISERROR(SEARCH(".",A5))</formula>
    </cfRule>
  </conditionalFormatting>
  <pageMargins left="0.59041666984558105" right="0" top="0.39347222447395325" bottom="0.1388888955116272" header="0.30000001192092896" footer="0.1388888955116272"/>
  <pageSetup orientation="landscape" horizontalDpi="1200" verticalDpi="1200"/>
  <rowBreaks count="14" manualBreakCount="14">
    <brk id="24" max="1048575" man="1"/>
    <brk id="44" max="1048575" man="1"/>
    <brk id="64" max="1048575" man="1"/>
    <brk id="84" max="1048575" man="1"/>
    <brk id="104" max="1048575" man="1"/>
    <brk id="124" max="1048575" man="1"/>
    <brk id="144" max="1048575" man="1"/>
    <brk id="164" max="1048575" man="1"/>
    <brk id="184" max="1048575" man="1"/>
    <brk id="204" max="1048575" man="1"/>
    <brk id="224" max="1048575" man="1"/>
    <brk id="244" max="1048575" man="1"/>
    <brk id="264" max="1048575" man="1"/>
    <brk id="28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JMP</dc:creator>
  <cp:lastModifiedBy>User</cp:lastModifiedBy>
  <cp:revision>5</cp:revision>
  <dcterms:created xsi:type="dcterms:W3CDTF">2026-09-23T05:45:46Z</dcterms:created>
  <dcterms:modified xsi:type="dcterms:W3CDTF">2026-10-07T02:19:46Z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