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6.구덕운동장\공사\구덕운동장 씨름장 노후시설물 개보수\공사(도급,관급)\"/>
    </mc:Choice>
  </mc:AlternateContent>
  <xr:revisionPtr revIDLastSave="0" documentId="13_ncr:1_{77214A0B-F7CF-48C9-870B-0B1B01FC22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  <sheet name=" 공사설정 " sheetId="2" r:id="rId9"/>
    <sheet name="Sheet1" sheetId="1" r:id="rId10"/>
  </sheets>
  <definedNames>
    <definedName name="_xlnm.Print_Area" localSheetId="2">공종별내역서!$A$1:$M$497</definedName>
    <definedName name="_xlnm.Print_Area" localSheetId="1">공종별집계표!$A$1:$M$29</definedName>
    <definedName name="_xlnm.Print_Area" localSheetId="7">단가대비표!$A$1:$X$126</definedName>
    <definedName name="_xlnm.Print_Area" localSheetId="5">단가산출목록!$A$1:$L$6</definedName>
    <definedName name="_xlnm.Print_Area" localSheetId="6">단가산출서!$A$1:$F$154</definedName>
    <definedName name="_xlnm.Print_Area" localSheetId="4">일위대가!$A$1:$M$751</definedName>
    <definedName name="_xlnm.Print_Area" localSheetId="3">일위대가목록!$A$1:$M$133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5" l="1"/>
  <c r="G6" i="5"/>
  <c r="F6" i="5"/>
  <c r="E6" i="5"/>
  <c r="E370" i="8" s="1"/>
  <c r="H5" i="5"/>
  <c r="G5" i="5"/>
  <c r="I369" i="8" s="1"/>
  <c r="F5" i="5"/>
  <c r="E5" i="5"/>
  <c r="H4" i="5"/>
  <c r="G4" i="5"/>
  <c r="F4" i="5"/>
  <c r="E4" i="5"/>
  <c r="E313" i="8" s="1"/>
  <c r="I448" i="8"/>
  <c r="G448" i="8"/>
  <c r="I447" i="8"/>
  <c r="G447" i="8"/>
  <c r="I427" i="8"/>
  <c r="G427" i="8"/>
  <c r="I425" i="8"/>
  <c r="J425" i="8" s="1"/>
  <c r="G425" i="8"/>
  <c r="I423" i="8"/>
  <c r="G423" i="8"/>
  <c r="I422" i="8"/>
  <c r="G422" i="8"/>
  <c r="H422" i="8" s="1"/>
  <c r="I421" i="8"/>
  <c r="G421" i="8"/>
  <c r="G395" i="8"/>
  <c r="H395" i="8" s="1"/>
  <c r="H419" i="8" s="1"/>
  <c r="G23" i="9" s="1"/>
  <c r="H23" i="9" s="1"/>
  <c r="I370" i="8"/>
  <c r="J370" i="8" s="1"/>
  <c r="G370" i="8"/>
  <c r="G369" i="8"/>
  <c r="E369" i="8"/>
  <c r="K369" i="8" s="1"/>
  <c r="I344" i="8"/>
  <c r="G344" i="8"/>
  <c r="I343" i="8"/>
  <c r="J343" i="8" s="1"/>
  <c r="J367" i="8" s="1"/>
  <c r="I21" i="9" s="1"/>
  <c r="J21" i="9" s="1"/>
  <c r="G343" i="8"/>
  <c r="I313" i="8"/>
  <c r="J313" i="8" s="1"/>
  <c r="G313" i="8"/>
  <c r="I245" i="8"/>
  <c r="G245" i="8"/>
  <c r="H245" i="8" s="1"/>
  <c r="E245" i="8"/>
  <c r="I244" i="8"/>
  <c r="G244" i="8"/>
  <c r="E244" i="8"/>
  <c r="I243" i="8"/>
  <c r="G243" i="8"/>
  <c r="E243" i="8"/>
  <c r="I242" i="8"/>
  <c r="K242" i="8" s="1"/>
  <c r="G242" i="8"/>
  <c r="E242" i="8"/>
  <c r="I241" i="8"/>
  <c r="G241" i="8"/>
  <c r="E241" i="8"/>
  <c r="I240" i="8"/>
  <c r="G240" i="8"/>
  <c r="E240" i="8"/>
  <c r="F240" i="8" s="1"/>
  <c r="I239" i="8"/>
  <c r="G239" i="8"/>
  <c r="E239" i="8"/>
  <c r="I113" i="8"/>
  <c r="G113" i="8"/>
  <c r="I112" i="8"/>
  <c r="G112" i="8"/>
  <c r="I111" i="8"/>
  <c r="J111" i="8" s="1"/>
  <c r="G111" i="8"/>
  <c r="I110" i="8"/>
  <c r="G110" i="8"/>
  <c r="H110" i="8" s="1"/>
  <c r="I109" i="8"/>
  <c r="G109" i="8"/>
  <c r="I84" i="8"/>
  <c r="G84" i="8"/>
  <c r="I83" i="8"/>
  <c r="J83" i="8" s="1"/>
  <c r="G83" i="8"/>
  <c r="I31" i="8"/>
  <c r="G31" i="8"/>
  <c r="H31" i="8" s="1"/>
  <c r="I10" i="8"/>
  <c r="G10" i="8"/>
  <c r="I7" i="8"/>
  <c r="G7" i="8"/>
  <c r="I6" i="8"/>
  <c r="J6" i="8" s="1"/>
  <c r="G6" i="8"/>
  <c r="I5" i="8"/>
  <c r="G5" i="8"/>
  <c r="H5" i="8" s="1"/>
  <c r="G479" i="8"/>
  <c r="H479" i="8" s="1"/>
  <c r="I475" i="8"/>
  <c r="J475" i="8" s="1"/>
  <c r="G474" i="8"/>
  <c r="H474" i="8" s="1"/>
  <c r="G312" i="8"/>
  <c r="H312" i="8" s="1"/>
  <c r="G303" i="8"/>
  <c r="H303" i="8" s="1"/>
  <c r="G299" i="8"/>
  <c r="H299" i="8" s="1"/>
  <c r="I296" i="8"/>
  <c r="J296" i="8" s="1"/>
  <c r="I295" i="8"/>
  <c r="J295" i="8" s="1"/>
  <c r="E423" i="8"/>
  <c r="E422" i="8"/>
  <c r="F422" i="8" s="1"/>
  <c r="E421" i="8"/>
  <c r="F421" i="8" s="1"/>
  <c r="E427" i="8"/>
  <c r="E425" i="8"/>
  <c r="E395" i="8"/>
  <c r="F395" i="8" s="1"/>
  <c r="F419" i="8" s="1"/>
  <c r="E23" i="9" s="1"/>
  <c r="I395" i="8"/>
  <c r="E7" i="8"/>
  <c r="E113" i="8"/>
  <c r="F113" i="8" s="1"/>
  <c r="E112" i="8"/>
  <c r="E111" i="8"/>
  <c r="E110" i="8"/>
  <c r="E109" i="8"/>
  <c r="F109" i="8" s="1"/>
  <c r="E84" i="8"/>
  <c r="E83" i="8"/>
  <c r="E31" i="8"/>
  <c r="E343" i="8"/>
  <c r="F343" i="8" s="1"/>
  <c r="F367" i="8" s="1"/>
  <c r="E21" i="9" s="1"/>
  <c r="E6" i="8"/>
  <c r="E5" i="8"/>
  <c r="F5" i="8" s="1"/>
  <c r="E10" i="8"/>
  <c r="E344" i="8"/>
  <c r="G250" i="8"/>
  <c r="H250" i="8" s="1"/>
  <c r="I479" i="8"/>
  <c r="J479" i="8" s="1"/>
  <c r="G478" i="8"/>
  <c r="I477" i="8"/>
  <c r="J477" i="8" s="1"/>
  <c r="G477" i="8"/>
  <c r="G476" i="8"/>
  <c r="H476" i="8" s="1"/>
  <c r="G475" i="8"/>
  <c r="E474" i="8"/>
  <c r="F474" i="8" s="1"/>
  <c r="I474" i="8"/>
  <c r="J474" i="8" s="1"/>
  <c r="I473" i="8"/>
  <c r="J473" i="8" s="1"/>
  <c r="G473" i="8"/>
  <c r="H473" i="8" s="1"/>
  <c r="I312" i="8"/>
  <c r="J312" i="8" s="1"/>
  <c r="I308" i="8"/>
  <c r="G308" i="8"/>
  <c r="H308" i="8" s="1"/>
  <c r="G307" i="8"/>
  <c r="H307" i="8" s="1"/>
  <c r="I307" i="8"/>
  <c r="J307" i="8" s="1"/>
  <c r="G306" i="8"/>
  <c r="H306" i="8" s="1"/>
  <c r="I304" i="8"/>
  <c r="J304" i="8" s="1"/>
  <c r="G302" i="8"/>
  <c r="H302" i="8" s="1"/>
  <c r="I300" i="8"/>
  <c r="J300" i="8" s="1"/>
  <c r="G300" i="8"/>
  <c r="H300" i="8" s="1"/>
  <c r="I299" i="8"/>
  <c r="J299" i="8" s="1"/>
  <c r="G297" i="8"/>
  <c r="E297" i="8"/>
  <c r="I297" i="8"/>
  <c r="J297" i="8" s="1"/>
  <c r="G296" i="8"/>
  <c r="H296" i="8" s="1"/>
  <c r="G294" i="8"/>
  <c r="H294" i="8" s="1"/>
  <c r="I293" i="8"/>
  <c r="J293" i="8" s="1"/>
  <c r="G293" i="8"/>
  <c r="H293" i="8" s="1"/>
  <c r="I292" i="8"/>
  <c r="J292" i="8" s="1"/>
  <c r="I268" i="8"/>
  <c r="J268" i="8" s="1"/>
  <c r="G268" i="8"/>
  <c r="H268" i="8" s="1"/>
  <c r="I33" i="8"/>
  <c r="J33" i="8" s="1"/>
  <c r="H478" i="8"/>
  <c r="H477" i="8"/>
  <c r="H475" i="8"/>
  <c r="H448" i="8"/>
  <c r="J448" i="8"/>
  <c r="H447" i="8"/>
  <c r="H471" i="8" s="1"/>
  <c r="G27" i="9" s="1"/>
  <c r="H27" i="9" s="1"/>
  <c r="G26" i="9" s="1"/>
  <c r="H26" i="9" s="1"/>
  <c r="J447" i="8"/>
  <c r="J471" i="8" s="1"/>
  <c r="I27" i="9" s="1"/>
  <c r="J27" i="9" s="1"/>
  <c r="I26" i="9" s="1"/>
  <c r="J26" i="9" s="1"/>
  <c r="F427" i="8"/>
  <c r="H427" i="8"/>
  <c r="J427" i="8"/>
  <c r="K427" i="8"/>
  <c r="H426" i="8"/>
  <c r="J426" i="8"/>
  <c r="F425" i="8"/>
  <c r="E426" i="8" s="1"/>
  <c r="F426" i="8" s="1"/>
  <c r="L426" i="8" s="1"/>
  <c r="H425" i="8"/>
  <c r="H424" i="8"/>
  <c r="J424" i="8"/>
  <c r="F423" i="8"/>
  <c r="H423" i="8"/>
  <c r="J423" i="8"/>
  <c r="K423" i="8"/>
  <c r="J422" i="8"/>
  <c r="H421" i="8"/>
  <c r="J421" i="8"/>
  <c r="K421" i="8"/>
  <c r="J395" i="8"/>
  <c r="J419" i="8" s="1"/>
  <c r="I23" i="9" s="1"/>
  <c r="J23" i="9" s="1"/>
  <c r="H370" i="8"/>
  <c r="F369" i="8"/>
  <c r="H369" i="8"/>
  <c r="H393" i="8" s="1"/>
  <c r="G22" i="9" s="1"/>
  <c r="H22" i="9" s="1"/>
  <c r="J369" i="8"/>
  <c r="F344" i="8"/>
  <c r="H344" i="8"/>
  <c r="J344" i="8"/>
  <c r="K344" i="8"/>
  <c r="H343" i="8"/>
  <c r="F313" i="8"/>
  <c r="H313" i="8"/>
  <c r="J308" i="8"/>
  <c r="H297" i="8"/>
  <c r="F245" i="8"/>
  <c r="J245" i="8"/>
  <c r="F244" i="8"/>
  <c r="H244" i="8"/>
  <c r="J244" i="8"/>
  <c r="K244" i="8"/>
  <c r="F243" i="8"/>
  <c r="H243" i="8"/>
  <c r="J243" i="8"/>
  <c r="K243" i="8"/>
  <c r="F242" i="8"/>
  <c r="H242" i="8"/>
  <c r="J242" i="8"/>
  <c r="F241" i="8"/>
  <c r="H241" i="8"/>
  <c r="J241" i="8"/>
  <c r="K241" i="8"/>
  <c r="H240" i="8"/>
  <c r="J240" i="8"/>
  <c r="F239" i="8"/>
  <c r="H239" i="8"/>
  <c r="J239" i="8"/>
  <c r="K239" i="8"/>
  <c r="H113" i="8"/>
  <c r="J113" i="8"/>
  <c r="F112" i="8"/>
  <c r="H112" i="8"/>
  <c r="J112" i="8"/>
  <c r="K112" i="8"/>
  <c r="F111" i="8"/>
  <c r="H111" i="8"/>
  <c r="F110" i="8"/>
  <c r="J110" i="8"/>
  <c r="K110" i="8"/>
  <c r="H109" i="8"/>
  <c r="J109" i="8"/>
  <c r="F84" i="8"/>
  <c r="H84" i="8"/>
  <c r="J84" i="8"/>
  <c r="K84" i="8"/>
  <c r="F83" i="8"/>
  <c r="H83" i="8"/>
  <c r="F31" i="8"/>
  <c r="J31" i="8"/>
  <c r="K31" i="8"/>
  <c r="F10" i="8"/>
  <c r="H10" i="8"/>
  <c r="J10" i="8"/>
  <c r="K10" i="8"/>
  <c r="F7" i="8"/>
  <c r="H7" i="8"/>
  <c r="J7" i="8"/>
  <c r="K7" i="8"/>
  <c r="F6" i="8"/>
  <c r="H6" i="8"/>
  <c r="J5" i="8"/>
  <c r="K5" i="8"/>
  <c r="K240" i="8" l="1"/>
  <c r="K245" i="8"/>
  <c r="F370" i="8"/>
  <c r="K370" i="8"/>
  <c r="G304" i="8"/>
  <c r="H304" i="8" s="1"/>
  <c r="L474" i="8"/>
  <c r="K422" i="8"/>
  <c r="H445" i="8"/>
  <c r="G25" i="9" s="1"/>
  <c r="H25" i="9" s="1"/>
  <c r="G24" i="9" s="1"/>
  <c r="H24" i="9" s="1"/>
  <c r="I251" i="8"/>
  <c r="J251" i="8" s="1"/>
  <c r="I294" i="8"/>
  <c r="J294" i="8" s="1"/>
  <c r="K343" i="8"/>
  <c r="K6" i="8"/>
  <c r="K83" i="8"/>
  <c r="K111" i="8"/>
  <c r="K395" i="8"/>
  <c r="K425" i="8"/>
  <c r="G33" i="8"/>
  <c r="H33" i="8" s="1"/>
  <c r="G291" i="8"/>
  <c r="H291" i="8" s="1"/>
  <c r="G162" i="8"/>
  <c r="H162" i="8" s="1"/>
  <c r="G8" i="8"/>
  <c r="H8" i="8" s="1"/>
  <c r="K109" i="8"/>
  <c r="K113" i="8"/>
  <c r="G292" i="8"/>
  <c r="H292" i="8" s="1"/>
  <c r="G295" i="8"/>
  <c r="H295" i="8" s="1"/>
  <c r="I291" i="8"/>
  <c r="J291" i="8" s="1"/>
  <c r="G251" i="8"/>
  <c r="H251" i="8" s="1"/>
  <c r="F297" i="8"/>
  <c r="L297" i="8" s="1"/>
  <c r="K297" i="8"/>
  <c r="J393" i="8"/>
  <c r="I22" i="9" s="1"/>
  <c r="J22" i="9" s="1"/>
  <c r="G118" i="8"/>
  <c r="H118" i="8" s="1"/>
  <c r="G32" i="8"/>
  <c r="H32" i="8" s="1"/>
  <c r="H55" i="8" s="1"/>
  <c r="G9" i="9" s="1"/>
  <c r="H9" i="9" s="1"/>
  <c r="G116" i="8"/>
  <c r="H116" i="8" s="1"/>
  <c r="G136" i="8"/>
  <c r="H136" i="8" s="1"/>
  <c r="J445" i="8"/>
  <c r="I25" i="9" s="1"/>
  <c r="J25" i="9" s="1"/>
  <c r="I24" i="9" s="1"/>
  <c r="J24" i="9" s="1"/>
  <c r="H497" i="8"/>
  <c r="G28" i="9" s="1"/>
  <c r="H28" i="9" s="1"/>
  <c r="L344" i="8"/>
  <c r="H367" i="8"/>
  <c r="G21" i="9" s="1"/>
  <c r="H21" i="9" s="1"/>
  <c r="G305" i="8"/>
  <c r="H305" i="8" s="1"/>
  <c r="G9" i="8"/>
  <c r="H9" i="8" s="1"/>
  <c r="G117" i="8"/>
  <c r="H117" i="8" s="1"/>
  <c r="I137" i="8"/>
  <c r="J137" i="8" s="1"/>
  <c r="I162" i="8"/>
  <c r="J162" i="8" s="1"/>
  <c r="F393" i="8"/>
  <c r="E22" i="9" s="1"/>
  <c r="F22" i="9" s="1"/>
  <c r="L22" i="9" s="1"/>
  <c r="K474" i="8"/>
  <c r="I478" i="8"/>
  <c r="J478" i="8" s="1"/>
  <c r="G161" i="8"/>
  <c r="H161" i="8" s="1"/>
  <c r="H185" i="8" s="1"/>
  <c r="G14" i="9" s="1"/>
  <c r="H14" i="9" s="1"/>
  <c r="I191" i="8"/>
  <c r="J191" i="8" s="1"/>
  <c r="I116" i="8"/>
  <c r="J116" i="8" s="1"/>
  <c r="I298" i="8"/>
  <c r="J298" i="8" s="1"/>
  <c r="L10" i="8"/>
  <c r="I161" i="8"/>
  <c r="J161" i="8" s="1"/>
  <c r="J185" i="8" s="1"/>
  <c r="I14" i="9" s="1"/>
  <c r="J14" i="9" s="1"/>
  <c r="I9" i="8"/>
  <c r="J9" i="8" s="1"/>
  <c r="I476" i="8"/>
  <c r="J476" i="8" s="1"/>
  <c r="G187" i="8"/>
  <c r="H187" i="8" s="1"/>
  <c r="G191" i="8"/>
  <c r="H191" i="8" s="1"/>
  <c r="G137" i="8"/>
  <c r="H137" i="8" s="1"/>
  <c r="E447" i="8"/>
  <c r="E448" i="8"/>
  <c r="I118" i="8"/>
  <c r="J118" i="8" s="1"/>
  <c r="I250" i="8"/>
  <c r="J250" i="8" s="1"/>
  <c r="G317" i="8"/>
  <c r="H317" i="8" s="1"/>
  <c r="H341" i="8" s="1"/>
  <c r="G20" i="9" s="1"/>
  <c r="H20" i="9" s="1"/>
  <c r="G298" i="8"/>
  <c r="H298" i="8" s="1"/>
  <c r="L369" i="8"/>
  <c r="K313" i="8"/>
  <c r="L427" i="8"/>
  <c r="L425" i="8"/>
  <c r="L423" i="8"/>
  <c r="E424" i="8"/>
  <c r="F424" i="8" s="1"/>
  <c r="L424" i="8" s="1"/>
  <c r="L422" i="8"/>
  <c r="L421" i="8"/>
  <c r="L395" i="8"/>
  <c r="L419" i="8" s="1"/>
  <c r="F23" i="9"/>
  <c r="K23" i="9"/>
  <c r="L370" i="8"/>
  <c r="L343" i="8"/>
  <c r="L367" i="8" s="1"/>
  <c r="F21" i="9"/>
  <c r="L313" i="8"/>
  <c r="L245" i="8"/>
  <c r="L244" i="8"/>
  <c r="L243" i="8"/>
  <c r="L242" i="8"/>
  <c r="L241" i="8"/>
  <c r="L240" i="8"/>
  <c r="L239" i="8"/>
  <c r="L113" i="8"/>
  <c r="L112" i="8"/>
  <c r="L111" i="8"/>
  <c r="L110" i="8"/>
  <c r="L109" i="8"/>
  <c r="L84" i="8"/>
  <c r="L83" i="8"/>
  <c r="L31" i="8"/>
  <c r="L7" i="8"/>
  <c r="L6" i="8"/>
  <c r="L5" i="8"/>
  <c r="I317" i="8"/>
  <c r="J317" i="8" s="1"/>
  <c r="J341" i="8" s="1"/>
  <c r="I20" i="9" s="1"/>
  <c r="J20" i="9" s="1"/>
  <c r="I301" i="8"/>
  <c r="J301" i="8" s="1"/>
  <c r="G301" i="8"/>
  <c r="H301" i="8" s="1"/>
  <c r="I267" i="8"/>
  <c r="J267" i="8" s="1"/>
  <c r="G267" i="8"/>
  <c r="H267" i="8" s="1"/>
  <c r="I265" i="8"/>
  <c r="J265" i="8" s="1"/>
  <c r="G265" i="8"/>
  <c r="H265" i="8" s="1"/>
  <c r="I248" i="8"/>
  <c r="J248" i="8" s="1"/>
  <c r="I249" i="8"/>
  <c r="J249" i="8" s="1"/>
  <c r="G248" i="8"/>
  <c r="H248" i="8" s="1"/>
  <c r="G249" i="8"/>
  <c r="H249" i="8" s="1"/>
  <c r="G247" i="8"/>
  <c r="H247" i="8" s="1"/>
  <c r="G246" i="8"/>
  <c r="H246" i="8" s="1"/>
  <c r="I189" i="8"/>
  <c r="J189" i="8" s="1"/>
  <c r="G189" i="8"/>
  <c r="H189" i="8" s="1"/>
  <c r="I187" i="8"/>
  <c r="J187" i="8" s="1"/>
  <c r="I136" i="8"/>
  <c r="J136" i="8" s="1"/>
  <c r="J159" i="8" s="1"/>
  <c r="I13" i="9" s="1"/>
  <c r="J13" i="9" s="1"/>
  <c r="I117" i="8"/>
  <c r="J117" i="8" s="1"/>
  <c r="G114" i="8"/>
  <c r="H114" i="8" s="1"/>
  <c r="I57" i="8"/>
  <c r="J57" i="8" s="1"/>
  <c r="J81" i="8" s="1"/>
  <c r="I10" i="9" s="1"/>
  <c r="J10" i="9" s="1"/>
  <c r="G57" i="8"/>
  <c r="H57" i="8" s="1"/>
  <c r="H81" i="8" s="1"/>
  <c r="G10" i="9" s="1"/>
  <c r="H10" i="9" s="1"/>
  <c r="G213" i="8"/>
  <c r="H213" i="8" s="1"/>
  <c r="H237" i="8" s="1"/>
  <c r="G16" i="9" s="1"/>
  <c r="H16" i="9" s="1"/>
  <c r="E32" i="8"/>
  <c r="I12" i="8"/>
  <c r="J12" i="8" s="1"/>
  <c r="G12" i="8"/>
  <c r="H12" i="8" s="1"/>
  <c r="I11" i="8"/>
  <c r="J11" i="8" s="1"/>
  <c r="G11" i="8"/>
  <c r="H11" i="8" s="1"/>
  <c r="E306" i="8"/>
  <c r="I32" i="8"/>
  <c r="J32" i="8" s="1"/>
  <c r="J55" i="8" s="1"/>
  <c r="I9" i="9" s="1"/>
  <c r="J9" i="9" s="1"/>
  <c r="I8" i="8"/>
  <c r="J8" i="8" s="1"/>
  <c r="E479" i="8"/>
  <c r="E303" i="8"/>
  <c r="E8" i="8"/>
  <c r="K426" i="8"/>
  <c r="K424" i="8"/>
  <c r="L23" i="9"/>
  <c r="L21" i="9"/>
  <c r="J29" i="8" l="1"/>
  <c r="I8" i="9" s="1"/>
  <c r="J8" i="9" s="1"/>
  <c r="J497" i="8"/>
  <c r="I28" i="9" s="1"/>
  <c r="J28" i="9" s="1"/>
  <c r="K22" i="9"/>
  <c r="L393" i="8"/>
  <c r="H29" i="8"/>
  <c r="G8" i="9" s="1"/>
  <c r="H8" i="9" s="1"/>
  <c r="I266" i="8"/>
  <c r="J266" i="8" s="1"/>
  <c r="J289" i="8" s="1"/>
  <c r="I18" i="9" s="1"/>
  <c r="J18" i="9" s="1"/>
  <c r="H263" i="8"/>
  <c r="G17" i="9" s="1"/>
  <c r="H17" i="9" s="1"/>
  <c r="K21" i="9"/>
  <c r="E299" i="8"/>
  <c r="E295" i="8"/>
  <c r="E473" i="8"/>
  <c r="G85" i="8"/>
  <c r="H85" i="8" s="1"/>
  <c r="G190" i="8"/>
  <c r="H190" i="8" s="1"/>
  <c r="H159" i="8"/>
  <c r="G13" i="9" s="1"/>
  <c r="H13" i="9" s="1"/>
  <c r="E296" i="8"/>
  <c r="E475" i="8"/>
  <c r="K447" i="8"/>
  <c r="F447" i="8"/>
  <c r="E251" i="8"/>
  <c r="E476" i="8"/>
  <c r="F303" i="8"/>
  <c r="E304" i="8"/>
  <c r="E477" i="8"/>
  <c r="E305" i="8"/>
  <c r="G86" i="8"/>
  <c r="H86" i="8" s="1"/>
  <c r="G311" i="8"/>
  <c r="H311" i="8" s="1"/>
  <c r="E291" i="8"/>
  <c r="F448" i="8"/>
  <c r="L448" i="8" s="1"/>
  <c r="K448" i="8"/>
  <c r="E116" i="8"/>
  <c r="K8" i="8"/>
  <c r="F8" i="8"/>
  <c r="L8" i="8" s="1"/>
  <c r="E292" i="8"/>
  <c r="E300" i="8"/>
  <c r="E307" i="8"/>
  <c r="F479" i="8"/>
  <c r="L479" i="8" s="1"/>
  <c r="K479" i="8"/>
  <c r="E478" i="8"/>
  <c r="E308" i="8"/>
  <c r="F306" i="8"/>
  <c r="E293" i="8"/>
  <c r="E33" i="8"/>
  <c r="E294" i="8"/>
  <c r="E302" i="8"/>
  <c r="E312" i="8"/>
  <c r="F32" i="8"/>
  <c r="K32" i="8"/>
  <c r="F445" i="8"/>
  <c r="E25" i="9" s="1"/>
  <c r="K25" i="9" s="1"/>
  <c r="L445" i="8"/>
  <c r="G310" i="8"/>
  <c r="H310" i="8" s="1"/>
  <c r="G309" i="8"/>
  <c r="H309" i="8" s="1"/>
  <c r="I311" i="8"/>
  <c r="J311" i="8" s="1"/>
  <c r="I310" i="8"/>
  <c r="J310" i="8" s="1"/>
  <c r="I309" i="8"/>
  <c r="J309" i="8" s="1"/>
  <c r="G266" i="8"/>
  <c r="H266" i="8" s="1"/>
  <c r="H289" i="8" s="1"/>
  <c r="G18" i="9" s="1"/>
  <c r="H18" i="9" s="1"/>
  <c r="G115" i="8"/>
  <c r="H115" i="8" s="1"/>
  <c r="H133" i="8" s="1"/>
  <c r="G12" i="9" s="1"/>
  <c r="H12" i="9" s="1"/>
  <c r="I213" i="8"/>
  <c r="J213" i="8" s="1"/>
  <c r="J237" i="8" s="1"/>
  <c r="I16" i="9" s="1"/>
  <c r="J16" i="9" s="1"/>
  <c r="H315" i="8" l="1"/>
  <c r="G19" i="9" s="1"/>
  <c r="H19" i="9" s="1"/>
  <c r="G188" i="8"/>
  <c r="H188" i="8" s="1"/>
  <c r="H211" i="8" s="1"/>
  <c r="G15" i="9" s="1"/>
  <c r="H15" i="9" s="1"/>
  <c r="F307" i="8"/>
  <c r="L307" i="8" s="1"/>
  <c r="K307" i="8"/>
  <c r="F116" i="8"/>
  <c r="L116" i="8" s="1"/>
  <c r="K116" i="8"/>
  <c r="K477" i="8"/>
  <c r="F477" i="8"/>
  <c r="L477" i="8" s="1"/>
  <c r="K476" i="8"/>
  <c r="F476" i="8"/>
  <c r="L476" i="8" s="1"/>
  <c r="F475" i="8"/>
  <c r="L475" i="8" s="1"/>
  <c r="K475" i="8"/>
  <c r="F294" i="8"/>
  <c r="L294" i="8" s="1"/>
  <c r="K294" i="8"/>
  <c r="H107" i="8"/>
  <c r="G11" i="9" s="1"/>
  <c r="H11" i="9" s="1"/>
  <c r="F300" i="8"/>
  <c r="L300" i="8" s="1"/>
  <c r="K300" i="8"/>
  <c r="F304" i="8"/>
  <c r="L304" i="8" s="1"/>
  <c r="K304" i="8"/>
  <c r="F251" i="8"/>
  <c r="L251" i="8" s="1"/>
  <c r="K251" i="8"/>
  <c r="F296" i="8"/>
  <c r="L296" i="8" s="1"/>
  <c r="K296" i="8"/>
  <c r="K473" i="8"/>
  <c r="F473" i="8"/>
  <c r="K33" i="8"/>
  <c r="F33" i="8"/>
  <c r="L33" i="8" s="1"/>
  <c r="L32" i="8"/>
  <c r="L55" i="8" s="1"/>
  <c r="F308" i="8"/>
  <c r="L308" i="8" s="1"/>
  <c r="K308" i="8"/>
  <c r="F292" i="8"/>
  <c r="L292" i="8" s="1"/>
  <c r="K292" i="8"/>
  <c r="K291" i="8"/>
  <c r="F291" i="8"/>
  <c r="F471" i="8"/>
  <c r="E27" i="9" s="1"/>
  <c r="L447" i="8"/>
  <c r="L471" i="8" s="1"/>
  <c r="F295" i="8"/>
  <c r="L295" i="8" s="1"/>
  <c r="K295" i="8"/>
  <c r="F302" i="8"/>
  <c r="F312" i="8"/>
  <c r="L312" i="8" s="1"/>
  <c r="K312" i="8"/>
  <c r="K293" i="8"/>
  <c r="F293" i="8"/>
  <c r="L293" i="8" s="1"/>
  <c r="F305" i="8"/>
  <c r="K478" i="8"/>
  <c r="F478" i="8"/>
  <c r="L478" i="8" s="1"/>
  <c r="F299" i="8"/>
  <c r="L299" i="8" s="1"/>
  <c r="K299" i="8"/>
  <c r="F25" i="9"/>
  <c r="L25" i="9" s="1"/>
  <c r="E24" i="9"/>
  <c r="I115" i="8"/>
  <c r="J115" i="8" s="1"/>
  <c r="I114" i="8"/>
  <c r="J114" i="8" s="1"/>
  <c r="I190" i="8"/>
  <c r="J190" i="8" s="1"/>
  <c r="J133" i="8" l="1"/>
  <c r="I12" i="9" s="1"/>
  <c r="J12" i="9" s="1"/>
  <c r="F55" i="8"/>
  <c r="E9" i="9" s="1"/>
  <c r="K9" i="9" s="1"/>
  <c r="G7" i="9"/>
  <c r="H7" i="9" s="1"/>
  <c r="G6" i="9" s="1"/>
  <c r="H6" i="9" s="1"/>
  <c r="G5" i="9" s="1"/>
  <c r="H5" i="9" s="1"/>
  <c r="E301" i="8"/>
  <c r="F497" i="8"/>
  <c r="E28" i="9" s="1"/>
  <c r="L473" i="8"/>
  <c r="L497" i="8" s="1"/>
  <c r="I305" i="8"/>
  <c r="F27" i="9"/>
  <c r="K27" i="9"/>
  <c r="I188" i="8"/>
  <c r="J188" i="8" s="1"/>
  <c r="J211" i="8" s="1"/>
  <c r="I15" i="9" s="1"/>
  <c r="J15" i="9" s="1"/>
  <c r="L291" i="8"/>
  <c r="E268" i="8"/>
  <c r="I303" i="8"/>
  <c r="I302" i="8"/>
  <c r="F24" i="9"/>
  <c r="L24" i="9" s="1"/>
  <c r="T24" i="9" s="1"/>
  <c r="K24" i="9"/>
  <c r="E86" i="8"/>
  <c r="F9" i="9" l="1"/>
  <c r="L9" i="9" s="1"/>
  <c r="H29" i="9"/>
  <c r="E8" i="10"/>
  <c r="I306" i="8"/>
  <c r="F28" i="9"/>
  <c r="L28" i="9" s="1"/>
  <c r="T28" i="9" s="1"/>
  <c r="K28" i="9"/>
  <c r="E26" i="9"/>
  <c r="L27" i="9"/>
  <c r="J302" i="8"/>
  <c r="K302" i="8"/>
  <c r="E85" i="8"/>
  <c r="F86" i="8"/>
  <c r="J303" i="8"/>
  <c r="L303" i="8" s="1"/>
  <c r="K303" i="8"/>
  <c r="F268" i="8"/>
  <c r="L268" i="8" s="1"/>
  <c r="K268" i="8"/>
  <c r="E213" i="8"/>
  <c r="J305" i="8"/>
  <c r="L305" i="8" s="1"/>
  <c r="K305" i="8"/>
  <c r="F301" i="8"/>
  <c r="L301" i="8" s="1"/>
  <c r="K301" i="8"/>
  <c r="E117" i="8"/>
  <c r="E17" i="10" l="1"/>
  <c r="E9" i="10"/>
  <c r="E10" i="10" s="1"/>
  <c r="E15" i="10"/>
  <c r="E14" i="10"/>
  <c r="E16" i="10" s="1"/>
  <c r="E114" i="8"/>
  <c r="E118" i="8"/>
  <c r="E162" i="8"/>
  <c r="E191" i="8"/>
  <c r="E248" i="8"/>
  <c r="E247" i="8"/>
  <c r="E249" i="8"/>
  <c r="J306" i="8"/>
  <c r="L306" i="8" s="1"/>
  <c r="K306" i="8"/>
  <c r="E187" i="8"/>
  <c r="E137" i="8"/>
  <c r="E246" i="8"/>
  <c r="L302" i="8"/>
  <c r="E57" i="8"/>
  <c r="E9" i="8"/>
  <c r="F117" i="8"/>
  <c r="L117" i="8" s="1"/>
  <c r="K117" i="8"/>
  <c r="F213" i="8"/>
  <c r="K213" i="8"/>
  <c r="E250" i="8"/>
  <c r="F26" i="9"/>
  <c r="L26" i="9" s="1"/>
  <c r="T26" i="9" s="1"/>
  <c r="E6" i="10" s="1"/>
  <c r="K26" i="9"/>
  <c r="E161" i="8"/>
  <c r="F85" i="8"/>
  <c r="E24" i="10" l="1"/>
  <c r="E12" i="10"/>
  <c r="E13" i="10"/>
  <c r="E23" i="10"/>
  <c r="J315" i="8"/>
  <c r="I19" i="9" s="1"/>
  <c r="J19" i="9" s="1"/>
  <c r="F107" i="8"/>
  <c r="E11" i="9" s="1"/>
  <c r="F250" i="8"/>
  <c r="L250" i="8" s="1"/>
  <c r="K250" i="8"/>
  <c r="K9" i="8"/>
  <c r="F9" i="8"/>
  <c r="F187" i="8"/>
  <c r="K187" i="8"/>
  <c r="K191" i="8"/>
  <c r="F191" i="8"/>
  <c r="L191" i="8" s="1"/>
  <c r="E317" i="8"/>
  <c r="K162" i="8"/>
  <c r="F162" i="8"/>
  <c r="L162" i="8" s="1"/>
  <c r="F57" i="8"/>
  <c r="K57" i="8"/>
  <c r="F246" i="8"/>
  <c r="F249" i="8"/>
  <c r="L249" i="8" s="1"/>
  <c r="K249" i="8"/>
  <c r="F118" i="8"/>
  <c r="L118" i="8" s="1"/>
  <c r="K118" i="8"/>
  <c r="E136" i="8"/>
  <c r="F237" i="8"/>
  <c r="E16" i="9" s="1"/>
  <c r="L213" i="8"/>
  <c r="L237" i="8" s="1"/>
  <c r="F137" i="8"/>
  <c r="L137" i="8" s="1"/>
  <c r="K137" i="8"/>
  <c r="F247" i="8"/>
  <c r="F248" i="8"/>
  <c r="L248" i="8" s="1"/>
  <c r="K248" i="8"/>
  <c r="F114" i="8"/>
  <c r="K114" i="8"/>
  <c r="E298" i="8"/>
  <c r="F161" i="8"/>
  <c r="K161" i="8"/>
  <c r="E267" i="8" l="1"/>
  <c r="I246" i="8"/>
  <c r="F263" i="8"/>
  <c r="E17" i="9" s="1"/>
  <c r="I247" i="8"/>
  <c r="E12" i="8"/>
  <c r="L9" i="8"/>
  <c r="F298" i="8"/>
  <c r="K298" i="8"/>
  <c r="F136" i="8"/>
  <c r="K136" i="8"/>
  <c r="L187" i="8"/>
  <c r="E265" i="8"/>
  <c r="F16" i="9"/>
  <c r="L16" i="9" s="1"/>
  <c r="K16" i="9"/>
  <c r="F81" i="8"/>
  <c r="E10" i="9" s="1"/>
  <c r="L57" i="8"/>
  <c r="L81" i="8" s="1"/>
  <c r="E190" i="8"/>
  <c r="L114" i="8"/>
  <c r="F185" i="8"/>
  <c r="E14" i="9" s="1"/>
  <c r="L161" i="8"/>
  <c r="L185" i="8" s="1"/>
  <c r="E11" i="8"/>
  <c r="I85" i="8"/>
  <c r="K317" i="8"/>
  <c r="F317" i="8"/>
  <c r="F11" i="9"/>
  <c r="K14" i="9" l="1"/>
  <c r="F14" i="9"/>
  <c r="L14" i="9" s="1"/>
  <c r="K12" i="8"/>
  <c r="F12" i="8"/>
  <c r="L12" i="8" s="1"/>
  <c r="F341" i="8"/>
  <c r="E20" i="9" s="1"/>
  <c r="L317" i="8"/>
  <c r="L341" i="8" s="1"/>
  <c r="E266" i="8"/>
  <c r="F159" i="8"/>
  <c r="E13" i="9" s="1"/>
  <c r="L136" i="8"/>
  <c r="L159" i="8" s="1"/>
  <c r="K190" i="8"/>
  <c r="F190" i="8"/>
  <c r="L190" i="8" s="1"/>
  <c r="L298" i="8"/>
  <c r="J247" i="8"/>
  <c r="L247" i="8" s="1"/>
  <c r="K247" i="8"/>
  <c r="J246" i="8"/>
  <c r="K246" i="8"/>
  <c r="J85" i="8"/>
  <c r="K85" i="8"/>
  <c r="F265" i="8"/>
  <c r="K265" i="8"/>
  <c r="F17" i="9"/>
  <c r="F11" i="8"/>
  <c r="K11" i="8"/>
  <c r="F10" i="9"/>
  <c r="L10" i="9" s="1"/>
  <c r="K10" i="9"/>
  <c r="F267" i="8"/>
  <c r="L267" i="8" s="1"/>
  <c r="K267" i="8"/>
  <c r="K20" i="9" l="1"/>
  <c r="F20" i="9"/>
  <c r="L20" i="9" s="1"/>
  <c r="L11" i="8"/>
  <c r="L29" i="8" s="1"/>
  <c r="F29" i="8"/>
  <c r="E8" i="9" s="1"/>
  <c r="L85" i="8"/>
  <c r="L265" i="8"/>
  <c r="J263" i="8"/>
  <c r="I17" i="9" s="1"/>
  <c r="L246" i="8"/>
  <c r="L263" i="8" s="1"/>
  <c r="F13" i="9"/>
  <c r="L13" i="9" s="1"/>
  <c r="K13" i="9"/>
  <c r="E189" i="8"/>
  <c r="F266" i="8"/>
  <c r="L266" i="8" s="1"/>
  <c r="K266" i="8"/>
  <c r="J17" i="9" l="1"/>
  <c r="L17" i="9" s="1"/>
  <c r="K17" i="9"/>
  <c r="K189" i="8"/>
  <c r="F189" i="8"/>
  <c r="L189" i="8" s="1"/>
  <c r="F8" i="9"/>
  <c r="K8" i="9"/>
  <c r="L289" i="8"/>
  <c r="F289" i="8"/>
  <c r="E18" i="9" s="1"/>
  <c r="F18" i="9" l="1"/>
  <c r="L18" i="9" s="1"/>
  <c r="K18" i="9"/>
  <c r="L8" i="9"/>
  <c r="I86" i="8"/>
  <c r="J86" i="8" l="1"/>
  <c r="K86" i="8"/>
  <c r="E115" i="8"/>
  <c r="F115" i="8" l="1"/>
  <c r="K115" i="8"/>
  <c r="L86" i="8"/>
  <c r="L107" i="8" s="1"/>
  <c r="J107" i="8"/>
  <c r="I11" i="9" s="1"/>
  <c r="E310" i="8" l="1"/>
  <c r="J11" i="9"/>
  <c r="K11" i="9"/>
  <c r="L115" i="8"/>
  <c r="L133" i="8" s="1"/>
  <c r="F133" i="8"/>
  <c r="E12" i="9" s="1"/>
  <c r="E311" i="8"/>
  <c r="E309" i="8"/>
  <c r="F309" i="8" l="1"/>
  <c r="K309" i="8"/>
  <c r="F310" i="8"/>
  <c r="L310" i="8" s="1"/>
  <c r="K310" i="8"/>
  <c r="F12" i="9"/>
  <c r="K12" i="9"/>
  <c r="I7" i="9"/>
  <c r="J7" i="9" s="1"/>
  <c r="I6" i="9" s="1"/>
  <c r="J6" i="9" s="1"/>
  <c r="I5" i="9" s="1"/>
  <c r="J5" i="9" s="1"/>
  <c r="L11" i="9"/>
  <c r="F311" i="8"/>
  <c r="L311" i="8" s="1"/>
  <c r="K311" i="8"/>
  <c r="E11" i="10" l="1"/>
  <c r="J29" i="9"/>
  <c r="L12" i="9"/>
  <c r="L309" i="8"/>
  <c r="L315" i="8" s="1"/>
  <c r="F315" i="8"/>
  <c r="E19" i="9" s="1"/>
  <c r="F19" i="9" l="1"/>
  <c r="L19" i="9" s="1"/>
  <c r="K19" i="9"/>
  <c r="E188" i="8" l="1"/>
  <c r="F188" i="8" l="1"/>
  <c r="K188" i="8"/>
  <c r="L188" i="8" l="1"/>
  <c r="L211" i="8" s="1"/>
  <c r="F211" i="8"/>
  <c r="E15" i="9" s="1"/>
  <c r="F15" i="9" l="1"/>
  <c r="K15" i="9"/>
  <c r="L15" i="9" l="1"/>
  <c r="E7" i="9"/>
  <c r="F7" i="9" l="1"/>
  <c r="K7" i="9"/>
  <c r="E6" i="9" l="1"/>
  <c r="L7" i="9"/>
  <c r="K6" i="9" l="1"/>
  <c r="F6" i="9"/>
  <c r="E5" i="9" l="1"/>
  <c r="L6" i="9"/>
  <c r="K5" i="9" l="1"/>
  <c r="F5" i="9"/>
  <c r="E4" i="10" l="1"/>
  <c r="E7" i="10" s="1"/>
  <c r="F29" i="9"/>
  <c r="L5" i="9"/>
  <c r="L29" i="9" s="1"/>
  <c r="E20" i="10" l="1"/>
  <c r="E22" i="10"/>
  <c r="E19" i="10"/>
  <c r="E18" i="10"/>
  <c r="E21" i="10"/>
  <c r="E25" i="10" l="1"/>
  <c r="E26" i="10" s="1"/>
  <c r="E27" i="10" s="1"/>
</calcChain>
</file>

<file path=xl/sharedStrings.xml><?xml version="1.0" encoding="utf-8"?>
<sst xmlns="http://schemas.openxmlformats.org/spreadsheetml/2006/main" count="13480" uniqueCount="1981">
  <si>
    <t>공 종 별 집 계 표</t>
  </si>
  <si>
    <t>[ 구덕운동장 씨름장 노후시설물 개보수공사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</si>
  <si>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</si>
  <si>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</si>
  <si>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</si>
  <si>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</si>
  <si>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</si>
  <si>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</si>
  <si>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</si>
  <si>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</si>
  <si>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</si>
  <si>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</si>
  <si>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</si>
  <si>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</si>
  <si>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</si>
  <si>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</si>
  <si>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</si>
  <si>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</si>
  <si>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</si>
  <si>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</si>
  <si>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</si>
  <si>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</si>
  <si>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</si>
  <si>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</si>
  <si>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</si>
  <si>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</si>
  <si>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</si>
  <si>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</si>
  <si>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</si>
  <si>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</si>
  <si>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</si>
  <si>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</si>
  <si>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</si>
  <si>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</si>
  <si>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</si>
  <si>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</si>
  <si>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</si>
  <si>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</si>
  <si>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</si>
  <si>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</si>
  <si>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</si>
  <si>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</si>
  <si>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</si>
  <si>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</si>
  <si>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</si>
  <si>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</si>
  <si>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</si>
  <si>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</si>
  <si>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</si>
  <si>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</si>
  <si>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</si>
  <si>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구덕운동장 씨름장 노후시설물 개보수공사</t>
  </si>
  <si>
    <t/>
  </si>
  <si>
    <t>01</t>
  </si>
  <si>
    <t>■건축공사</t>
  </si>
  <si>
    <t>0101</t>
  </si>
  <si>
    <t>▣리모델링공사</t>
  </si>
  <si>
    <t>010101</t>
  </si>
  <si>
    <t>철  골  공  사</t>
  </si>
  <si>
    <t>01010101</t>
  </si>
  <si>
    <t>■건축공사 ▣리모델링공사</t>
    <phoneticPr fontId="1" type="noConversion"/>
  </si>
  <si>
    <t>ㄱ형강</t>
  </si>
  <si>
    <t>ㄱ형강, 부등변, 100*75*7mm</t>
  </si>
  <si>
    <t>TON</t>
  </si>
  <si>
    <t>자재 24</t>
  </si>
  <si>
    <t>5AB1035B888F03AD9F9F507398425D79113D80</t>
  </si>
  <si>
    <t>F</t>
  </si>
  <si>
    <t>T</t>
  </si>
  <si>
    <t>010101015AB1035B888F03AD9F9F507398425D79113D80</t>
  </si>
  <si>
    <t>경량형강</t>
  </si>
  <si>
    <t>경량형강, 블랙C형강, 100*50*20, t3.2</t>
  </si>
  <si>
    <t>자재 25</t>
  </si>
  <si>
    <t>5AB1035B888F0381914C343228DEFDE291BDCE</t>
  </si>
  <si>
    <t>010101015AB1035B888F0381914C343228DEFDE291BDCE</t>
  </si>
  <si>
    <t>일반구조용각형강관</t>
  </si>
  <si>
    <t>일반구조용각형강관, 각형강관, 50*50*2.3mm</t>
  </si>
  <si>
    <t>자재 86</t>
  </si>
  <si>
    <t>5AC3736585686A7D96AF66D658BB09D9A1BDDC</t>
  </si>
  <si>
    <t>010101015AC3736585686A7D96AF66D658BB09D9A1BDDC</t>
  </si>
  <si>
    <t>경량형강철골조 조립설치</t>
  </si>
  <si>
    <t>비내력식</t>
  </si>
  <si>
    <t>호표 1</t>
  </si>
  <si>
    <t>5D9D33628C12512795CEB555685721</t>
  </si>
  <si>
    <t>010101015D9D33628C12512795CEB555685721</t>
  </si>
  <si>
    <t>철골 세우기 - 트럭 탑재령 크레인 15ton</t>
  </si>
  <si>
    <t>소규모 건물</t>
  </si>
  <si>
    <t>호표 2</t>
  </si>
  <si>
    <t>5D9D73FF8B2DB46B97314033F8E701</t>
  </si>
  <si>
    <t>010101015D9D73FF8B2DB46B97314033F8E701</t>
  </si>
  <si>
    <t>철강설</t>
  </si>
  <si>
    <t>철강설, 고철, 작업설부산물</t>
  </si>
  <si>
    <t>자재 14</t>
  </si>
  <si>
    <t>5A9623FF8E9AD5BE96AF103018AAE1A7315C95</t>
  </si>
  <si>
    <t>010101015A9623FF8E9AD5BE96AF103018AAE1A7315C95</t>
  </si>
  <si>
    <t>녹막이페인트(뿜칠)</t>
  </si>
  <si>
    <t>1회. 1종</t>
  </si>
  <si>
    <t>M2</t>
  </si>
  <si>
    <t>호표 3</t>
  </si>
  <si>
    <t>5D9D83E282FE2B8C9C62C73F380961</t>
  </si>
  <si>
    <t>010101015D9D83E282FE2B8C9C62C73F380961</t>
  </si>
  <si>
    <t>조합페인트(뿜칠)</t>
  </si>
  <si>
    <t>철재면 2회. 1급</t>
  </si>
  <si>
    <t>호표 4</t>
  </si>
  <si>
    <t>5D9D83E1809FED3095E4521818CC81</t>
  </si>
  <si>
    <t>010101015D9D83E1809FED3095E4521818CC81</t>
  </si>
  <si>
    <t>[ 합           계 ]</t>
  </si>
  <si>
    <t>TOTAL</t>
  </si>
  <si>
    <t>조  적  공  사</t>
  </si>
  <si>
    <t>01010102</t>
  </si>
  <si>
    <t>■건축공사 ▣리모델링공사</t>
    <phoneticPr fontId="1" type="noConversion"/>
  </si>
  <si>
    <t>콘크리트벽돌</t>
  </si>
  <si>
    <t>콘크리트벽돌, 190*57*90mm, C종2급</t>
  </si>
  <si>
    <t>매</t>
  </si>
  <si>
    <t>자재 37</t>
  </si>
  <si>
    <t>5AB1035B88B447819F1F430C18F647E411C87E</t>
  </si>
  <si>
    <t>010101025AB1035B88B447819F1F430C18F647E411C87E</t>
  </si>
  <si>
    <t>0.5B 벽돌쌓기</t>
  </si>
  <si>
    <t>3.6m 이하, 시공량 25m2/일당</t>
  </si>
  <si>
    <t>호표 5</t>
  </si>
  <si>
    <t>5D9D032C8CE883B497AC1E49985111</t>
  </si>
  <si>
    <t>010101025D9D032C8CE883B497AC1E49985111</t>
  </si>
  <si>
    <t>벽돌운반</t>
  </si>
  <si>
    <t>인력, 1층</t>
  </si>
  <si>
    <t>천매</t>
  </si>
  <si>
    <t>호표 6</t>
  </si>
  <si>
    <t>5D9D032C8CCDD1239E0849E2D8B331</t>
  </si>
  <si>
    <t>010101025D9D032C8CCDD1239E0849E2D8B331</t>
  </si>
  <si>
    <t>돌    공    사</t>
  </si>
  <si>
    <t>01010103</t>
  </si>
  <si>
    <t>■건축공사 ▣리모델링공사</t>
    <phoneticPr fontId="1" type="noConversion"/>
  </si>
  <si>
    <t>화강석 두겁돌(습식, 물갈기)</t>
  </si>
  <si>
    <t>포천석 120*20mm, 모르타르 30mm</t>
  </si>
  <si>
    <t>M</t>
  </si>
  <si>
    <t>호표 7</t>
  </si>
  <si>
    <t>5D9DB315897EA9BB9B411D52F85F21</t>
  </si>
  <si>
    <t>010101035D9DB315897EA9BB9B411D52F85F21</t>
  </si>
  <si>
    <t>타  일  공  사</t>
  </si>
  <si>
    <t>01010104</t>
  </si>
  <si>
    <t>■건축공사 ▣리모델링공사</t>
    <phoneticPr fontId="1" type="noConversion"/>
  </si>
  <si>
    <t>도기질타일</t>
  </si>
  <si>
    <t>도기질타일, 300*600mm</t>
  </si>
  <si>
    <t>자재 40</t>
  </si>
  <si>
    <t>5AB1035B88B447929609C1CA28AC0CB9410C69</t>
  </si>
  <si>
    <t>010101045AB1035B88B447929609C1CA28AC0CB9410C69</t>
  </si>
  <si>
    <t>자기질타일</t>
  </si>
  <si>
    <t>자기질타일, 300*300mm</t>
  </si>
  <si>
    <t>자재 41</t>
  </si>
  <si>
    <t>5AB1035B88B447929609C1C87815923A3178A2</t>
  </si>
  <si>
    <t>010101045AB1035B88B447929609C1C87815923A3178A2</t>
  </si>
  <si>
    <t>타일 떠붙이기(바탕 24mm)</t>
  </si>
  <si>
    <t>벽, 300*600(백색줄눈)</t>
  </si>
  <si>
    <t>호표 8</t>
  </si>
  <si>
    <t>5D9DB3168B747201909B111698C871</t>
  </si>
  <si>
    <t>010101045D9DB3168B747201909B111698C871</t>
  </si>
  <si>
    <t>타일 압착 붙이기(바탕 24mm+압 5mm)</t>
  </si>
  <si>
    <t>바닥, 300*300(타일C, 백색줄눈)</t>
  </si>
  <si>
    <t>호표 9</t>
  </si>
  <si>
    <t>5D9DB3168B5994B1986CDCD3C87731</t>
  </si>
  <si>
    <t>010101045D9DB3168B5994B1986CDCD3C87731</t>
  </si>
  <si>
    <t>목공사및수장공사</t>
  </si>
  <si>
    <t>01010105</t>
  </si>
  <si>
    <t>열경화성수지천장재-현장설치도</t>
  </si>
  <si>
    <t>300*300*1.5T, 신원형, 신사각, 원형, 평판</t>
  </si>
  <si>
    <t>자재 45</t>
  </si>
  <si>
    <t>5AB1035B88E1B97396278FCD68C07782C15CDD</t>
  </si>
  <si>
    <t>010101055AB1035B88E1B97396278FCD68C07782C15CDD</t>
  </si>
  <si>
    <t>열경화성수지천장재몰딩</t>
  </si>
  <si>
    <t>칼라&lt;현장설치도&gt;</t>
  </si>
  <si>
    <t>자재 46</t>
  </si>
  <si>
    <t>5AB1035B88E1B97396278FCD68C0656831B5D8</t>
  </si>
  <si>
    <t>010101055AB1035B88E1B97396278FCD68C0656831B5D8</t>
  </si>
  <si>
    <t>화장실칸막이</t>
  </si>
  <si>
    <t>20T*600*1900mm,도어-코어보드,간벽포스트-방수PB&lt;현장설치도&gt;</t>
  </si>
  <si>
    <t>자재 61</t>
  </si>
  <si>
    <t>5AB1035B880BA7B69C61AABA7834553C01FA48</t>
  </si>
  <si>
    <t>010101055AB1035B880BA7B69C61AABA7834553C01FA48</t>
  </si>
  <si>
    <t>소변기칸막이</t>
  </si>
  <si>
    <t>20T*(450~500)*1200,코아보드소변기칸막이&lt;현장설치도&gt;</t>
  </si>
  <si>
    <t>EA</t>
  </si>
  <si>
    <t>자재 62</t>
  </si>
  <si>
    <t>5AB1035B880BA7B69C61AABA7834553C01FB54</t>
  </si>
  <si>
    <t>010101055AB1035B880BA7B69C61AABA7834553C01FB54</t>
  </si>
  <si>
    <t>샤워실칸막이</t>
  </si>
  <si>
    <t>20T*(450~500)*1200,코아보드칸막이&lt;현장설치도&gt;</t>
  </si>
  <si>
    <t>자재 63</t>
  </si>
  <si>
    <t>5AB1035B880BA7B69C61AABA7834553C01FB55</t>
  </si>
  <si>
    <t>010101055AB1035B880BA7B69C61AABA7834553C01FB55</t>
  </si>
  <si>
    <t>후레싱설치</t>
  </si>
  <si>
    <t>알루미늄후레싱 0.5MM</t>
  </si>
  <si>
    <t>호표 10</t>
  </si>
  <si>
    <t>5D9DD366813464189A27F7D4480DA1</t>
  </si>
  <si>
    <t>010101055D9DD366813464189A27F7D4480DA1</t>
  </si>
  <si>
    <t>후레싱하지틀</t>
  </si>
  <si>
    <t>ㅁ-50*50*1.6T@500</t>
  </si>
  <si>
    <t>호표 11</t>
  </si>
  <si>
    <t>5D9DD366813464189A27F7D4480D91</t>
  </si>
  <si>
    <t>010101055D9DD366813464189A27F7D4480D91</t>
  </si>
  <si>
    <t>비닐시트 깔기 - 전면접합</t>
  </si>
  <si>
    <t>비닐시트, 2.0mm, 모노륨</t>
  </si>
  <si>
    <t>호표 12</t>
  </si>
  <si>
    <t>5D9D93C88432DD8B944F089E588BF1</t>
  </si>
  <si>
    <t>010101055D9D93C88432DD8B944F089E588BF1</t>
  </si>
  <si>
    <t>천장텍스붙임</t>
  </si>
  <si>
    <t>불연천장재, 마이톤, M-Bar용, 12*300*600mm</t>
  </si>
  <si>
    <t>호표 13</t>
  </si>
  <si>
    <t>5D9D93CA8712A02997D16B0B182951</t>
  </si>
  <si>
    <t>010101055D9D93CA8712A02997D16B0B182951</t>
  </si>
  <si>
    <t>압출발포폴리스티렌 설치(슬래브 위 깔기, 바닥)</t>
  </si>
  <si>
    <t>비중 0.03, 50mm</t>
  </si>
  <si>
    <t>호표 14</t>
  </si>
  <si>
    <t>5D9D93CD8C525A2F967569F3A8AC01</t>
  </si>
  <si>
    <t>010101055D9D93CD8C525A2F967569F3A8AC01</t>
  </si>
  <si>
    <t>SSEN V1 ROOF SYSTEM PANEL 제작 및 설치, 특수지붕재 [물품식별번호:23544525]</t>
  </si>
  <si>
    <t xml:space="preserve"> JSTC-SSEN-V1-180,t0.6mm, 글라스울180mm</t>
  </si>
  <si>
    <t>관급자재</t>
  </si>
  <si>
    <t>5C29A3778005FCA0974D3C45B812978381A997</t>
  </si>
  <si>
    <t>010101055C29A3778005FCA0974D3C45B812978381A997</t>
  </si>
  <si>
    <t>SSEN V1 ROOF SYSTEM PANEL 제작 및 설치, 처마홈통(스텐레스) [물품식별번호:24056658]</t>
  </si>
  <si>
    <t xml:space="preserve"> JSTC-SSEN-GT-M 1219×t1.5mm, 물받이</t>
  </si>
  <si>
    <t>m</t>
  </si>
  <si>
    <t>5C29A3778005FCA0974D3C45B812978381A996</t>
  </si>
  <si>
    <t>010101055C29A3778005FCA0974D3C45B812978381A996</t>
  </si>
  <si>
    <t>SSEN V1 ROOF SYSTEM PANEL 제작 및 설치, 후레싱 [물품식별번호:24056660]</t>
  </si>
  <si>
    <t xml:space="preserve"> JSTC-SSEN-FS, W610ⅹt0.6mm, 마감강판</t>
  </si>
  <si>
    <t>5C29A3778005FCA0974D3C45B812978381A999</t>
  </si>
  <si>
    <t>010101055C29A3778005FCA0974D3C45B812978381A999</t>
  </si>
  <si>
    <t>방  수  공  사</t>
  </si>
  <si>
    <t>01010106</t>
  </si>
  <si>
    <t>폴리우레아수지도막방수재 [물품식별번호:24985039]</t>
  </si>
  <si>
    <t>3mm</t>
  </si>
  <si>
    <t>5C29A3778005FCA0974D3C45B812978381A992</t>
  </si>
  <si>
    <t>010101065C29A3778005FCA0974D3C45B812978381A992</t>
  </si>
  <si>
    <t>시멘트 액체방수</t>
  </si>
  <si>
    <t>바닥</t>
  </si>
  <si>
    <t>호표 15</t>
  </si>
  <si>
    <t>5D9DE342847CDFDF9A5A1581D82AE1</t>
  </si>
  <si>
    <t>010101065D9DE342847CDFDF9A5A1581D82AE1</t>
  </si>
  <si>
    <t>벽</t>
  </si>
  <si>
    <t>호표 16</t>
  </si>
  <si>
    <t>5D9DE342847CDFDF9A590EAFF82B61</t>
  </si>
  <si>
    <t>010101065D9DE342847CDFDF9A590EAFF82B61</t>
  </si>
  <si>
    <t>지붕 및 홈통공사</t>
  </si>
  <si>
    <t>01010107</t>
  </si>
  <si>
    <t>■건축공사 ▣리모델링공사</t>
    <phoneticPr fontId="1" type="noConversion"/>
  </si>
  <si>
    <t>선홈통(강관) 설치</t>
  </si>
  <si>
    <t>101.6mm, 스테인리스관</t>
  </si>
  <si>
    <t>호표 17</t>
  </si>
  <si>
    <t>5D9DD3668161871297EC1A00A8B251</t>
  </si>
  <si>
    <t>010101075D9DD3668161871297EC1A00A8B251</t>
  </si>
  <si>
    <t>크레인(장비대)</t>
  </si>
  <si>
    <t>선홈통설치용</t>
  </si>
  <si>
    <t>일</t>
  </si>
  <si>
    <t>호표 18</t>
  </si>
  <si>
    <t>5D9DD366813464189A27F7AEF8BA91</t>
  </si>
  <si>
    <t>010101075D9DD366813464189A27F7AEF8BA91</t>
  </si>
  <si>
    <t>금  속  공  사</t>
  </si>
  <si>
    <t>01010108</t>
  </si>
  <si>
    <t>미장용 코너비드 설치</t>
  </si>
  <si>
    <t>아연도, 50*50mm</t>
  </si>
  <si>
    <t>호표 19</t>
  </si>
  <si>
    <t>5D9D1319892095EF9B427487A812B1</t>
  </si>
  <si>
    <t>010101085D9D1319892095EF9B427487A812B1</t>
  </si>
  <si>
    <t>트랜치</t>
  </si>
  <si>
    <t>스테인리스, W400*1000*2t</t>
  </si>
  <si>
    <t>호표 20</t>
  </si>
  <si>
    <t>5D9DC3798B17AD6D941DEE48980B81</t>
  </si>
  <si>
    <t>010101085D9DC3798B17AD6D941DEE48980B81</t>
  </si>
  <si>
    <t>경량철골천정틀</t>
  </si>
  <si>
    <t>M-BAR, H:1m미만. 인써트 유</t>
  </si>
  <si>
    <t>호표 21</t>
  </si>
  <si>
    <t>5D9DC377886327CE926DF078A86431</t>
  </si>
  <si>
    <t>010101085D9DC377886327CE926DF078A86431</t>
  </si>
  <si>
    <t>스테인리스재료분리대</t>
  </si>
  <si>
    <t>바닥, W40*H20*1.5t</t>
  </si>
  <si>
    <t>호표 22</t>
  </si>
  <si>
    <t>5D9D93CE8EA010E594A15BE4D85941</t>
  </si>
  <si>
    <t>010101085D9D93CE8EA010E594A15BE4D85941</t>
  </si>
  <si>
    <t>AL몰딩 설치</t>
  </si>
  <si>
    <t>W형, 15*15*15*15*1.0mm</t>
  </si>
  <si>
    <t>호표 23</t>
  </si>
  <si>
    <t>5D9D93C080E73ADD9FD8BFB9985B01</t>
  </si>
  <si>
    <t>010101085D9D93C080E73ADD9FD8BFB9985B01</t>
  </si>
  <si>
    <t>미  장  공  사</t>
  </si>
  <si>
    <t>01010109</t>
  </si>
  <si>
    <t>■건축공사 ▣리모델링공사</t>
    <phoneticPr fontId="1" type="noConversion"/>
  </si>
  <si>
    <t>모르타르 바름</t>
  </si>
  <si>
    <t>바닥, 50mm</t>
  </si>
  <si>
    <t>호표 24</t>
  </si>
  <si>
    <t>5D9D1312863B90C59AAA2F2838F061</t>
  </si>
  <si>
    <t>010101095D9D1312863B90C59AAA2F2838F061</t>
  </si>
  <si>
    <t>창호 및 유리공사</t>
  </si>
  <si>
    <t>01010110</t>
  </si>
  <si>
    <t>CAW01_A[창호실리콘보수]</t>
  </si>
  <si>
    <t>4.100 x 5.950 = 24.395</t>
  </si>
  <si>
    <t>호표 25</t>
  </si>
  <si>
    <t>5D9DA33182AEE17496BC6434481A61</t>
  </si>
  <si>
    <t>010101105D9DA33182AEE17496BC6434481A61</t>
  </si>
  <si>
    <t>CAW01_B[창호실리콘보수]</t>
  </si>
  <si>
    <t>3.830 x 5.840 = 22.367</t>
  </si>
  <si>
    <t>호표 26</t>
  </si>
  <si>
    <t>5D9DA33182AEE17496BC6434481A41</t>
  </si>
  <si>
    <t>010101105D9DA33182AEE17496BC6434481A41</t>
  </si>
  <si>
    <t>CAW01_C[창호실리콘보수]</t>
  </si>
  <si>
    <t>3.010 x 5.405 = 16.269</t>
  </si>
  <si>
    <t>호표 27</t>
  </si>
  <si>
    <t>5D9DA33182AEE17496BC6434481A21</t>
  </si>
  <si>
    <t>010101105D9DA33182AEE17496BC6434481A21</t>
  </si>
  <si>
    <t>MS02[방충망보수]</t>
  </si>
  <si>
    <t>2.000 x 1.000 = 2.000</t>
  </si>
  <si>
    <t>호표 28</t>
  </si>
  <si>
    <t>5D9DA33182AEE17496BC6434481AE1</t>
  </si>
  <si>
    <t>010101105D9DA33182AEE17496BC6434481AE1</t>
  </si>
  <si>
    <t>MS03[방충망보수]</t>
  </si>
  <si>
    <t>1.500 x 0.800 = 1.200</t>
  </si>
  <si>
    <t>호표 29</t>
  </si>
  <si>
    <t>5D9DA33182AEE17496BC6434480811</t>
  </si>
  <si>
    <t>010101105D9DA33182AEE17496BC6434480811</t>
  </si>
  <si>
    <t>MS04[방충망보수]</t>
  </si>
  <si>
    <t>0.990 x 0.600 = 0.594</t>
  </si>
  <si>
    <t>호표 30</t>
  </si>
  <si>
    <t>5D9DA33182AEE17496BC6434480831</t>
  </si>
  <si>
    <t>010101105D9DA33182AEE17496BC6434480831</t>
  </si>
  <si>
    <t>MS05[방충망보수]</t>
  </si>
  <si>
    <t>3.520 x 1.000 = 3.520</t>
  </si>
  <si>
    <t>호표 31</t>
  </si>
  <si>
    <t>5D9DA33182AEE17496BC6434480851</t>
  </si>
  <si>
    <t>010101105D9DA33182AEE17496BC6434480851</t>
  </si>
  <si>
    <t>PD01[플라스틱 여닫이문]</t>
  </si>
  <si>
    <t>0.800 x 2.100 = 1.680</t>
  </si>
  <si>
    <t>호표 32</t>
  </si>
  <si>
    <t>5D9DA33182AEE17496BC6434480871</t>
  </si>
  <si>
    <t>010101105D9DA33182AEE17496BC6434480871</t>
  </si>
  <si>
    <t>PD02[플라스틱 여닫이문]</t>
  </si>
  <si>
    <t>0.750 x 2.100 = 1.575</t>
  </si>
  <si>
    <t>호표 33</t>
  </si>
  <si>
    <t>5D9DA33182AEE17496BC6434480891</t>
  </si>
  <si>
    <t>010101105D9DA33182AEE17496BC6434480891</t>
  </si>
  <si>
    <t>수밀코킹(실리콘)</t>
  </si>
  <si>
    <t>삼각, 10mm, 창호주위</t>
  </si>
  <si>
    <t>호표 34</t>
  </si>
  <si>
    <t>5D9DE34D8527159897FC7A6BF87201</t>
  </si>
  <si>
    <t>010101105D9DE34D8527159897FC7A6BF87201</t>
  </si>
  <si>
    <t>삼각, 20mm, 창호보수</t>
  </si>
  <si>
    <t>호표 35</t>
  </si>
  <si>
    <t>5D9DE34D8527159897FC7A6BF87211</t>
  </si>
  <si>
    <t>010101105D9DE34D8527159897FC7A6BF87211</t>
  </si>
  <si>
    <t>유리주위 코킹 보수</t>
  </si>
  <si>
    <t>5*5, 실리콘</t>
  </si>
  <si>
    <t>호표 36</t>
  </si>
  <si>
    <t>5D9DE34D85318C4B9C192ABC784811</t>
  </si>
  <si>
    <t>010101105D9DE34D85318C4B9C192ABC784811</t>
  </si>
  <si>
    <t>창호주위 모르타르 충전</t>
  </si>
  <si>
    <t>호표 37</t>
  </si>
  <si>
    <t>5D9DA3368A80C73A9DD94FB5684BB1</t>
  </si>
  <si>
    <t>010101105D9DA3368A80C73A9DD94FB5684BB1</t>
  </si>
  <si>
    <t>칠    공    사</t>
  </si>
  <si>
    <t>01010111</t>
  </si>
  <si>
    <t>바탕만들기+수성페인트 롤러칠</t>
  </si>
  <si>
    <t>외부, 2회, 1급, con'c·mortar면</t>
  </si>
  <si>
    <t>호표 38</t>
  </si>
  <si>
    <t>5D9D83E08631F0D39452C5C578A151</t>
  </si>
  <si>
    <t>010101115D9D83E08631F0D39452C5C578A151</t>
  </si>
  <si>
    <t>외부천장, 2회, 1급, con'c·mortar면</t>
  </si>
  <si>
    <t>호표 39</t>
  </si>
  <si>
    <t>5D9D83E08631F0D392AF72F548F791</t>
  </si>
  <si>
    <t>010101115D9D83E08631F0D392AF72F548F791</t>
  </si>
  <si>
    <t>내부, 2회, con'c·mortar면, 친환경</t>
  </si>
  <si>
    <t>호표 40</t>
  </si>
  <si>
    <t>5D9D83E08631F0D391848F096845A1</t>
  </si>
  <si>
    <t>010101115D9D83E08631F0D391848F096845A1</t>
  </si>
  <si>
    <t>재도장 시 바탕처리(con'c·mortar면)</t>
  </si>
  <si>
    <t>230m2/일</t>
  </si>
  <si>
    <t>호표 41</t>
  </si>
  <si>
    <t>5D9D83F088FCDF679A54CB37E80551</t>
  </si>
  <si>
    <t>010101115D9D83F088FCDF679A54CB37E80551</t>
  </si>
  <si>
    <t>철  거  공  사</t>
  </si>
  <si>
    <t>01010112</t>
  </si>
  <si>
    <t>샌드위치판넬 철거(벽)</t>
  </si>
  <si>
    <t>50mm</t>
  </si>
  <si>
    <t>호표 42</t>
  </si>
  <si>
    <t>5D9C73118E2248A6918DF3715806B1</t>
  </si>
  <si>
    <t>010101125D9C73118E2248A6918DF3715806B1</t>
  </si>
  <si>
    <t>100mm</t>
  </si>
  <si>
    <t>호표 43</t>
  </si>
  <si>
    <t>5D9C73118E2248A6918DF371580681</t>
  </si>
  <si>
    <t>010101125D9C73118E2248A6918DF371580681</t>
  </si>
  <si>
    <t>보호쿠션 철거</t>
  </si>
  <si>
    <t>200*100</t>
  </si>
  <si>
    <t>호표 44</t>
  </si>
  <si>
    <t>5D9C73118E2248A6918DF371580691</t>
  </si>
  <si>
    <t>010101125D9C73118E2248A6918DF371580691</t>
  </si>
  <si>
    <t>샌드위치판넬 철거(지붕)</t>
  </si>
  <si>
    <t>호표 45</t>
  </si>
  <si>
    <t>5D9C73118E2248A6918DF37048EFB1</t>
  </si>
  <si>
    <t>010101125D9C73118E2248A6918DF37048EFB1</t>
  </si>
  <si>
    <t>150mm</t>
  </si>
  <si>
    <t>호표 46</t>
  </si>
  <si>
    <t>5D9C73118E2248A6918DF37048EFF1</t>
  </si>
  <si>
    <t>010101125D9C73118E2248A6918DF37048EFF1</t>
  </si>
  <si>
    <t>PVC 선홈통철거</t>
  </si>
  <si>
    <t>D100</t>
  </si>
  <si>
    <t>호표 47</t>
  </si>
  <si>
    <t>5D9C73118E2248A692901D9AD8AB91</t>
  </si>
  <si>
    <t>010101125D9C73118E2248A692901D9AD8AB91</t>
  </si>
  <si>
    <t>상자홈통철거</t>
  </si>
  <si>
    <t>150*150*150</t>
  </si>
  <si>
    <t>호표 48</t>
  </si>
  <si>
    <t>5D9C73118E2248A692901D9AD8ABE1</t>
  </si>
  <si>
    <t>010101125D9C73118E2248A692901D9AD8ABE1</t>
  </si>
  <si>
    <t>콘크리트컷팅</t>
  </si>
  <si>
    <t>호표 49</t>
  </si>
  <si>
    <t>5D9C73118E2248A692901CF598F4A1</t>
  </si>
  <si>
    <t>010101125D9C73118E2248A692901CF598F4A1</t>
  </si>
  <si>
    <t>패널 컷팅</t>
  </si>
  <si>
    <t>호표 50</t>
  </si>
  <si>
    <t>5D9C73118E2248A692901CF6F800F1</t>
  </si>
  <si>
    <t>010101125D9C73118E2248A692901CF6F800F1</t>
  </si>
  <si>
    <t>금속천장재 철거</t>
  </si>
  <si>
    <t>해체재 재사용 안 함</t>
  </si>
  <si>
    <t>호표 51</t>
  </si>
  <si>
    <t>5D9C73118E22489598EAFA63E82391</t>
  </si>
  <si>
    <t>010101125D9C73118E22489598EAFA63E82391</t>
  </si>
  <si>
    <t>콘크리트구조물 헐기(인력)</t>
  </si>
  <si>
    <t>소형브레이커(전기식), 철근, 2.3m3/일당</t>
  </si>
  <si>
    <t>M3</t>
  </si>
  <si>
    <t>호표 52</t>
  </si>
  <si>
    <t>5D9C73118E07D5F1954E043A582FE1</t>
  </si>
  <si>
    <t>010101125D9C73118E07D5F1954E043A582FE1</t>
  </si>
  <si>
    <t>경량천장철골틀 해체</t>
  </si>
  <si>
    <t>호표 53</t>
  </si>
  <si>
    <t>5D9C73118EB03E2895587D2D68EF21</t>
  </si>
  <si>
    <t>010101125D9C73118EB03E2895587D2D68EF21</t>
  </si>
  <si>
    <t>조적벽 해체</t>
  </si>
  <si>
    <t>H=3.6m 이하</t>
  </si>
  <si>
    <t>호표 54</t>
  </si>
  <si>
    <t>5D9C73118EB03E28955FACFCF879F1</t>
  </si>
  <si>
    <t>010101125D9C73118EB03E28955FACFCF879F1</t>
  </si>
  <si>
    <t>비닐계타일 해체</t>
  </si>
  <si>
    <t>호표 55</t>
  </si>
  <si>
    <t>5D9C73118EB03E289553FBD3984511</t>
  </si>
  <si>
    <t>010101125D9C73118EB03E289553FBD3984511</t>
  </si>
  <si>
    <t>타일 해체</t>
  </si>
  <si>
    <t>떠붙이기</t>
  </si>
  <si>
    <t>호표 56</t>
  </si>
  <si>
    <t>5D9C73118EB03E289552D4C9C8A391</t>
  </si>
  <si>
    <t>010101125D9C73118EB03E289552D4C9C8A391</t>
  </si>
  <si>
    <t>압착붙이기, 접착붙이기</t>
  </si>
  <si>
    <t>호표 57</t>
  </si>
  <si>
    <t>5D9C73118EB03E289552D4C9C89121</t>
  </si>
  <si>
    <t>010101125D9C73118EB03E289552D4C9C89121</t>
  </si>
  <si>
    <t>모르타르 철거</t>
  </si>
  <si>
    <t>20mm</t>
  </si>
  <si>
    <t>호표 58</t>
  </si>
  <si>
    <t>5D9C73118EB03E2894B442E9F81AC1</t>
  </si>
  <si>
    <t>010101125D9C73118EB03E2894B442E9F81AC1</t>
  </si>
  <si>
    <t>기존 코킹 제거</t>
  </si>
  <si>
    <t>호표 59</t>
  </si>
  <si>
    <t>5D9C73118EB02DB994A35B5D288E91</t>
  </si>
  <si>
    <t>010101125D9C73118EB02DB994A35B5D288E91</t>
  </si>
  <si>
    <t>패널하지 철거</t>
  </si>
  <si>
    <t>C-100*50*20*5t</t>
  </si>
  <si>
    <t>호표 60</t>
  </si>
  <si>
    <t>5D9C73118EB02DB994A35B5BD8D401</t>
  </si>
  <si>
    <t>010101125D9C73118EB02DB994A35B5BD8D401</t>
  </si>
  <si>
    <t>C-100*50*20*3.2t</t>
  </si>
  <si>
    <t>호표 61</t>
  </si>
  <si>
    <t>5D9C73118EB02DB994A35B5BD8D411</t>
  </si>
  <si>
    <t>010101125D9C73118EB02DB994A35B5BD8D411</t>
  </si>
  <si>
    <t>ㄱ-50*50*4t</t>
  </si>
  <si>
    <t>호표 62</t>
  </si>
  <si>
    <t>5D9C73118EB02DB994A35B5BD8D421</t>
  </si>
  <si>
    <t>010101125D9C73118EB02DB994A35B5BD8D421</t>
  </si>
  <si>
    <t>재료분리대 철거</t>
  </si>
  <si>
    <t>호표 63</t>
  </si>
  <si>
    <t>5D9C73118EB02DB994A35B5BD8D461</t>
  </si>
  <si>
    <t>010101125D9C73118EB02DB994A35B5BD8D461</t>
  </si>
  <si>
    <t>폐기물상차</t>
  </si>
  <si>
    <t>백호우0.7M3</t>
  </si>
  <si>
    <t>산근 1</t>
  </si>
  <si>
    <t>5D9D434A8257143392D66B5D88FF31</t>
  </si>
  <si>
    <t>010101125D9D434A8257143392D66B5D88FF31</t>
  </si>
  <si>
    <t>보  수  공  사</t>
  </si>
  <si>
    <t>01010113</t>
  </si>
  <si>
    <t>■건축공사 ▣리모델링공사</t>
    <phoneticPr fontId="1" type="noConversion"/>
  </si>
  <si>
    <t>균열보수공법</t>
  </si>
  <si>
    <t>V커팅+실링재보수(충전식균열보수)</t>
  </si>
  <si>
    <t>호표 64</t>
  </si>
  <si>
    <t>5D9D83E282FE35929DE942784841B1</t>
  </si>
  <si>
    <t>010101135D9D83E282FE35929DE942784841B1</t>
  </si>
  <si>
    <t>골    재    비</t>
  </si>
  <si>
    <t>01010114</t>
  </si>
  <si>
    <t>시멘트</t>
  </si>
  <si>
    <t>40KG</t>
  </si>
  <si>
    <t>포</t>
  </si>
  <si>
    <t>자재 33</t>
  </si>
  <si>
    <t>5AB1035B889995099D09671CF863DCBC31DDB8</t>
  </si>
  <si>
    <t>010101145AB1035B889995099D09671CF863DCBC31DDB8</t>
  </si>
  <si>
    <t>모래</t>
  </si>
  <si>
    <t>모래, 도착도</t>
  </si>
  <si>
    <t>자재 13</t>
  </si>
  <si>
    <t>5A9623FF8E157E239C6E5104B86E525E7167C7</t>
  </si>
  <si>
    <t>010101145A9623FF8E157E239C6E5104B86E525E7167C7</t>
  </si>
  <si>
    <t>운    반    비</t>
  </si>
  <si>
    <t>01010115</t>
  </si>
  <si>
    <t>시멘트운반</t>
  </si>
  <si>
    <t>L:20km, 덤프 8ton</t>
  </si>
  <si>
    <t>산근 2</t>
  </si>
  <si>
    <t>5D9C238F8AB1A1A599D587F87841F1</t>
  </si>
  <si>
    <t>010101155D9C238F8AB1A1A599D587F87841F1</t>
  </si>
  <si>
    <t>운반비(트레일러 20ton+크레인 10ton)</t>
  </si>
  <si>
    <t>철골, L:20km</t>
  </si>
  <si>
    <t>산근 3</t>
  </si>
  <si>
    <t>5D9C238F8AC2065A946923D6580CE1</t>
  </si>
  <si>
    <t>010101155D9C238F8AC2065A946923D6580CE1</t>
  </si>
  <si>
    <t>■기계설비공사</t>
  </si>
  <si>
    <t>0102</t>
  </si>
  <si>
    <t>기계설비공사</t>
  </si>
  <si>
    <t>식</t>
  </si>
  <si>
    <t>자재 95</t>
  </si>
  <si>
    <t>5C29A3778005FCA0974D3C45B812978381A993</t>
  </si>
  <si>
    <t>01025C29A3778005FCA0974D3C45B812978381A993</t>
  </si>
  <si>
    <t>■관급자관급자재비</t>
  </si>
  <si>
    <t>0103</t>
  </si>
  <si>
    <t>8</t>
  </si>
  <si>
    <t>건축공사</t>
  </si>
  <si>
    <t>010301</t>
  </si>
  <si>
    <t>■관급자관급자재비</t>
    <phoneticPr fontId="1" type="noConversion"/>
  </si>
  <si>
    <t>자재 98</t>
  </si>
  <si>
    <t>0103015C29A3778005FCA0974D3C45B812978381A997</t>
  </si>
  <si>
    <t>자재 99</t>
  </si>
  <si>
    <t>0103015C29A3778005FCA0974D3C45B812978381A996</t>
  </si>
  <si>
    <t>자재 100</t>
  </si>
  <si>
    <t>0103015C29A3778005FCA0974D3C45B812978381A999</t>
  </si>
  <si>
    <t>조달수수료</t>
  </si>
  <si>
    <t>주재료비의 0.54%</t>
  </si>
  <si>
    <t>5C81435D83B71F489B05D3CC58D1001</t>
  </si>
  <si>
    <t>0103015C81435D83B71F489B05D3CC58E1002</t>
  </si>
  <si>
    <t>자재 96</t>
  </si>
  <si>
    <t>0103015C29A3778005FCA0974D3C45B812978381A992</t>
  </si>
  <si>
    <t>5C81435D83B71F489B05D3CC58E1002</t>
  </si>
  <si>
    <t>0103015C81435D83B71F489B05D3CC58D1001</t>
  </si>
  <si>
    <t>단위조정</t>
  </si>
  <si>
    <t>자재 97</t>
  </si>
  <si>
    <t>5C29A3778005FCA0974D3C45B812978381A995</t>
  </si>
  <si>
    <t>0103015C29A3778005FCA0974D3C45B812978381A995</t>
  </si>
  <si>
    <t>■고재처리비</t>
  </si>
  <si>
    <t>0104</t>
  </si>
  <si>
    <t>1</t>
  </si>
  <si>
    <t>010401</t>
  </si>
  <si>
    <t>■고재처리비</t>
    <phoneticPr fontId="1" type="noConversion"/>
  </si>
  <si>
    <t>kg</t>
  </si>
  <si>
    <t>자재 15</t>
  </si>
  <si>
    <t>5A9623FF8E9AD5BE96AF103018AAE1A7315C96</t>
  </si>
  <si>
    <t>0104015A9623FF8E9AD5BE96AF103018AAE1A7315C96</t>
  </si>
  <si>
    <t>철강설, 스텐레스, 작업설부산물</t>
  </si>
  <si>
    <t>자재 16</t>
  </si>
  <si>
    <t>5A9623FF8E9AD5BE96AF103018AAE1A7315DBA</t>
  </si>
  <si>
    <t>0104015A9623FF8E9AD5BE96AF103018AAE1A7315DBA</t>
  </si>
  <si>
    <t>■건설폐기물처리비</t>
  </si>
  <si>
    <t>0105</t>
  </si>
  <si>
    <t>9</t>
  </si>
  <si>
    <t>건설폐기물 -중간처리</t>
  </si>
  <si>
    <t>폐콘크리트</t>
  </si>
  <si>
    <t>호표 65</t>
  </si>
  <si>
    <t>5D9D73F88001DE9F91E7EF1E586601</t>
  </si>
  <si>
    <t>01055D9D73F88001DE9F91E7EF1E586601</t>
  </si>
  <si>
    <t>건설(건축)폐자재</t>
  </si>
  <si>
    <t>호표 66</t>
  </si>
  <si>
    <t>5D9D73F88001DE9F91E7EF1CA88871</t>
  </si>
  <si>
    <t>01055D9D73F88001DE9F91E7EF1CA88871</t>
  </si>
  <si>
    <t>건설폐재류 운반비</t>
  </si>
  <si>
    <t>24톤 덤프트럭, 30km</t>
  </si>
  <si>
    <t>호표 67</t>
  </si>
  <si>
    <t>5D9D73F88001DE9F928F65C1F86711</t>
  </si>
  <si>
    <t>01055D9D73F88001DE9F928F65C1F86711</t>
  </si>
  <si>
    <t>건설폐기물 -매립</t>
  </si>
  <si>
    <t>혼합건설폐기물(폐유리,폐타일,폐자기+가연성 5%이하)</t>
  </si>
  <si>
    <t>호표 68</t>
  </si>
  <si>
    <t>5D9D73F88001DE9F928F643D38A4C1</t>
  </si>
  <si>
    <t>01055D9D73F88001DE9F928F643D38A4C1</t>
  </si>
  <si>
    <t>혼합건설폐기물(폐보드,폐판넬+가연성 5%이하)</t>
  </si>
  <si>
    <t>호표 69</t>
  </si>
  <si>
    <t>5D9D73F88001DE9F928F643D38A4F1</t>
  </si>
  <si>
    <t>01055D9D73F88001DE9F928F643D38A4F1</t>
  </si>
  <si>
    <t>건설폐기물</t>
  </si>
  <si>
    <t>폐합성수지</t>
  </si>
  <si>
    <t>호표 70</t>
  </si>
  <si>
    <t>5D9D73F88001DE9F928F65C1F87171</t>
  </si>
  <si>
    <t>01055D9D73F88001DE9F928F65C1F87171</t>
  </si>
  <si>
    <t>혼합건설폐기물 운반비</t>
  </si>
  <si>
    <t>24톤 암롤트럭, 30km</t>
  </si>
  <si>
    <t>호표 71</t>
  </si>
  <si>
    <t>5D9D73F88001DE9F928F65C1F83BD1</t>
  </si>
  <si>
    <t>01055D9D73F88001DE9F928F65C1F83BD1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</si>
  <si>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</si>
  <si>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</si>
  <si>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</si>
  <si>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</si>
  <si>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</si>
  <si>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</si>
  <si>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</si>
  <si>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</si>
  <si>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</si>
  <si>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</si>
  <si>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</si>
  <si>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</si>
  <si>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</si>
  <si>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</si>
  <si>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</si>
  <si>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</si>
  <si>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</si>
  <si>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</si>
  <si>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</si>
  <si>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</si>
  <si>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</si>
  <si>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경량형강철골조 조립설치  비내력식  TON  건축 1-4-4   ( 호표 1 )</t>
  </si>
  <si>
    <t>건축 1-4-4</t>
  </si>
  <si>
    <t>철공</t>
  </si>
  <si>
    <t>일반공사 직종</t>
  </si>
  <si>
    <t>인</t>
  </si>
  <si>
    <t>5D42534E892FAF429008DB2C589906A4F18529</t>
  </si>
  <si>
    <t>5D9D33628C12512795CEB5556857215D42534E892FAF429008DB2C589906A4F18529</t>
  </si>
  <si>
    <t>공구손료</t>
  </si>
  <si>
    <t>인력품의 3%</t>
  </si>
  <si>
    <t>5D9D33628C12512795CEB5556857215C81435D83B71F489B05D3CC58D1001</t>
  </si>
  <si>
    <t xml:space="preserve"> [ 합          계 ]</t>
  </si>
  <si>
    <t>철골 세우기 - 트럭 탑재령 크레인 15ton  소규모 건물  TON  건축 1-2-3   ( 호표 2 )</t>
  </si>
  <si>
    <t>건축 1-2-3</t>
  </si>
  <si>
    <t>트럭탑재형 크레인</t>
  </si>
  <si>
    <t>15ton</t>
  </si>
  <si>
    <t>HR</t>
  </si>
  <si>
    <t>호표 72</t>
  </si>
  <si>
    <t>5A85C3938D4F0A3E9CF18B05D822091321E31A0E</t>
  </si>
  <si>
    <t>5D9D73FF8B2DB46B97314033F8E7015A85C3938D4F0A3E9CF18B05D822091321E31A0E</t>
  </si>
  <si>
    <t>녹막이페인트(뿜칠)  1회. 1종  M2  건축 11-2-3 준용   ( 호표 3 )</t>
  </si>
  <si>
    <t>건축 11-2-3 준용</t>
  </si>
  <si>
    <t>녹막이 페인트칠(뿜칠)</t>
  </si>
  <si>
    <t>철재면, 1회, 1종</t>
  </si>
  <si>
    <t>호표 73</t>
  </si>
  <si>
    <t>5D9D83E282FE2B8C9E10A38FC82251</t>
  </si>
  <si>
    <t>5D9D83E282FE2B8C9C62C73F3809615D9D83E282FE2B8C9E10A38FC82251</t>
  </si>
  <si>
    <t>녹막이페인트 뿜칠</t>
  </si>
  <si>
    <t>1회</t>
  </si>
  <si>
    <t>호표 74</t>
  </si>
  <si>
    <t>5D9D83E08631F0A690FCA000984E61</t>
  </si>
  <si>
    <t>5D9D83E282FE2B8C9C62C73F3809615D9D83E08631F0A690FCA000984E61</t>
  </si>
  <si>
    <t>조합페인트(뿜칠)  철재면 2회. 1급  M2     ( 호표 4 )</t>
  </si>
  <si>
    <t>유성페인트 뿜칠</t>
  </si>
  <si>
    <t>철재면, 2회, 1급</t>
  </si>
  <si>
    <t>호표 75</t>
  </si>
  <si>
    <t>5D9D83E1809FED3095E3B0793804E1</t>
  </si>
  <si>
    <t>5D9D83E1809FED3095E4521818CC815D9D83E1809FED3095E3B0793804E1</t>
  </si>
  <si>
    <t>2회</t>
  </si>
  <si>
    <t>호표 76</t>
  </si>
  <si>
    <t>5D9D83E08631F0A690FCA000987B01</t>
  </si>
  <si>
    <t>5D9D83E1809FED3095E4521818CC815D9D83E08631F0A690FCA000987B01</t>
  </si>
  <si>
    <t>0.5B 벽돌쌓기  3.6m 이하, 시공량 25m2/일당  M2  건축 2-1-1   ( 호표 5 )</t>
  </si>
  <si>
    <t>건축 2-1-1</t>
  </si>
  <si>
    <t>조적공</t>
  </si>
  <si>
    <t>5D42534E892FAF429008DB2C589906A4F187EC</t>
  </si>
  <si>
    <t>5D9D032C8CE883B497AC1E499851115D42534E892FAF429008DB2C589906A4F187EC</t>
  </si>
  <si>
    <t>보통인부</t>
  </si>
  <si>
    <t>5D42534E892FAF429008DB2C589906A4F18522</t>
  </si>
  <si>
    <t>5D9D032C8CE883B497AC1E499851115D42534E892FAF429008DB2C589906A4F18522</t>
  </si>
  <si>
    <t>인력품의 2%</t>
  </si>
  <si>
    <t>5D9D032C8CE883B497AC1E499851115C81435D83B71F489B05D3CC58D1001</t>
  </si>
  <si>
    <t>5AB1035B88B447819F1F430D28D86A8111E478</t>
  </si>
  <si>
    <t>5D9D032C8CE883B497AC1E499851115AB1035B88B447819F1F430D28D86A8111E478</t>
  </si>
  <si>
    <t>모르타르 배합(배합품 포함)</t>
  </si>
  <si>
    <t>배합용적비 1:3, 시멘트, 모래 별도</t>
  </si>
  <si>
    <t>호표 77</t>
  </si>
  <si>
    <t>5D9D1312863BA1609483A31F2895A1</t>
  </si>
  <si>
    <t>5D9D032C8CE883B497AC1E499851115D9D1312863BA1609483A31F2895A1</t>
  </si>
  <si>
    <t>벽돌운반  인력, 1층  천매  공통 1-2-7.4   ( 호표 6 )</t>
  </si>
  <si>
    <t>공통 1-2-7.4</t>
  </si>
  <si>
    <t>5D9D032C8CCDD1239E0849E2D8B3315D42534E892FAF429008DB2C589906A4F18522</t>
  </si>
  <si>
    <t>화강석 두겁돌(습식, 물갈기)  포천석 120*20mm, 모르타르 30mm  M     ( 호표 7 )</t>
  </si>
  <si>
    <t>자연석판석</t>
  </si>
  <si>
    <t>자연석판석, 물갈기, 20mm, 포천석판재</t>
  </si>
  <si>
    <t>5AB1035B88B44792960F6907B850F53FA14C84</t>
  </si>
  <si>
    <t>5D9DB315897EA9BB9B411D52F85F215AB1035B88B44792960F6907B850F53FA14C84</t>
  </si>
  <si>
    <t>모르타르비빔 - 돌붙임(바닥)</t>
  </si>
  <si>
    <t>호표 78</t>
  </si>
  <si>
    <t>5D9DB315890BCD3C94C71543E8ECB1</t>
  </si>
  <si>
    <t>5D9DB315897EA9BB9B411D52F85F215D9DB315890BCD3C94C71543E8ECB1</t>
  </si>
  <si>
    <t>석재판 붙임 - 습식공법(화강석)</t>
  </si>
  <si>
    <t>바닥부, 시공량 12m2/일당</t>
  </si>
  <si>
    <t>호표 79</t>
  </si>
  <si>
    <t>5D9DB3158937247A97B8C832E89151</t>
  </si>
  <si>
    <t>5D9DB315897EA9BB9B411D52F85F215D9DB3158937247A97B8C832E89151</t>
  </si>
  <si>
    <t>타일 떠붙이기(바탕 24mm)  벽, 300*600(백색줄눈)  M2     ( 호표 8 )</t>
  </si>
  <si>
    <t>5D9DB3168B747201909B111698C8715D9D1312863BA1609483A31F2895A1</t>
  </si>
  <si>
    <t>줄눈 모르타르(배합품 제외)</t>
  </si>
  <si>
    <t>배합용적비 1:1(백시멘트), 모래 별도</t>
  </si>
  <si>
    <t>호표 81</t>
  </si>
  <si>
    <t>5D9DB3168B7472139B002E31480431</t>
  </si>
  <si>
    <t>5D9DB3168B747201909B111698C8715D9DB3168B7472139B002E31480431</t>
  </si>
  <si>
    <t>타일 붙임 / 떠붙이기</t>
  </si>
  <si>
    <t>타일규격 m2, 0.11 ~ 0.20 이하, 15m2/일당</t>
  </si>
  <si>
    <t>호표 82</t>
  </si>
  <si>
    <t>5D9DB3168B7472139B09094CE81551</t>
  </si>
  <si>
    <t>5D9DB3168B747201909B111698C8715D9DB3168B7472139B09094CE81551</t>
  </si>
  <si>
    <t>타일줄눈 설치 / 벽면</t>
  </si>
  <si>
    <t>타일규격 m2, 0.11 ~ 0.20 이하</t>
  </si>
  <si>
    <t>호표 83</t>
  </si>
  <si>
    <t>5D9DB3168B74F7959F99CEE56846B1</t>
  </si>
  <si>
    <t>5D9DB3168B747201909B111698C8715D9DB3168B74F7959F99CEE56846B1</t>
  </si>
  <si>
    <t>타일 압착 붙이기(바탕 24mm+압 5mm)  바닥, 300*300(타일C, 백색줄눈)  M2  건축 3-2-2, -1-2   ( 호표 9 )</t>
  </si>
  <si>
    <t>건축 3-2-2, -1-2</t>
  </si>
  <si>
    <t>5D9DB3168B5994B1986CDCD3C877315D9D1312863BA1609483A31F2895A1</t>
  </si>
  <si>
    <t>바탕고르기</t>
  </si>
  <si>
    <t>바닥, 24mm 이하 기준</t>
  </si>
  <si>
    <t>호표 84</t>
  </si>
  <si>
    <t>5D9DB3168B7461CF953670D048ED61</t>
  </si>
  <si>
    <t>5D9DB3168B5994B1986CDCD3C877315D9DB3168B7461CF953670D048ED61</t>
  </si>
  <si>
    <t>압착 붙이기, 바닥면, 바름두께 5mm</t>
  </si>
  <si>
    <t>0.04∼0.10 이하, 타일C, 백색줄눈</t>
  </si>
  <si>
    <t>호표 85</t>
  </si>
  <si>
    <t>5D9DB3168B5994B19974D2C868AC31</t>
  </si>
  <si>
    <t>5D9DB3168B5994B1986CDCD3C877315D9DB3168B5994B19974D2C868AC31</t>
  </si>
  <si>
    <t>후레싱설치  알루미늄후레싱 0.5MM  M2     ( 호표 10 )</t>
  </si>
  <si>
    <t>알루미늄합금판</t>
  </si>
  <si>
    <t>알루미늄합금판, A1050, 0.5mm</t>
  </si>
  <si>
    <t>5AB1035B888F3F1199781139C81F76856104FA</t>
  </si>
  <si>
    <t>5D9DD366813464189A27F7D4480DA15AB1035B888F3F1199781139C81F76856104FA</t>
  </si>
  <si>
    <t>잡철물 제작 및 설치</t>
  </si>
  <si>
    <t>현장제작 설치, 경량철재</t>
  </si>
  <si>
    <t>호표 88</t>
  </si>
  <si>
    <t>5D9DC37382E9758A90C0FE98C88A31</t>
  </si>
  <si>
    <t>5D9DD366813464189A27F7D4480DA15D9DC37382E9758A90C0FE98C88A31</t>
  </si>
  <si>
    <t>철강설, 알루미늄, 작업설부산물</t>
  </si>
  <si>
    <t>5A9623FF8E9AD5BE96AF1031386A0E33218BDE</t>
  </si>
  <si>
    <t>5D9DD366813464189A27F7D4480DA15A9623FF8E9AD5BE96AF1031386A0E33218BDE</t>
  </si>
  <si>
    <t>후레싱하지틀  ㅁ-50*50*1.6T@500  M2     ( 호표 11 )</t>
  </si>
  <si>
    <t>일반구조용각형강관, 각형강관, 50*50*1.6mm</t>
  </si>
  <si>
    <t>5AC3736585686A7D96AF66D658BB09D9A1BC33</t>
  </si>
  <si>
    <t>5D9DD366813464189A27F7D4480D915AC3736585686A7D96AF66D658BB09D9A1BC33</t>
  </si>
  <si>
    <t>현장제작 설치, 일반철재</t>
  </si>
  <si>
    <t>호표 89</t>
  </si>
  <si>
    <t>5D9DC37382E9758A90C2AC74781CB1</t>
  </si>
  <si>
    <t>5D9DD366813464189A27F7D4480D915D9DC37382E9758A90C2AC74781CB1</t>
  </si>
  <si>
    <t>5D9DD366813464189A27F7D4480D915A9623FF8E9AD5BE96AF103018AAE1A7315C96</t>
  </si>
  <si>
    <t>녹막이페인트 붓칠</t>
  </si>
  <si>
    <t>호표 90</t>
  </si>
  <si>
    <t>5D9D83E282FE2B8C9F3A008E988C91</t>
  </si>
  <si>
    <t>5D9DD366813464189A27F7D4480D915D9D83E282FE2B8C9F3A008E988C91</t>
  </si>
  <si>
    <t>비닐시트 깔기 - 전면접합  비닐시트, 2.0mm, 모노륨  M2  건축 5-1-1   ( 호표 12 )</t>
  </si>
  <si>
    <t>건축 5-1-1</t>
  </si>
  <si>
    <t>비닐시트</t>
  </si>
  <si>
    <t>5AB1035B88E1B9629F330A677886D1BBB122E9</t>
  </si>
  <si>
    <t>5D9D93C88432DD8B944F089E588BF15AB1035B88E1B9629F330A677886D1BBB122E9</t>
  </si>
  <si>
    <t>PVC계 바닥재 설치 - 시트형</t>
  </si>
  <si>
    <t>주재료 제외, 전면접합</t>
  </si>
  <si>
    <t>호표 93</t>
  </si>
  <si>
    <t>5D9D93C88432DD959CC0098F885111</t>
  </si>
  <si>
    <t>5D9D93C88432DD8B944F089E588BF15D9D93C88432DD959CC0098F885111</t>
  </si>
  <si>
    <t>천장텍스붙임  불연천장재, 마이톤, M-Bar용, 12*300*600mm  M2  건축 5-2-1   ( 호표 13 )</t>
  </si>
  <si>
    <t>건축 5-2-1</t>
  </si>
  <si>
    <t>불연천장재</t>
  </si>
  <si>
    <t>5AB1035B88E1B97396278FCD6894A51E118B2D</t>
  </si>
  <si>
    <t>5D9D93CA8712A02997D16B0B1829515AB1035B88E1B97396278FCD6894A51E118B2D</t>
  </si>
  <si>
    <t>잡재료</t>
  </si>
  <si>
    <t>주재료비의 3%</t>
  </si>
  <si>
    <t>5D9D93CA8712A02997D16B0B1829515C81435D83B71F489B05D3CC58D1001</t>
  </si>
  <si>
    <t>흡음텍스 설치</t>
  </si>
  <si>
    <t>호표 94</t>
  </si>
  <si>
    <t>5D9D93CA8712A02997D11128D843D1</t>
  </si>
  <si>
    <t>5D9D93CA8712A02997D16B0B1829515D9D93CA8712A02997D11128D843D1</t>
  </si>
  <si>
    <t>압출발포폴리스티렌 설치(슬래브 위 깔기, 바닥)  비중 0.03, 50mm  M2  건축 5-4-7   ( 호표 14 )</t>
  </si>
  <si>
    <t>건축 5-4-7</t>
  </si>
  <si>
    <t>압출발포폴리스티렌단열재</t>
  </si>
  <si>
    <t>압출발포폴리스티렌단열재, 0.03, 900*1800*50mm</t>
  </si>
  <si>
    <t>5AB1035B88C6D304951E95FB686FBE6361B1AC</t>
  </si>
  <si>
    <t>5D9D93CD8C525A2F967569F3A8AC015AB1035B88C6D304951E95FB686FBE6361B1AC</t>
  </si>
  <si>
    <t>초산비닐계접착제</t>
  </si>
  <si>
    <t>초산비닐계접착제, 스치로폴, 암면</t>
  </si>
  <si>
    <t>5AB11363881BBE96939FEA72F89F841B411C8A</t>
  </si>
  <si>
    <t>5D9D93CD8C525A2F967569F3A8AC015AB11363881BBE96939FEA72F89F841B411C8A</t>
  </si>
  <si>
    <t>단열재 슬래브 위 깔기</t>
  </si>
  <si>
    <t>50mm 이하</t>
  </si>
  <si>
    <t>호표 95</t>
  </si>
  <si>
    <t>5D9D93CD8C5276F692199E82881021</t>
  </si>
  <si>
    <t>5D9D93CD8C525A2F967569F3A8AC015D9D93CD8C5276F692199E82881021</t>
  </si>
  <si>
    <t>시멘트 액체방수  바닥  M2  건축 6-4-1   ( 호표 15 )</t>
  </si>
  <si>
    <t>건축 6-4-1</t>
  </si>
  <si>
    <t>시멘트(별도)</t>
  </si>
  <si>
    <t>5AB1035B889995099D09671CF863DCBC31AE1A</t>
  </si>
  <si>
    <t>5D9DE342847CDFDF9A5A1581D82AE15AB1035B889995099D09671CF863DCBC31AE1A</t>
  </si>
  <si>
    <t>(별도)</t>
  </si>
  <si>
    <t>5A9623FF8E157E239C6E5104B86E525E7161B9</t>
  </si>
  <si>
    <t>5D9DE342847CDFDF9A5A1581D82AE15A9623FF8E157E239C6E5104B86E525E7161B9</t>
  </si>
  <si>
    <t>침투성방수제</t>
  </si>
  <si>
    <t>침투성방수제, 급결방수액</t>
  </si>
  <si>
    <t>L</t>
  </si>
  <si>
    <t>5A9613D98FBC60549D2A272CA82FF70C419860</t>
  </si>
  <si>
    <t>5D9DE342847CDFDF9A5A1581D82AE15A9613D98FBC60549D2A272CA82FF70C419860</t>
  </si>
  <si>
    <t>시멘트 액체방수 바름</t>
  </si>
  <si>
    <t>호표 96</t>
  </si>
  <si>
    <t>5D9DE342847CDFDF9A5A1581A89991</t>
  </si>
  <si>
    <t>5D9DE342847CDFDF9A5A1581D82AE15D9DE342847CDFDF9A5A1581A89991</t>
  </si>
  <si>
    <t>시멘트 액체방수  벽  M2  건축 6-4-1   ( 호표 16 )</t>
  </si>
  <si>
    <t>5D9DE342847CDFDF9A590EAFF82B615AB1035B889995099D09671CF863DCBC31AE1A</t>
  </si>
  <si>
    <t>5D9DE342847CDFDF9A590EAFF82B615A9623FF8E157E239C6E5104B86E525E7161B9</t>
  </si>
  <si>
    <t>5D9DE342847CDFDF9A590EAFF82B615A9613D98FBC60549D2A272CA82FF70C419860</t>
  </si>
  <si>
    <t>수직부</t>
  </si>
  <si>
    <t>호표 97</t>
  </si>
  <si>
    <t>5D9DE342847CDFDF9A590EAF889D21</t>
  </si>
  <si>
    <t>5D9DE342847CDFDF9A590EAFF82B615D9DE342847CDFDF9A590EAF889D21</t>
  </si>
  <si>
    <t>선홈통(강관) 설치  101.6mm, 스테인리스관  M  건축 7-2-3   ( 호표 17 )</t>
  </si>
  <si>
    <t>건축 7-2-3</t>
  </si>
  <si>
    <t>기계구조용스테인리스강관</t>
  </si>
  <si>
    <t>기계구조용스테인리스강관, ∮101.6*1.2mm</t>
  </si>
  <si>
    <t>5AC3736585686A7D96A0FDAB182CF5234137A1</t>
  </si>
  <si>
    <t>5D9DD3668161871297EC1A00A8B2515AC3736585686A7D96A0FDAB182CF5234137A1</t>
  </si>
  <si>
    <t>일반철물</t>
  </si>
  <si>
    <t>일반철물, 선홈통지지철물, STS</t>
  </si>
  <si>
    <t>개</t>
  </si>
  <si>
    <t>5AB113608CBC4104950DC1B02869A15771B34B</t>
  </si>
  <si>
    <t>5D9DD3668161871297EC1A00A8B2515AB113608CBC4104950DC1B02869A15771B34B</t>
  </si>
  <si>
    <t>금속 선홈통 설치</t>
  </si>
  <si>
    <t>지름 150mm, 두께 2mm 이하 기준</t>
  </si>
  <si>
    <t>호표 98</t>
  </si>
  <si>
    <t>5D9DD3668161871297EFEEBFD81771</t>
  </si>
  <si>
    <t>5D9DD3668161871297EC1A00A8B2515D9DD3668161871297EFEEBFD81771</t>
  </si>
  <si>
    <t>크레인(장비대)  선홈통설치용  일     ( 호표 18 )</t>
  </si>
  <si>
    <t>5ton</t>
  </si>
  <si>
    <t>호표 99</t>
  </si>
  <si>
    <t>5A85C3938D4F0A3E9CF18B05D83C98860136C791</t>
  </si>
  <si>
    <t>5D9DD366813464189A27F7AEF8BA915A85C3938D4F0A3E9CF18B05D83C98860136C791</t>
  </si>
  <si>
    <t>미장용 코너비드 설치  아연도, 50*50mm  M  건축 8-1-2   ( 호표 19 )</t>
  </si>
  <si>
    <t>건축 8-1-2</t>
  </si>
  <si>
    <t>코너비드</t>
  </si>
  <si>
    <t>코너비드, 아연도금, 코너, 50*50mm</t>
  </si>
  <si>
    <t>5AB1035B88D7271E9B3B8B3668CC9958F15EBE</t>
  </si>
  <si>
    <t>5D9D1319892095EF9B427487A812B15AB1035B88D7271E9B3B8B3668CC9958F15EBE</t>
  </si>
  <si>
    <t>코너비드 설치</t>
  </si>
  <si>
    <t>재료비 별도</t>
  </si>
  <si>
    <t>호표 100</t>
  </si>
  <si>
    <t>5D9D1319892095F890667A04D807E1</t>
  </si>
  <si>
    <t>5D9D1319892095EF9B427487A812B15D9D1319892095F890667A04D807E1</t>
  </si>
  <si>
    <t>트랜치  스테인리스, W400*1000*2t  EA     ( 호표 20 )</t>
  </si>
  <si>
    <t>스텐그레이팅</t>
  </si>
  <si>
    <t>I-25*5, W200</t>
  </si>
  <si>
    <t>5AB1035B888F2EE8929193F128DABA79718F99</t>
  </si>
  <si>
    <t>5D9DC3798B17AD6D941DEE48980B815AB1035B888F2EE8929193F128DABA79718F99</t>
  </si>
  <si>
    <t>스테인리스강판</t>
  </si>
  <si>
    <t>스테인리스강판, STS304, 2.0mm</t>
  </si>
  <si>
    <t>5AB1035B888F3F11997F408728755C34A13456</t>
  </si>
  <si>
    <t>5D9DC3798B17AD6D941DEE48980B815AB1035B888F3F11997F408728755C34A13456</t>
  </si>
  <si>
    <t>5D9DC3798B17AD6D941DEE48980B815D9DC37382E9758A90C0FE98C88A31</t>
  </si>
  <si>
    <t>5D9DC3798B17AD6D941DEE48980B815A9623FF8E9AD5BE96AF103018AAE1A7315DBA</t>
  </si>
  <si>
    <t>각관 설치</t>
  </si>
  <si>
    <t>ㅁ-50*50*1.6T</t>
  </si>
  <si>
    <t>호표 101</t>
  </si>
  <si>
    <t>5D9DC3798B17AD6D941DEE48980B91</t>
  </si>
  <si>
    <t>5D9DC3798B17AD6D941DEE48980B815D9DC3798B17AD6D941DEE48980B91</t>
  </si>
  <si>
    <t>ㄱ-30*30*3t</t>
  </si>
  <si>
    <t>호표 102</t>
  </si>
  <si>
    <t>5D9DC3798B1782A69DAC2BB5289461</t>
  </si>
  <si>
    <t>5D9DC3798B17AD6D941DEE48980B815D9DC3798B1782A69DAC2BB5289461</t>
  </si>
  <si>
    <t>주재료비의 5%</t>
  </si>
  <si>
    <t>5D9DC3798B17AD6D941DEE48980B815C81435D83B71F489B05D3CC58D1001</t>
  </si>
  <si>
    <t>경량철골천정틀  M-BAR, H:1m미만. 인써트 유  M2  건축 8-2-4   ( 호표 21 )</t>
  </si>
  <si>
    <t>건축 8-2-4</t>
  </si>
  <si>
    <t>인서트(Insert) 설치(거푸집)</t>
  </si>
  <si>
    <t>퍼지인서트, 3/8"</t>
  </si>
  <si>
    <t>호표 105</t>
  </si>
  <si>
    <t>5D9DC377887D9A599DECEA2118A821</t>
  </si>
  <si>
    <t>5D9DC377886327CE926DF078A864315D9DC377887D9A599DECEA2118A821</t>
  </si>
  <si>
    <t>경량철골천장틀</t>
  </si>
  <si>
    <t>경량철골천장틀, 달대볼트, 상6*1000mm</t>
  </si>
  <si>
    <t>5AB1035B88E1B9739621664928CDB843E1472E</t>
  </si>
  <si>
    <t>5D9DC377886327CE926DF078A864315AB1035B88E1B9739621664928CDB843E1472E</t>
  </si>
  <si>
    <t>경량철골천장틀, 캐링찬넬, 38*12*1.2mm</t>
  </si>
  <si>
    <t>5AB1035B88E1B9739621664928CDB843E14455</t>
  </si>
  <si>
    <t>5D9DC377886327CE926DF078A864315AB1035B88E1B9739621664928CDB843E14455</t>
  </si>
  <si>
    <t>경량철골천장틀, 마이너찬넬, 19*10*1.2mm</t>
  </si>
  <si>
    <t>5AB1035B88E1B9739621664928CDB843E14454</t>
  </si>
  <si>
    <t>5D9DC377886327CE926DF078A864315AB1035B88E1B9739621664928CDB843E14454</t>
  </si>
  <si>
    <t>경량철골천장틀, 행가및핀, 110*23*18*2.3mm</t>
  </si>
  <si>
    <t>조</t>
  </si>
  <si>
    <t>5AB1035B88E1B9739621664928CDB843E14457</t>
  </si>
  <si>
    <t>5D9DC377886327CE926DF078A864315AB1035B88E1B9739621664928CDB843E14457</t>
  </si>
  <si>
    <t>경량철골천장틀, 찬넬크립, 37*30*10*1.2mm</t>
  </si>
  <si>
    <t>5AB1035B88E1B9739621664928CDB843E14456</t>
  </si>
  <si>
    <t>5D9DC377886327CE926DF078A864315AB1035B88E1B9739621664928CDB843E14456</t>
  </si>
  <si>
    <t>경량철골천장틀, 캐링조인트, 90*40*13*0.5mm</t>
  </si>
  <si>
    <t>5AB1035B88E1B9739621664928CDB843E14451</t>
  </si>
  <si>
    <t>5D9DC377886327CE926DF078A864315AB1035B88E1B9739621664928CDB843E14451</t>
  </si>
  <si>
    <t>경량철골천장틀, M-BAR더블, 50*19*0.5mm</t>
  </si>
  <si>
    <t>5AB1035B88E1B9739621664928CDB843E140FE</t>
  </si>
  <si>
    <t>5D9DC377886327CE926DF078A864315AB1035B88E1B9739621664928CDB843E140FE</t>
  </si>
  <si>
    <t>경량철골천장틀, BAR크립, 더블</t>
  </si>
  <si>
    <t>5AB1035B88E1B9739621664928CDB843E14450</t>
  </si>
  <si>
    <t>5D9DC377886327CE926DF078A864315AB1035B88E1B9739621664928CDB843E14450</t>
  </si>
  <si>
    <t>경량철골천장틀, BAR조인트, 더블</t>
  </si>
  <si>
    <t>5AB1035B88E1B9739621664928CDB843E14452</t>
  </si>
  <si>
    <t>5D9DC377886327CE926DF078A864315AB1035B88E1B9739621664928CDB843E14452</t>
  </si>
  <si>
    <t>경량철골천장틀, 피스, 3*16mm</t>
  </si>
  <si>
    <t>5AB1035B88E1B9739621664928CDB843E1457C</t>
  </si>
  <si>
    <t>5D9DC377886327CE926DF078A864315AB1035B88E1B9739621664928CDB843E1457C</t>
  </si>
  <si>
    <t>경량천장철골틀 설치</t>
  </si>
  <si>
    <t>BAR 간격 300mm</t>
  </si>
  <si>
    <t>호표 106</t>
  </si>
  <si>
    <t>5D9DC377886327CE9147889728C001</t>
  </si>
  <si>
    <t>5D9DC377886327CE926DF078A864315D9DC377886327CE9147889728C001</t>
  </si>
  <si>
    <t>스테인리스재료분리대  바닥, W40*H20*1.5t  M     ( 호표 22 )</t>
  </si>
  <si>
    <t>스테인리스강판, STS304, 1.5mm</t>
  </si>
  <si>
    <t>5AB1035B888F3F11997F408728755C34A13455</t>
  </si>
  <si>
    <t>5D9D93CE8EA010E594A15BE4D859415AB1035B888F3F11997F408728755C34A13455</t>
  </si>
  <si>
    <t>일반구조용압연강판</t>
  </si>
  <si>
    <t>일반구조용압연강판, 2.3mm</t>
  </si>
  <si>
    <t>5AB1035B888F3F11997EBEB72828E5DF314298</t>
  </si>
  <si>
    <t>5D9D93CE8EA010E594A15BE4D859415AB1035B888F3F11997EBEB72828E5DF314298</t>
  </si>
  <si>
    <t>일반구조용압연강판, 1.6mm</t>
  </si>
  <si>
    <t>5AB1035B888F3F11997EBEB72828E5DF31429F</t>
  </si>
  <si>
    <t>5D9D93CE8EA010E594A15BE4D859415AB1035B888F3F11997EBEB72828E5DF31429F</t>
  </si>
  <si>
    <t>5D9D93CE8EA010E594A15BE4D859415D9DC37382E9758A90C0FE98C88A31</t>
  </si>
  <si>
    <t>5D9D93CE8EA010E594A15BE4D859415D9DC37382E9758A90C2AC74781CB1</t>
  </si>
  <si>
    <t>5D9D93CE8EA010E594A15BE4D859415A9623FF8E9AD5BE96AF103018AAE1A7315DBA</t>
  </si>
  <si>
    <t>5D9D93CE8EA010E594A15BE4D859415A9623FF8E9AD5BE96AF103018AAE1A7315C96</t>
  </si>
  <si>
    <t>AL몰딩 설치  W형, 15*15*15*15*1.0mm  M  건축 8-1-5   ( 호표 23 )</t>
  </si>
  <si>
    <t>건축 8-1-5</t>
  </si>
  <si>
    <t>경량철골천장틀, 몰딩(알루미늄), W형, 15*15*15*15*1.0mm</t>
  </si>
  <si>
    <t>5AB1035B88E1B9739621664928CDB843E14AF8</t>
  </si>
  <si>
    <t>5D9D93C080E73ADD9FD8BFB9985B015AB1035B88E1B9739621664928CDB843E14AF8</t>
  </si>
  <si>
    <t>재료비의 5%</t>
  </si>
  <si>
    <t>5D9D93C080E73ADD9FD8BFB9985B015C81435D83B71F489B05D3CC58D1001</t>
  </si>
  <si>
    <t>몰딩 설치</t>
  </si>
  <si>
    <t>호표 108</t>
  </si>
  <si>
    <t>5D9D93C080C4592A95E0270F786171</t>
  </si>
  <si>
    <t>5D9D93C080E73ADD9FD8BFB9985B015D9D93C080C4592A95E0270F786171</t>
  </si>
  <si>
    <t>모르타르 바름  바닥, 50mm  M2     ( 호표 24 )</t>
  </si>
  <si>
    <t>5D9D1312863B90C59AAA2F2838F0615D9D1312863BA1609483A31F2895A1</t>
  </si>
  <si>
    <t>5D9D1312863B90C59AAA2F2838F0615D9DB3168B7461CF953670D048ED61</t>
  </si>
  <si>
    <t>CAW01_A[창호실리콘보수]  4.100 x 5.950 = 24.395  EA     ( 호표 25 )</t>
  </si>
  <si>
    <t>CAW01_B[창호실리콘보수]  3.830 x 5.840 = 22.367  EA     ( 호표 26 )</t>
  </si>
  <si>
    <t>CAW01_C[창호실리콘보수]  3.010 x 5.405 = 16.269  EA     ( 호표 27 )</t>
  </si>
  <si>
    <t>MS02[방충망보수]  2.000 x 1.000 = 2.000  EA     ( 호표 28 )</t>
  </si>
  <si>
    <t>MS03[방충망보수]  1.500 x 0.800 = 1.200  EA     ( 호표 29 )</t>
  </si>
  <si>
    <t>MS04[방충망보수]  0.990 x 0.600 = 0.594  EA     ( 호표 30 )</t>
  </si>
  <si>
    <t>MS05[방충망보수]  3.520 x 1.000 = 3.520  EA     ( 호표 31 )</t>
  </si>
  <si>
    <t>PD01[플라스틱 여닫이문]  0.800 x 2.100 = 1.680  EA     ( 호표 32 )</t>
  </si>
  <si>
    <t>합성수지 문틀</t>
  </si>
  <si>
    <t>230mm</t>
  </si>
  <si>
    <t>5AB1035B88F21FAE9C0D8842686C9AAA910BEE</t>
  </si>
  <si>
    <t>5D9DA33182AEE17496BC64344808715AB1035B88F21FAE9C0D8842686C9AAA910BEE</t>
  </si>
  <si>
    <t>합성수지 문짝</t>
  </si>
  <si>
    <t>900*2100</t>
  </si>
  <si>
    <t>5AB1035B88F21FAE9C0D8842686C9AAA910939</t>
  </si>
  <si>
    <t>5D9DA33182AEE17496BC64344808715AB1035B88F21FAE9C0D8842686C9AAA910939</t>
  </si>
  <si>
    <t>합성수지창호 설치 / 미서기 단창</t>
  </si>
  <si>
    <t>창호면적 m2, 1.0 ~ 3.0 미만</t>
  </si>
  <si>
    <t>개소</t>
  </si>
  <si>
    <t>호표 109</t>
  </si>
  <si>
    <t>5D9DA3328376873B9F1DF0DB3861F1</t>
  </si>
  <si>
    <t>5D9DA33182AEE17496BC64344808715D9DA3328376873B9F1DF0DB3861F1</t>
  </si>
  <si>
    <t>도어힌지</t>
  </si>
  <si>
    <t>도어힌지, 황동</t>
  </si>
  <si>
    <t>5AB113608CBC41C79DFC2CC398711A8211546E</t>
  </si>
  <si>
    <t>5D9DA33182AEE17496BC64344808715AB113608CBC41C79DFC2CC398711A8211546E</t>
  </si>
  <si>
    <t>도어핸들</t>
  </si>
  <si>
    <t>도어핸들, LEVER  스테인리스</t>
  </si>
  <si>
    <t>5AB113608CBC41049CB6AA786858C303817530</t>
  </si>
  <si>
    <t>5D9DA33182AEE17496BC64344808715AB113608CBC41049CB6AA786858C303817530</t>
  </si>
  <si>
    <t>도어록 설치 / 일반도어록 목재창호</t>
  </si>
  <si>
    <t>호표 110</t>
  </si>
  <si>
    <t>5D9DA3368AD8D64090A02C1778A841</t>
  </si>
  <si>
    <t>5D9DA33182AEE17496BC64344808715D9DA3368AD8D64090A02C1778A841</t>
  </si>
  <si>
    <t>PD02[플라스틱 여닫이문]  0.750 x 2.100 = 1.575  EA     ( 호표 33 )</t>
  </si>
  <si>
    <t>5D9DA33182AEE17496BC64344808915AB1035B88F21FAE9C0D8842686C9AAA910BEE</t>
  </si>
  <si>
    <t>5D9DA33182AEE17496BC64344808915AB1035B88F21FAE9C0D8842686C9AAA910939</t>
  </si>
  <si>
    <t>5D9DA33182AEE17496BC64344808915D9DA3328376873B9F1DF0DB3861F1</t>
  </si>
  <si>
    <t>5D9DA33182AEE17496BC64344808915AB113608CBC41C79DFC2CC398711A8211546E</t>
  </si>
  <si>
    <t>5D9DA33182AEE17496BC64344808915AB113608CBC41049CB6AA786858C303817530</t>
  </si>
  <si>
    <t>5D9DA33182AEE17496BC64344808915D9DA3368AD8D64090A02C1778A841</t>
  </si>
  <si>
    <t>수밀코킹(실리콘)  삼각, 10mm, 창호주위  M  건축 6-6-1   ( 호표 34 )</t>
  </si>
  <si>
    <t>건축 6-6-1</t>
  </si>
  <si>
    <t>실링재</t>
  </si>
  <si>
    <t>실링재, 실리콘, 비초산, 유리용, 창호주위</t>
  </si>
  <si>
    <t>5AB1136388095EB09D7DF6E168FA3006118F34</t>
  </si>
  <si>
    <t>5D9DE34D8527159897FC7A6BF872015AB1136388095EB09D7DF6E168FA3006118F34</t>
  </si>
  <si>
    <t>수밀코킹</t>
  </si>
  <si>
    <t>호표 111</t>
  </si>
  <si>
    <t>5D9DE34D8516C16B92FC2F49B83901</t>
  </si>
  <si>
    <t>5D9DE34D8527159897FC7A6BF872015D9DE34D8516C16B92FC2F49B83901</t>
  </si>
  <si>
    <t>수밀코킹(실리콘)  삼각, 20mm, 창호보수  M     ( 호표 35 )</t>
  </si>
  <si>
    <t>5D9DE34D8527159897FC7A6BF872115AB1136388095EB09D7DF6E168FA3006118F34</t>
  </si>
  <si>
    <t>5D9DE34D8527159897FC7A6BF872115D9DE34D8516C16B92FC2F49B83901</t>
  </si>
  <si>
    <t>유리주위 코킹 보수  5*5, 실리콘  M  건축 6-6-1   ( 호표 36 )</t>
  </si>
  <si>
    <t>5D9DE34D85318C4B9C192ABC7848115AB1136388095EB09D7DF6E168FA3006118F34</t>
  </si>
  <si>
    <t>5D9DE34D85318C4B9C192ABC7848115D9DE34D8516C16B92FC2F49B83901</t>
  </si>
  <si>
    <t>창호주위 모르타르 충전    M  건축 9-3-1   ( 호표 37 )</t>
  </si>
  <si>
    <t>건축 9-3-1</t>
  </si>
  <si>
    <t>미장공</t>
  </si>
  <si>
    <t>5D42534E892FAF429008DB2C589906A4F187EA</t>
  </si>
  <si>
    <t>5D9DA3368A80C73A9DD94FB5684BB15D42534E892FAF429008DB2C589906A4F187EA</t>
  </si>
  <si>
    <t>5D9DA3368A80C73A9DD94FB5684BB15D42534E892FAF429008DB2C589906A4F18522</t>
  </si>
  <si>
    <t>5D9DA3368A80C73A9DD94FB5684BB15AB1035B889995099D09671CF863DCBC31AE1A</t>
  </si>
  <si>
    <t>5D9DA3368A80C73A9DD94FB5684BB15A9623FF8E157E239C6E5104B86E525E7161B9</t>
  </si>
  <si>
    <t>바탕만들기+수성페인트 롤러칠  외부, 2회, 1급, con'c·mortar면  M2  건축 11-1-1,-2-2   ( 호표 38 )</t>
  </si>
  <si>
    <t>건축 11-1-1,-2-2</t>
  </si>
  <si>
    <t>콘크리트·모르타르면 바탕만들기</t>
  </si>
  <si>
    <t>노무비</t>
  </si>
  <si>
    <t>호표 112</t>
  </si>
  <si>
    <t>5D9D83F088FCDF6798A81B1E58AA41</t>
  </si>
  <si>
    <t>5D9D83E08631F0D39452C5C578A1515D9D83F088FCDF6798A81B1E58AA41</t>
  </si>
  <si>
    <t>수성페인트 롤러칠</t>
  </si>
  <si>
    <t>외부, 2회, 1급, 합성수지에멀션페인트</t>
  </si>
  <si>
    <t>호표 113</t>
  </si>
  <si>
    <t>5D9D83E08631F0D3945B23F4886D91</t>
  </si>
  <si>
    <t>5D9D83E08631F0D39452C5C578A1515D9D83E08631F0D3945B23F4886D91</t>
  </si>
  <si>
    <t>호표 114</t>
  </si>
  <si>
    <t>5D9D83E08631F0D3945B21C9482DA1</t>
  </si>
  <si>
    <t>5D9D83E08631F0D39452C5C578A1515D9D83E08631F0D3945B21C9482DA1</t>
  </si>
  <si>
    <t>바탕만들기+수성페인트 롤러칠  외부천장, 2회, 1급, con'c·mortar면  M2  건축 11-1-1,-2-2   ( 호표 39 )</t>
  </si>
  <si>
    <t>천장 노무비</t>
  </si>
  <si>
    <t>호표 115</t>
  </si>
  <si>
    <t>5D9D83F088FCDF6798A814EEA84021</t>
  </si>
  <si>
    <t>5D9D83E08631F0D392AF72F548F7915D9D83F088FCDF6798A814EEA84021</t>
  </si>
  <si>
    <t>5D9D83E08631F0D392AF72F548F7915D9D83E08631F0D3945B23F4886D91</t>
  </si>
  <si>
    <t>천장, 2회</t>
  </si>
  <si>
    <t>호표 116</t>
  </si>
  <si>
    <t>5D9D83E08631F0D393B70B36C89461</t>
  </si>
  <si>
    <t>5D9D83E08631F0D392AF72F548F7915D9D83E08631F0D393B70B36C89461</t>
  </si>
  <si>
    <t>바탕만들기+수성페인트 롤러칠  내부, 2회, con'c·mortar면, 친환경  M2  건축 11-1-1,-2-2   ( 호표 40 )</t>
  </si>
  <si>
    <t>con'c, mortar면 바탕만들기</t>
  </si>
  <si>
    <t>내부, 친환경</t>
  </si>
  <si>
    <t>호표 117</t>
  </si>
  <si>
    <t>5D9D83F088FCDF6798AACC0C885121</t>
  </si>
  <si>
    <t>5D9D83E08631F0D391848F096845A15D9D83F088FCDF6798AACC0C885121</t>
  </si>
  <si>
    <t>내부, 2회, 친환경페인트</t>
  </si>
  <si>
    <t>호표 118</t>
  </si>
  <si>
    <t>5D9D83E08631F0D39186BC7D289971</t>
  </si>
  <si>
    <t>5D9D83E08631F0D391848F096845A15D9D83E08631F0D39186BC7D289971</t>
  </si>
  <si>
    <t>5D9D83E08631F0D391848F096845A15D9D83E08631F0D3945B21C9482DA1</t>
  </si>
  <si>
    <t>재도장 시 바탕처리(con'c·mortar면)  230m2/일  M2  유지 3-3-1   ( 호표 41 )</t>
  </si>
  <si>
    <t>유지 3-3-1</t>
  </si>
  <si>
    <t>도장공</t>
  </si>
  <si>
    <t>5D42534E892FAF429008DB2C589906A4F187E4</t>
  </si>
  <si>
    <t>5D9D83F088FCDF679A54CB37E805515D42534E892FAF429008DB2C589906A4F187E4</t>
  </si>
  <si>
    <t>5D9D83F088FCDF679A54CB37E805515D42534E892FAF429008DB2C589906A4F18522</t>
  </si>
  <si>
    <t>공구손료 및 잡재료비</t>
  </si>
  <si>
    <t>5D9D83F088FCDF679A54CB37E805515C81435D83B71F489B05D3CC58D1001</t>
  </si>
  <si>
    <t>샌드위치판넬 철거(벽)  50mm  M2     ( 호표 42 )</t>
  </si>
  <si>
    <t>건축목공</t>
  </si>
  <si>
    <t>5D42534E892FAF429008DB2C589906A4F187EE</t>
  </si>
  <si>
    <t>5D9C73118E2248A6918DF3715806B15D42534E892FAF429008DB2C589906A4F187EE</t>
  </si>
  <si>
    <t>5D9C73118E2248A6918DF3715806B15D42534E892FAF429008DB2C589906A4F18522</t>
  </si>
  <si>
    <t>샌드위치판넬 철거(벽)  100mm  M2     ( 호표 43 )</t>
  </si>
  <si>
    <t>5D9C73118E2248A6918DF3715806815D42534E892FAF429008DB2C589906A4F187EE</t>
  </si>
  <si>
    <t>5D9C73118E2248A6918DF3715806815D42534E892FAF429008DB2C589906A4F18522</t>
  </si>
  <si>
    <t>보호쿠션 철거  200*100  M     ( 호표 44 )</t>
  </si>
  <si>
    <t>5D9C73118E2248A6918DF3715806915D42534E892FAF429008DB2C589906A4F18522</t>
  </si>
  <si>
    <t>샌드위치판넬 철거(지붕)  50mm  M2     ( 호표 45 )</t>
  </si>
  <si>
    <t>5D9C73118E2248A6918DF37048EFB15D42534E892FAF429008DB2C589906A4F187EE</t>
  </si>
  <si>
    <t>5D9C73118E2248A6918DF37048EFB15D42534E892FAF429008DB2C589906A4F18522</t>
  </si>
  <si>
    <t>샌드위치판넬 철거(지붕)  150mm  M2     ( 호표 46 )</t>
  </si>
  <si>
    <t>5D9C73118E2248A6918DF37048EFF15D42534E892FAF429008DB2C589906A4F187EE</t>
  </si>
  <si>
    <t>5D9C73118E2248A6918DF37048EFF15D42534E892FAF429008DB2C589906A4F18522</t>
  </si>
  <si>
    <t>PVC 선홈통철거  D100  M     ( 호표 47 )</t>
  </si>
  <si>
    <t>5D9C73118E2248A692901D9AD8AB915D42534E892FAF429008DB2C589906A4F18522</t>
  </si>
  <si>
    <t>상자홈통철거  150*150*150  M     ( 호표 48 )</t>
  </si>
  <si>
    <t>5D9C73118E2248A692901D9AD8ABE15D42534E892FAF429008DB2C589906A4F18522</t>
  </si>
  <si>
    <t>콘크리트컷팅  바닥  M  시중품 적용   ( 호표 49 )</t>
  </si>
  <si>
    <t>시중품 적용</t>
  </si>
  <si>
    <t>커터(콘크리트 및 아스팔트용)</t>
  </si>
  <si>
    <t>320∼400mm</t>
  </si>
  <si>
    <t>호표 119</t>
  </si>
  <si>
    <t>5A85C3938D4F6CE19EEC3A69C8694BEE81D5610E</t>
  </si>
  <si>
    <t>5D9C73118E2248A692901CF598F4A15A85C3938D4F6CE19EEC3A69C8694BEE81D5610E</t>
  </si>
  <si>
    <t>특별인부</t>
  </si>
  <si>
    <t>5D42534E892FAF429008DB2C589906A4F18523</t>
  </si>
  <si>
    <t>5D9C73118E2248A692901CF598F4A15D42534E892FAF429008DB2C589906A4F18523</t>
  </si>
  <si>
    <t>5D9C73118E2248A692901CF598F4A15D42534E892FAF429008DB2C589906A4F18522</t>
  </si>
  <si>
    <t>기구손료</t>
  </si>
  <si>
    <t>인력품의 5%</t>
  </si>
  <si>
    <t>5D9C73118E2248A692901CF598F4A15C81435D83B71F489B05D3CC58D1001</t>
  </si>
  <si>
    <t>패널 컷팅    M     ( 호표 50 )</t>
  </si>
  <si>
    <t>다이아몬드날</t>
  </si>
  <si>
    <t>5AB11363881B81A496046CB5C8189CBC1113C4</t>
  </si>
  <si>
    <t>5D9C73118E2248A692901CF6F800F15AB11363881B81A496046CB5C8189CBC1113C4</t>
  </si>
  <si>
    <t>5D9C73118E2248A692901CF6F800F15D42534E892FAF429008DB2C589906A4F18523</t>
  </si>
  <si>
    <t>금속천장재 철거  해체재 재사용 안 함  M2     ( 호표 51 )</t>
  </si>
  <si>
    <t>내장공</t>
  </si>
  <si>
    <t>5D42534E892FAF429008DB2C589906A4F186C7</t>
  </si>
  <si>
    <t>5D9C73118E22489598EAFA63E823915D42534E892FAF429008DB2C589906A4F186C7</t>
  </si>
  <si>
    <t>5D9C73118E22489598EAFA63E823915D42534E892FAF429008DB2C589906A4F18522</t>
  </si>
  <si>
    <t>콘크리트구조물 헐기(인력)  소형브레이커(전기식), 철근, 2.3m3/일당  M3  유지 3-1-1   ( 호표 52 )</t>
  </si>
  <si>
    <t>유지 3-1-1</t>
  </si>
  <si>
    <t>착암공</t>
  </si>
  <si>
    <t>5D42534E892FAF429008DB2C589906A4F1841C</t>
  </si>
  <si>
    <t>5D9C73118E07D5F1954E043A582FE15D42534E892FAF429008DB2C589906A4F1841C</t>
  </si>
  <si>
    <t>5D9C73118E07D5F1954E043A582FE15D42534E892FAF429008DB2C589906A4F18522</t>
  </si>
  <si>
    <t>소형브레이커(전기식)</t>
  </si>
  <si>
    <t>1.5kw</t>
  </si>
  <si>
    <t>호표 120</t>
  </si>
  <si>
    <t>5A85C3938D4F7D349336C587B801543551B79697</t>
  </si>
  <si>
    <t>5D9C73118E07D5F1954E043A582FE15A85C3938D4F7D349336C587B801543551B79697</t>
  </si>
  <si>
    <t>인력품의 1%</t>
  </si>
  <si>
    <t>5D9C73118E07D5F1954E043A582FE15C81435D83B71F489B05D3CC58D1001</t>
  </si>
  <si>
    <t>경량천장철골틀 해체    M2  유지 3-2-3   ( 호표 53 )</t>
  </si>
  <si>
    <t>유지 3-2-3</t>
  </si>
  <si>
    <t>5D9C73118EB03E2895587D2D68EF215D42534E892FAF429008DB2C589906A4F186C7</t>
  </si>
  <si>
    <t>5D9C73118EB03E2895587D2D68EF215D42534E892FAF429008DB2C589906A4F18522</t>
  </si>
  <si>
    <t>5D9C73118EB03E2895587D2D68EF215C81435D83B71F489B05D3CC58D1001</t>
  </si>
  <si>
    <t>조적벽 해체  H=3.6m 이하  M3  유지 3-2-4   ( 호표 54 )</t>
  </si>
  <si>
    <t>유지 3-2-4</t>
  </si>
  <si>
    <t>할석공</t>
  </si>
  <si>
    <t>5D42534E892FAF429008DB2C589906A4F1841E</t>
  </si>
  <si>
    <t>5D9C73118EB03E28955FACFCF879F15D42534E892FAF429008DB2C589906A4F1841E</t>
  </si>
  <si>
    <t>5D9C73118EB03E28955FACFCF879F15D42534E892FAF429008DB2C589906A4F18522</t>
  </si>
  <si>
    <t>5D9C73118EB03E28955FACFCF879F15C81435D83B71F489B05D3CC58D1001</t>
  </si>
  <si>
    <t>비닐계타일 해체  3mm  M2     ( 호표 55 )</t>
  </si>
  <si>
    <t>5D9C73118EB03E289553FBD39845115D42534E892FAF429008DB2C589906A4F186C7</t>
  </si>
  <si>
    <t>5D9C73118EB03E289553FBD39845115D42534E892FAF429008DB2C589906A4F18522</t>
  </si>
  <si>
    <t>타일 해체  떠붙이기  M2  유지 3-2-9   ( 호표 56 )</t>
  </si>
  <si>
    <t>유지 3-2-9</t>
  </si>
  <si>
    <t>타일공</t>
  </si>
  <si>
    <t>5D42534E892FAF429008DB2C589906A4F187E5</t>
  </si>
  <si>
    <t>5D9C73118EB03E289552D4C9C8A3915D42534E892FAF429008DB2C589906A4F187E5</t>
  </si>
  <si>
    <t>5D9C73118EB03E289552D4C9C8A3915D42534E892FAF429008DB2C589906A4F18522</t>
  </si>
  <si>
    <t>인력품의 6%</t>
  </si>
  <si>
    <t>5D9C73118EB03E289552D4C9C8A3915C81435D83B71F489B05D3CC58D1001</t>
  </si>
  <si>
    <t>타일 해체  압착붙이기, 접착붙이기  M2  유지 3-2-9   ( 호표 57 )</t>
  </si>
  <si>
    <t>5D9C73118EB03E289552D4C9C891215D42534E892FAF429008DB2C589906A4F187E5</t>
  </si>
  <si>
    <t>5D9C73118EB03E289552D4C9C891215D42534E892FAF429008DB2C589906A4F18522</t>
  </si>
  <si>
    <t>5D9C73118EB03E289552D4C9C891215C81435D83B71F489B05D3CC58D1001</t>
  </si>
  <si>
    <t>모르타르 철거  20mm  M2     ( 호표 58 )</t>
  </si>
  <si>
    <t>5D9C73118EB03E2894B442E9F81AC15D42534E892FAF429008DB2C589906A4F18522</t>
  </si>
  <si>
    <t>기존 코킹 제거    M     ( 호표 59 )</t>
  </si>
  <si>
    <t>창호공</t>
  </si>
  <si>
    <t>5D42534E892FAF429008DB2C589906A4F187E9</t>
  </si>
  <si>
    <t>5D9C73118EB02DB994A35B5D288E915D42534E892FAF429008DB2C589906A4F187E9</t>
  </si>
  <si>
    <t>패널하지 철거  C-100*50*20*5t  TON     ( 호표 60 )</t>
  </si>
  <si>
    <t>철골재 철거(인력)</t>
  </si>
  <si>
    <t>아세틸렌(산소포함) 사용, 1.4ton/일당</t>
  </si>
  <si>
    <t>호표 121</t>
  </si>
  <si>
    <t>5D9C73118E7AC2C3900F5C6908A3B1</t>
  </si>
  <si>
    <t>5D9C73118EB02DB994A35B5BD8D4015D9C73118E7AC2C3900F5C6908A3B1</t>
  </si>
  <si>
    <t>철골재 철거(기계)</t>
  </si>
  <si>
    <t>빔 커터기 포함</t>
  </si>
  <si>
    <t>호표 122</t>
  </si>
  <si>
    <t>5D9C73118E7AC2C3900F5C69089151</t>
  </si>
  <si>
    <t>5D9C73118EB02DB994A35B5BD8D4015D9C73118E7AC2C3900F5C69089151</t>
  </si>
  <si>
    <t>패널하지 철거  C-100*50*20*3.2t  TON     ( 호표 61 )</t>
  </si>
  <si>
    <t>5D9C73118EB02DB994A35B5BD8D4115D9C73118E7AC2C3900F5C6908A3B1</t>
  </si>
  <si>
    <t>5D9C73118EB02DB994A35B5BD8D4115D9C73118E7AC2C3900F5C69089151</t>
  </si>
  <si>
    <t>패널하지 철거  ㄱ-50*50*4t  TON     ( 호표 62 )</t>
  </si>
  <si>
    <t>5D9C73118EB02DB994A35B5BD8D4215D9C73118E7AC2C3900F5C6908A3B1</t>
  </si>
  <si>
    <t>5D9C73118EB02DB994A35B5BD8D4215D9C73118E7AC2C3900F5C69089151</t>
  </si>
  <si>
    <t>재료분리대 철거    M     ( 호표 63 )</t>
  </si>
  <si>
    <t>5D9C73118EB02DB994A35B5BD8D4615D42534E892FAF429008DB2C589906A4F18522</t>
  </si>
  <si>
    <t>균열보수공법  V커팅+실링재보수(충전식균열보수)  M  공통 6-8-3 준용   ( 호표 64 )</t>
  </si>
  <si>
    <t>공통 6-8-3 준용</t>
  </si>
  <si>
    <t>에폭시프라이머</t>
  </si>
  <si>
    <t>KG</t>
  </si>
  <si>
    <t>5AB11363881B81A496046CB5C8189CBC1113C6</t>
  </si>
  <si>
    <t>5D9D83E282FE35929DE942784841B15AB11363881B81A496046CB5C8189CBC1113C6</t>
  </si>
  <si>
    <t>탄성실링재</t>
  </si>
  <si>
    <t>5AB11363881B81A496046CB5C8189CBC1113C5</t>
  </si>
  <si>
    <t>5D9D83E282FE35929DE942784841B15AB11363881B81A496046CB5C8189CBC1113C5</t>
  </si>
  <si>
    <t>5D9D83E282FE35929DE942784841B15AB11363881B81A496046CB5C8189CBC1113C4</t>
  </si>
  <si>
    <t>아크릴탄성크랙커버제</t>
  </si>
  <si>
    <t>5AB11363881B81A496046CB5C8189B25A17CDC</t>
  </si>
  <si>
    <t>5D9D83E282FE35929DE942784841B15AB11363881B81A496046CB5C8189B25A17CDC</t>
  </si>
  <si>
    <t>5D9D83E282FE35929DE942784841B15C81435D83B71F489B05D3CC58D1001</t>
  </si>
  <si>
    <t>콘크리트 균열 보수</t>
  </si>
  <si>
    <t>충진공법</t>
  </si>
  <si>
    <t>호표 127</t>
  </si>
  <si>
    <t>5DB213678789CFC6918E490418B211</t>
  </si>
  <si>
    <t>5D9D83E282FE35929DE942784841B15DB213678789CFC6918E490418B211</t>
  </si>
  <si>
    <t>건설폐기물 -중간처리  폐콘크리트  TON  한국건설자원협회   ( 호표 65 )</t>
  </si>
  <si>
    <t>한국건설자원협회</t>
  </si>
  <si>
    <t>이물질이 없는 순수한 폐콘크리트</t>
  </si>
  <si>
    <t>5DD013D285BE651192DDB1112813191C41919E</t>
  </si>
  <si>
    <t>5D9D73F88001DE9F91E7EF1E5866015DD013D285BE651192DDB1112813191C41919E</t>
  </si>
  <si>
    <t>건설폐기물 -중간처리  건설(건축)폐자재  TON  한국건설자원협회   ( 호표 66 )</t>
  </si>
  <si>
    <t>건설폐재류</t>
  </si>
  <si>
    <t>가연성이 제거된 재활용이 가능한 혼합물</t>
  </si>
  <si>
    <t>5DD013D285BE651192DDB1112813191C41919C</t>
  </si>
  <si>
    <t>5D9D73F88001DE9F91E7EF1CA888715DD013D285BE651192DDB1112813191C41919C</t>
  </si>
  <si>
    <t>건설폐재류 운반비  24톤 덤프트럭, 30km  TON  한국건설자원협회   ( 호표 67 )</t>
  </si>
  <si>
    <t>5DD013D285BE651192DDB11128028F2BD128B7</t>
  </si>
  <si>
    <t>5D9D73F88001DE9F928F65C1F867115DD013D285BE651192DDB11128028F2BD128B7</t>
  </si>
  <si>
    <t>건설폐기물 -매립  혼합건설폐기물(폐유리,폐타일,폐자기+가연성 5%이하)  TON  한국건설자원협회   ( 호표 68 )</t>
  </si>
  <si>
    <t>혼합건설폐기물</t>
  </si>
  <si>
    <t>불연성 건설폐기물에 가연성 5% 이하 혼합</t>
  </si>
  <si>
    <t>5DD013D285BE651192DDB1112813191C318BB4</t>
  </si>
  <si>
    <t>5D9D73F88001DE9F928F643D38A4C15DD013D285BE651192DDB1112813191C318BB4</t>
  </si>
  <si>
    <t>건설폐기물 -매립  혼합건설폐기물(폐보드,폐판넬+가연성 5%이하)  TON  한국건설자원협회   ( 호표 69 )</t>
  </si>
  <si>
    <t>그 밖의 건설폐기물에 가연성 5% 이하 혼합</t>
  </si>
  <si>
    <t>5DD013D285BE651192DDB1112813191C21E6F7</t>
  </si>
  <si>
    <t>5D9D73F88001DE9F928F643D38A4F15DD013D285BE651192DDB1112813191C21E6F7</t>
  </si>
  <si>
    <t>건설폐기물  폐합성수지  TON     ( 호표 70 )</t>
  </si>
  <si>
    <t>5DD013D285BE651192DDB1112813191C11DC30</t>
  </si>
  <si>
    <t>5D9D73F88001DE9F928F65C1F871715DD013D285BE651192DDB1112813191C11DC30</t>
  </si>
  <si>
    <t>혼합건설폐기물 운반비  24톤 암롤트럭, 30km  TON  한국건설자원협회   ( 호표 71 )</t>
  </si>
  <si>
    <t>5DD013D285BE651192DDB11128028F2BD12D39</t>
  </si>
  <si>
    <t>5D9D73F88001DE9F928F65C1F83BD15DD013D285BE651192DDB11128028F2BD12D39</t>
  </si>
  <si>
    <t>트럭탑재형 크레인  15ton  HR  공통 8-3,4(2105)   ( 호표 72 )</t>
  </si>
  <si>
    <t>A</t>
  </si>
  <si>
    <t>공통 8-3,4(2105)</t>
  </si>
  <si>
    <t>대</t>
  </si>
  <si>
    <t>5A85C3938D4F0A3E9CF18B05D822091321E31A</t>
  </si>
  <si>
    <t>5A85C3938D4F0A3E9CF18B05D822091321E31A0E5A85C3938D4F0A3E9CF18B05D822091321E31A</t>
  </si>
  <si>
    <t>경유</t>
  </si>
  <si>
    <t>경유, 저유황</t>
  </si>
  <si>
    <t>5A966358863323B6958D0B97689D6A131198AF</t>
  </si>
  <si>
    <t>5A85C3938D4F0A3E9CF18B05D822091321E31A0E5A966358863323B6958D0B97689D6A131198AF</t>
  </si>
  <si>
    <t>주연료비의 20%</t>
  </si>
  <si>
    <t>5A85C3938D4F0A3E9CF18B05D822091321E31A0E5C81435D83B71F489B05D3CC58D1001</t>
  </si>
  <si>
    <t>화물차운전사</t>
  </si>
  <si>
    <t>5D42534E892FAF429008DB2C589906A4F1814C</t>
  </si>
  <si>
    <t>5A85C3938D4F0A3E9CF18B05D822091321E31A0E5D42534E892FAF429008DB2C589906A4F1814C</t>
  </si>
  <si>
    <t>녹막이 페인트칠(뿜칠)  철재면, 1회, 1종  M2  건축 11-2-6   ( 호표 73 )</t>
  </si>
  <si>
    <t>건축 11-2-6</t>
  </si>
  <si>
    <t>방청페인트</t>
  </si>
  <si>
    <t>방청페인트, KSM6030-1종1류, 광명단페인트</t>
  </si>
  <si>
    <t>5AB1136388095E9596A34105A8869C4751FD95</t>
  </si>
  <si>
    <t>5D9D83E282FE2B8C9E10A38FC822515AB1136388095E9596A34105A8869C4751FD95</t>
  </si>
  <si>
    <t>시너</t>
  </si>
  <si>
    <t>시너, KSM6060, 2종</t>
  </si>
  <si>
    <t>5AB1136388095E4D9D41A9D208667A0A419701</t>
  </si>
  <si>
    <t>5D9D83E282FE2B8C9E10A38FC822515AB1136388095E4D9D41A9D208667A0A419701</t>
  </si>
  <si>
    <t>녹막이페인트 뿜칠  1회  M2  건축 11-2-3   ( 호표 74 )</t>
  </si>
  <si>
    <t>건축 11-2-3</t>
  </si>
  <si>
    <t>5D9D83E08631F0A690FCA000984E615D42534E892FAF429008DB2C589906A4F187E4</t>
  </si>
  <si>
    <t>5D9D83E08631F0A690FCA000984E615D42534E892FAF429008DB2C589906A4F18522</t>
  </si>
  <si>
    <t>공구손료및잡재료비</t>
  </si>
  <si>
    <t>인력품의 12%</t>
  </si>
  <si>
    <t>5D9D83E08631F0A690FCA000984E615C81435D83B71F489B05D3CC58D1001</t>
  </si>
  <si>
    <t>유성페인트 뿜칠  철재면, 2회, 1급  M2  건축 11-2-4   ( 호표 75 )</t>
  </si>
  <si>
    <t>건축 11-2-4</t>
  </si>
  <si>
    <t>조합페인트</t>
  </si>
  <si>
    <t>조합페인트, KSM6020-1종1급, 백색</t>
  </si>
  <si>
    <t>5AB1136388095E9596A73C8D482F64DE014449</t>
  </si>
  <si>
    <t>5D9D83E1809FED3095E3B0793804E15AB1136388095E9596A73C8D482F64DE014449</t>
  </si>
  <si>
    <t>5D9D83E1809FED3095E3B0793804E15AB1136388095E4D9D41A9D208667A0A419701</t>
  </si>
  <si>
    <t>퍼티</t>
  </si>
  <si>
    <t>퍼티, #319퍼티, 회색</t>
  </si>
  <si>
    <t>5AB11363881BBE96939B0FE3082652A8216801</t>
  </si>
  <si>
    <t>5D9D83E1809FED3095E3B0793804E15AB11363881BBE96939B0FE3082652A8216801</t>
  </si>
  <si>
    <t>유성페인트 뿜칠  2회  M2  건축 11-2-3   ( 호표 76 )</t>
  </si>
  <si>
    <t>5D9D83E08631F0A690FCA000987B015D42534E892FAF429008DB2C589906A4F187E4</t>
  </si>
  <si>
    <t>5D9D83E08631F0A690FCA000987B015D42534E892FAF429008DB2C589906A4F18522</t>
  </si>
  <si>
    <t>5D9D83E08631F0A690FCA000987B015C81435D83B71F489B05D3CC58D1001</t>
  </si>
  <si>
    <t>모르타르 배합(배합품 포함)  배합용적비 1:3, 시멘트, 모래 별도  M3  건축 9-1-1   ( 호표 77 )</t>
  </si>
  <si>
    <t>건축 9-1-1</t>
  </si>
  <si>
    <t>5D9D1312863BA1609483A31F2895A15AB1035B889995099D09671CF863DCBC31AE1A</t>
  </si>
  <si>
    <t>5D9D1312863BA1609483A31F2895A15A9623FF8E157E239C6E5104B86E525E7161B9</t>
  </si>
  <si>
    <t>5D9D1312863BA1609483A31F2895A15D42534E892FAF429008DB2C589906A4F18522</t>
  </si>
  <si>
    <t>모르타르비빔 - 돌붙임(바닥)  배합용적비 1:3, 시멘트, 모래 별도  M3  건축 9-1-1   ( 호표 78 )</t>
  </si>
  <si>
    <t>5D9DB315890BCD3C94C71543E8ECB15AB1035B889995099D09671CF863DCBC31AE1A</t>
  </si>
  <si>
    <t>5D9DB315890BCD3C94C71543E8ECB15A9623FF8E157E239C6E5104B86E525E7161B9</t>
  </si>
  <si>
    <t>모르타르 배합</t>
  </si>
  <si>
    <t>모래채가름 포함</t>
  </si>
  <si>
    <t>호표 80</t>
  </si>
  <si>
    <t>5D9D1312863BA1609483A04B48B401</t>
  </si>
  <si>
    <t>5D9DB315890BCD3C94C71543E8ECB15D9D1312863BA1609483A04B48B401</t>
  </si>
  <si>
    <t>석재판 붙임 - 습식공법(화강석)  바닥부, 시공량 12m2/일당  M2  공통 7-4-1   ( 호표 79 )</t>
  </si>
  <si>
    <t>공통 7-4-1</t>
  </si>
  <si>
    <t>석공</t>
  </si>
  <si>
    <t>5D42534E892FAF429008DB2C589906A4F186C4</t>
  </si>
  <si>
    <t>5D9DB3158937247A97B8C832E891515D42534E892FAF429008DB2C589906A4F186C4</t>
  </si>
  <si>
    <t>줄눈공</t>
  </si>
  <si>
    <t>5D42534E892FAF429008DB2C589906A4F186C3</t>
  </si>
  <si>
    <t>5D9DB3158937247A97B8C832E891515D42534E892FAF429008DB2C589906A4F186C3</t>
  </si>
  <si>
    <t>5D9DB3158937247A97B8C832E891515D42534E892FAF429008DB2C589906A4F18522</t>
  </si>
  <si>
    <t>5D9DB3158937247A97B8C832E891515C81435D83B71F489B05D3CC58D1001</t>
  </si>
  <si>
    <t>모르타르 배합  모래채가름 포함  M3  건축 9-1-1   ( 호표 80 )</t>
  </si>
  <si>
    <t>5D9D1312863BA1609483A04B48B4015D42534E892FAF429008DB2C589906A4F18522</t>
  </si>
  <si>
    <t>줄눈 모르타르(배합품 제외)  배합용적비 1:1(백시멘트), 모래 별도  M3  건축 9-1-1   ( 호표 81 )</t>
  </si>
  <si>
    <t>특수시멘트</t>
  </si>
  <si>
    <t>특수시멘트, 백색시멘트</t>
  </si>
  <si>
    <t>5AB1035B889995099D09671CF863DCDF4170B4</t>
  </si>
  <si>
    <t>5D9DB3168B7472139B002E314804315AB1035B889995099D09671CF863DCDF4170B4</t>
  </si>
  <si>
    <t>5D9DB3168B7472139B002E314804315A9623FF8E157E239C6E5104B86E525E7161B9</t>
  </si>
  <si>
    <t>5D9DB3168B7472139B002E314804315D42534E892FAF429008DB2C589906A4F18522</t>
  </si>
  <si>
    <t>타일 붙임 / 떠붙이기  타일규격 m2, 0.11 ~ 0.20 이하, 15m2/일당  M2  건축 3-2-1   ( 호표 82 )</t>
  </si>
  <si>
    <t>건축 3-2-1</t>
  </si>
  <si>
    <t>5D9DB3168B7472139B09094CE815515D42534E892FAF429008DB2C589906A4F187E5</t>
  </si>
  <si>
    <t>5D9DB3168B7472139B09094CE815515D42534E892FAF429008DB2C589906A4F18522</t>
  </si>
  <si>
    <t>5D9DB3168B7472139B09094CE815515C81435D83B71F489B05D3CC58D1001</t>
  </si>
  <si>
    <t>타일줄눈 설치 / 벽면  타일규격 m2, 0.11 ~ 0.20 이하  M2  건축 3-1-2   ( 호표 83 )</t>
  </si>
  <si>
    <t>건축 3-1-2</t>
  </si>
  <si>
    <t>5D9DB3168B74F7959F99CEE56846B15D42534E892FAF429008DB2C589906A4F186C3</t>
  </si>
  <si>
    <t>바탕고르기  바닥, 24mm 이하 기준  M2  건축 3-1-1   ( 호표 84 )</t>
  </si>
  <si>
    <t>건축 3-1-1</t>
  </si>
  <si>
    <t>5D9DB3168B7461CF953670D048ED615D42534E892FAF429008DB2C589906A4F187EA</t>
  </si>
  <si>
    <t>5D9DB3168B7461CF953670D048ED615D42534E892FAF429008DB2C589906A4F18522</t>
  </si>
  <si>
    <t>5D9DB3168B7461CF953670D048ED615C81435D83B71F489B05D3CC58D1001</t>
  </si>
  <si>
    <t>압착 붙이기, 바닥면, 바름두께 5mm  0.04∼0.10 이하, 타일C, 백색줄눈  M2  건축 3-2-2, -1-2   ( 호표 85 )</t>
  </si>
  <si>
    <t>타일시멘트</t>
  </si>
  <si>
    <t>타일시멘트, 압착용, 회색</t>
  </si>
  <si>
    <t>5AB1035B889995099D09671CF863DCDF417C64</t>
  </si>
  <si>
    <t>5D9DB3168B5994B19974D2C868AC315AB1035B889995099D09671CF863DCDF417C64</t>
  </si>
  <si>
    <t>타일시멘트, 줄눈용, 백색</t>
  </si>
  <si>
    <t>5AB1035B889995099D09671CF863DCDFB1A590</t>
  </si>
  <si>
    <t>5D9DB3168B5994B19974D2C868AC315AB1035B889995099D09671CF863DCDFB1A590</t>
  </si>
  <si>
    <t>타일 붙임 / 압착 붙이기</t>
  </si>
  <si>
    <t>바닥, 타일 0.04 ~ 0.10m2 이하, 18m2/일당</t>
  </si>
  <si>
    <t>호표 86</t>
  </si>
  <si>
    <t>5D9DB3168B5994A7970F0D4448BA61</t>
  </si>
  <si>
    <t>5D9DB3168B5994B19974D2C868AC315D9DB3168B5994A7970F0D4448BA61</t>
  </si>
  <si>
    <t>타일줄눈 설치 / 바닥면</t>
  </si>
  <si>
    <t>타일규격 m2, 0.04 ∼ 0.10 이하</t>
  </si>
  <si>
    <t>호표 87</t>
  </si>
  <si>
    <t>5D9DB3168B74F7959F99CEE3B868F1</t>
  </si>
  <si>
    <t>5D9DB3168B5994B19974D2C868AC315D9DB3168B74F7959F99CEE3B868F1</t>
  </si>
  <si>
    <t>타일 붙임 / 압착 붙이기  바닥, 타일 0.04 ~ 0.10m2 이하, 18m2/일당  M2  건축 3-2-2   ( 호표 86 )</t>
  </si>
  <si>
    <t>건축 3-2-2</t>
  </si>
  <si>
    <t>5D9DB3168B5994A7970F0D4448BA615D42534E892FAF429008DB2C589906A4F187E5</t>
  </si>
  <si>
    <t>5D9DB3168B5994A7970F0D4448BA615D42534E892FAF429008DB2C589906A4F18522</t>
  </si>
  <si>
    <t>5D9DB3168B5994A7970F0D4448BA615C81435D83B71F489B05D3CC58E1002</t>
  </si>
  <si>
    <t>타일줄눈 설치 / 바닥면  타일규격 m2, 0.04 ∼ 0.10 이하  M2  건축 3-1-2   ( 호표 87 )</t>
  </si>
  <si>
    <t>5D9DB3168B74F7959F99CEE3B868F15D42534E892FAF429008DB2C589906A4F186C3</t>
  </si>
  <si>
    <t>잡철물 제작 및 설치  현장제작 설치, 경량철재  kg  건축 8-3-1   ( 호표 88 )</t>
  </si>
  <si>
    <t>건축 8-3-1</t>
  </si>
  <si>
    <t>5D9DC37382E9758A90C0FE98C88A315D42534E892FAF429008DB2C589906A4F18529</t>
  </si>
  <si>
    <t>용접공</t>
  </si>
  <si>
    <t>5D42534E892FAF429008DB2C589906A4F1841B</t>
  </si>
  <si>
    <t>5D9DC37382E9758A90C0FE98C88A315D42534E892FAF429008DB2C589906A4F1841B</t>
  </si>
  <si>
    <t>5D9DC37382E9758A90C0FE98C88A315D42534E892FAF429008DB2C589906A4F18523</t>
  </si>
  <si>
    <t>5D9DC37382E9758A90C0FE98C88A315D42534E892FAF429008DB2C589906A4F18522</t>
  </si>
  <si>
    <t>인력품의 4%</t>
  </si>
  <si>
    <t>5D9DC37382E9758A90C0FE98C88A315C81435D83B71F489B05D3CC58D1001</t>
  </si>
  <si>
    <t>5D9DC37382E9758A90C0FE98C88A315C81435D83B71F489B05D3CC58E1002</t>
  </si>
  <si>
    <t>잡철물 제작 및 설치  현장제작 설치, 일반철재  kg  건축 8-3-1   ( 호표 89 )</t>
  </si>
  <si>
    <t>5D9DC37382E9758A90C2AC74781CB15D42534E892FAF429008DB2C589906A4F18529</t>
  </si>
  <si>
    <t>5D9DC37382E9758A90C2AC74781CB15D42534E892FAF429008DB2C589906A4F1841B</t>
  </si>
  <si>
    <t>5D9DC37382E9758A90C2AC74781CB15D42534E892FAF429008DB2C589906A4F18523</t>
  </si>
  <si>
    <t>5D9DC37382E9758A90C2AC74781CB15D42534E892FAF429008DB2C589906A4F18522</t>
  </si>
  <si>
    <t>5D9DC37382E9758A90C2AC74781CB15C81435D83B71F489B05D3CC58D1001</t>
  </si>
  <si>
    <t>5D9DC37382E9758A90C2AC74781CB15C81435D83B71F489B05D3CC58E1002</t>
  </si>
  <si>
    <t>녹막이페인트 붓칠  철재면, 1회, 1종  M2  건축 11-2-6   ( 호표 90 )</t>
  </si>
  <si>
    <t>녹막이 페인트칠</t>
  </si>
  <si>
    <t>호표 91</t>
  </si>
  <si>
    <t>5D9D83E282FE2B8C9E10A38D183E61</t>
  </si>
  <si>
    <t>5D9D83E282FE2B8C9F3A008E988C915D9D83E282FE2B8C9E10A38D183E61</t>
  </si>
  <si>
    <t>철재면, 1회</t>
  </si>
  <si>
    <t>호표 92</t>
  </si>
  <si>
    <t>5D9D83E282FE2B8C9E114950F8BD11</t>
  </si>
  <si>
    <t>5D9D83E282FE2B8C9F3A008E988C915D9D83E282FE2B8C9E114950F8BD11</t>
  </si>
  <si>
    <t>녹막이 페인트칠  철재면, 1회, 1종  M2  건축 11-2-6   ( 호표 91 )</t>
  </si>
  <si>
    <t>5D9D83E282FE2B8C9E10A38D183E615AB1136388095E9596A34105A8869C4751FD95</t>
  </si>
  <si>
    <t>시너, KSM6060, 1종</t>
  </si>
  <si>
    <t>5AB1136388095E4D9D41A9D208667A0A419700</t>
  </si>
  <si>
    <t>5D9D83E282FE2B8C9E10A38D183E615AB1136388095E4D9D41A9D208667A0A419700</t>
  </si>
  <si>
    <t>녹막이 페인트칠  철재면, 1회  M2  건축 11-2-6   ( 호표 92 )</t>
  </si>
  <si>
    <t>5D9D83E282FE2B8C9E114950F8BD115D42534E892FAF429008DB2C589906A4F187E4</t>
  </si>
  <si>
    <t>5D9D83E282FE2B8C9E114950F8BD115D42534E892FAF429008DB2C589906A4F18522</t>
  </si>
  <si>
    <t>5D9D83E282FE2B8C9E114950F8BD115C81435D83B71F489B05D3CC58D1001</t>
  </si>
  <si>
    <t>PVC계 바닥재 설치 - 시트형  주재료 제외, 전면접합  M2  건축 5-1-1   ( 호표 93 )</t>
  </si>
  <si>
    <t>5D9D93C88432DD959CC0098F8851115D42534E892FAF429008DB2C589906A4F186C7</t>
  </si>
  <si>
    <t>5D9D93C88432DD959CC0098F8851115D42534E892FAF429008DB2C589906A4F18522</t>
  </si>
  <si>
    <t>초산비닐계접착제, 비닐타일용</t>
  </si>
  <si>
    <t>5AB11363881BBE96939FEA72F89F841B411C88</t>
  </si>
  <si>
    <t>5D9D93C88432DD959CC0098F8851115AB11363881BBE96939FEA72F89F841B411C88</t>
  </si>
  <si>
    <t>흡음텍스 설치    M2  건축 5-2-1   ( 호표 94 )</t>
  </si>
  <si>
    <t>5D9D93CA8712A02997D11128D843D15D42534E892FAF429008DB2C589906A4F186C7</t>
  </si>
  <si>
    <t>5D9D93CA8712A02997D11128D843D15D42534E892FAF429008DB2C589906A4F18522</t>
  </si>
  <si>
    <t>5D9D93CA8712A02997D11128D843D15C81435D83B71F489B05D3CC58D1001</t>
  </si>
  <si>
    <t>단열재 슬래브 위 깔기  50mm 이하  M2  건축 5-4-7   ( 호표 95 )</t>
  </si>
  <si>
    <t>5D9D93CD8C5276F692199E828810215D42534E892FAF429008DB2C589906A4F186C7</t>
  </si>
  <si>
    <t>5D9D93CD8C5276F692199E828810215D42534E892FAF429008DB2C589906A4F18522</t>
  </si>
  <si>
    <t>시멘트 액체방수 바름  바닥  M2  건축 6-4-1   ( 호표 96 )</t>
  </si>
  <si>
    <t>방수공</t>
  </si>
  <si>
    <t>5D42534E892FAF429008DB2C589906A4F187EB</t>
  </si>
  <si>
    <t>5D9DE342847CDFDF9A5A1581A899915D42534E892FAF429008DB2C589906A4F187EB</t>
  </si>
  <si>
    <t>5D9DE342847CDFDF9A5A1581A899915D42534E892FAF429008DB2C589906A4F18522</t>
  </si>
  <si>
    <t>5D9DE342847CDFDF9A5A1581A899915C81435D83B71F489B05D3CC58D1001</t>
  </si>
  <si>
    <t>시멘트 액체방수 바름  수직부  M2  건축 6-4-1   ( 호표 97 )</t>
  </si>
  <si>
    <t>5D9DE342847CDFDF9A590EAF889D215D42534E892FAF429008DB2C589906A4F187EB</t>
  </si>
  <si>
    <t>5D9DE342847CDFDF9A590EAF889D215D42534E892FAF429008DB2C589906A4F18522</t>
  </si>
  <si>
    <t>5D9DE342847CDFDF9A590EAF889D215C81435D83B71F489B05D3CC58D1001</t>
  </si>
  <si>
    <t>금속 선홈통 설치  지름 150mm, 두께 2mm 이하 기준  M  건축 7-2-3   ( 호표 98 )</t>
  </si>
  <si>
    <t>배관공</t>
  </si>
  <si>
    <t>5D42534E892FAF429008DB2C589906A4F186CE</t>
  </si>
  <si>
    <t>5D9DD3668161871297EFEEBFD817715D42534E892FAF429008DB2C589906A4F186CE</t>
  </si>
  <si>
    <t>5D9DD3668161871297EFEEBFD817715D42534E892FAF429008DB2C589906A4F18522</t>
  </si>
  <si>
    <t>5D9DD3668161871297EFEEBFD817715C81435D83B71F489B05D3CC58D1001</t>
  </si>
  <si>
    <t>트럭탑재형 크레인  5ton  HR  공통 8-3,4(2105)   ( 호표 99 )</t>
  </si>
  <si>
    <t>5A85C3938D4F0A3E9CF18B05D83C98860136C7</t>
  </si>
  <si>
    <t>5A85C3938D4F0A3E9CF18B05D83C98860136C7915A85C3938D4F0A3E9CF18B05D83C98860136C7</t>
  </si>
  <si>
    <t>5A85C3938D4F0A3E9CF18B05D83C98860136C7915A966358863323B6958D0B97689D6A131198AF</t>
  </si>
  <si>
    <t>5A85C3938D4F0A3E9CF18B05D83C98860136C7915C81435D83B71F489B05D3CC58D1001</t>
  </si>
  <si>
    <t>5A85C3938D4F0A3E9CF18B05D83C98860136C7915D42534E892FAF429008DB2C589906A4F1814C</t>
  </si>
  <si>
    <t>코너비드 설치  재료비 별도  M  건축 8-1-2   ( 호표 100 )</t>
  </si>
  <si>
    <t>5D9D1319892095F890667A04D807E15D42534E892FAF429008DB2C589906A4F187EA</t>
  </si>
  <si>
    <t>각관 설치  ㅁ-50*50*1.6T  M     ( 호표 101 )</t>
  </si>
  <si>
    <t>5D9DC3798B17AD6D941DEE48980B915AC3736585686A7D96AF66D658BB09D9A1BC33</t>
  </si>
  <si>
    <t>5D9DC3798B17AD6D941DEE48980B915D9DC37382E9758A90C2AC74781CB1</t>
  </si>
  <si>
    <t>철재면, 1회, 2종</t>
  </si>
  <si>
    <t>호표 103</t>
  </si>
  <si>
    <t>5D9D83E282FE2B8C9F3A019588A811</t>
  </si>
  <si>
    <t>5D9DC3798B17AD6D941DEE48980B915D9D83E282FE2B8C9F3A019588A811</t>
  </si>
  <si>
    <t>5D9DC3798B17AD6D941DEE48980B915A9623FF8E9AD5BE96AF103018AAE1A7315C96</t>
  </si>
  <si>
    <t>ㄱ형강  ㄱ-30*30*3t  M     ( 호표 102 )</t>
  </si>
  <si>
    <t>ㄱ형강, 등변, 30*30*3mm</t>
  </si>
  <si>
    <t>5AB1035B888F03AD9F9F507398425D79011EC9</t>
  </si>
  <si>
    <t>5D9DC3798B1782A69DAC2BB52894615AB1035B888F03AD9F9F507398425D79011EC9</t>
  </si>
  <si>
    <t>5D9DC3798B1782A69DAC2BB52894615D9DC37382E9758A90C2AC74781CB1</t>
  </si>
  <si>
    <t>5D9DC3798B1782A69DAC2BB52894615D9D83E282FE2B8C9F3A019588A811</t>
  </si>
  <si>
    <t>5D9DC3798B1782A69DAC2BB52894615A9623FF8E9AD5BE96AF103018AAE1A7315C96</t>
  </si>
  <si>
    <t>녹막이페인트 붓칠  철재면, 1회, 2종  M2  건축 11-2-6   ( 호표 103 )</t>
  </si>
  <si>
    <t>호표 104</t>
  </si>
  <si>
    <t>5D9D83E282FE2B8C9E10A38D180121</t>
  </si>
  <si>
    <t>5D9D83E282FE2B8C9F3A019588A8115D9D83E282FE2B8C9E10A38D180121</t>
  </si>
  <si>
    <t>5D9D83E282FE2B8C9F3A019588A8115D9D83E282FE2B8C9E114950F8BD11</t>
  </si>
  <si>
    <t>녹막이 페인트칠  철재면, 1회, 2종  M2  건축 11-2-6   ( 호표 104 )</t>
  </si>
  <si>
    <t>방청페인트, KSM6030-1종2류, 광명단페인트</t>
  </si>
  <si>
    <t>5AB1136388095E9596A34105A8869C4751FD94</t>
  </si>
  <si>
    <t>5D9D83E282FE2B8C9E10A38D1801215AB1136388095E9596A34105A8869C4751FD94</t>
  </si>
  <si>
    <t>5D9D83E282FE2B8C9E10A38D1801215AB1136388095E4D9D41A9D208667A0A419701</t>
  </si>
  <si>
    <t>인서트(Insert) 설치(거푸집)  퍼지인서트, 3/8"  개  건축 8-1-4   ( 호표 105 )</t>
  </si>
  <si>
    <t>건축 8-1-4</t>
  </si>
  <si>
    <t>인서트</t>
  </si>
  <si>
    <t>5AB113608CBC41049CB58350981AEBF7B1FBC2</t>
  </si>
  <si>
    <t>5D9DC377887D9A599DECEA2118A8215AB113608CBC41049CB58350981AEBF7B1FBC2</t>
  </si>
  <si>
    <t>인서트(Insert) 설치</t>
  </si>
  <si>
    <t>설치대상 - 거푸집</t>
  </si>
  <si>
    <t>호표 107</t>
  </si>
  <si>
    <t>5D9DC377887D9A599DECEA20782711</t>
  </si>
  <si>
    <t>5D9DC377887D9A599DECEA2118A8215D9DC377887D9A599DECEA20782711</t>
  </si>
  <si>
    <t>경량천장철골틀 설치  BAR 간격 300mm  M2  건축 8-2-4   ( 호표 106 )</t>
  </si>
  <si>
    <t>5D9DC377886327CE9147889728C0015D42534E892FAF429008DB2C589906A4F186C7</t>
  </si>
  <si>
    <t>5D9DC377886327CE9147889728C0015D42534E892FAF429008DB2C589906A4F18522</t>
  </si>
  <si>
    <t>5D9DC377886327CE9147889728C0015C81435D83B71F489B05D3CC58D1001</t>
  </si>
  <si>
    <t>인서트(Insert) 설치  설치대상 - 거푸집  개  건축 8-1-4   ( 호표 107 )</t>
  </si>
  <si>
    <t>5D9DC377887D9A599DECEA207827115D42534E892FAF429008DB2C589906A4F186C7</t>
  </si>
  <si>
    <t>몰딩 설치    M  건축 8-1-5   ( 호표 108 )</t>
  </si>
  <si>
    <t>5D9D93C080C4592A95E0270F7861715D42534E892FAF429008DB2C589906A4F186C7</t>
  </si>
  <si>
    <t>5D9D93C080C4592A95E0270F7861715C81435D83B71F489B05D3CC58D1001</t>
  </si>
  <si>
    <t>합성수지창호 설치 / 미서기 단창  창호면적 m2, 1.0 ~ 3.0 미만  개소  건축 10-1-5   ( 호표 109 )</t>
  </si>
  <si>
    <t>건축 10-1-5</t>
  </si>
  <si>
    <t>5D9DA3328376873B9F1DF0DB3861F15D42534E892FAF429008DB2C589906A4F187E9</t>
  </si>
  <si>
    <t>5D9DA3328376873B9F1DF0DB3861F15D42534E892FAF429008DB2C589906A4F18522</t>
  </si>
  <si>
    <t>5D9DA3328376873B9F1DF0DB3861F15C81435D83B71F489B05D3CC58D1001</t>
  </si>
  <si>
    <t>도어록 설치 / 일반도어록 목재창호  재료비 별도  개소  건축 10-2-3   ( 호표 110 )</t>
  </si>
  <si>
    <t>건축 10-2-3</t>
  </si>
  <si>
    <t>5D9DA3368AD8D64090A02C1778A8415D42534E892FAF429008DB2C589906A4F187E9</t>
  </si>
  <si>
    <t>5D9DA3368AD8D64090A02C1778A8415C81435D83B71F489B05D3CC58D1001</t>
  </si>
  <si>
    <t>수밀코킹  재료비 별도  M  건축 6-6-1   ( 호표 111 )</t>
  </si>
  <si>
    <t>코킹공</t>
  </si>
  <si>
    <t>기타 직종</t>
  </si>
  <si>
    <t>5D42534E892FAF42900CB6FFB8DBA8D4B161AB</t>
  </si>
  <si>
    <t>5D9DE34D8516C16B92FC2F49B839015D42534E892FAF42900CB6FFB8DBA8D4B161AB</t>
  </si>
  <si>
    <t>콘크리트·모르타르면 바탕만들기  노무비  M2  건축 11-1-1   ( 호표 112 )</t>
  </si>
  <si>
    <t>건축 11-1-1</t>
  </si>
  <si>
    <t>퍼티, 319퍼티, 백색</t>
  </si>
  <si>
    <t>5AB11363881BBE96939B0FE3082652A801BF2F</t>
  </si>
  <si>
    <t>5D9D83F088FCDF6798A81B1E58AA415AB11363881BBE96939B0FE3082652A801BF2F</t>
  </si>
  <si>
    <t>5D9D83F088FCDF6798A81B1E58AA415D42534E892FAF429008DB2C589906A4F187E4</t>
  </si>
  <si>
    <t>5D9D83F088FCDF6798A81B1E58AA415D42534E892FAF429008DB2C589906A4F18522</t>
  </si>
  <si>
    <t>5D9D83F088FCDF6798A81B1E58AA415C81435D83B71F489B05D3CC58D1001</t>
  </si>
  <si>
    <t>수성페인트 롤러칠  외부, 2회, 1급, 합성수지에멀션페인트  M2  건축 11-2-2   ( 호표 113 )</t>
  </si>
  <si>
    <t>건축 11-2-2</t>
  </si>
  <si>
    <t>수성페인트</t>
  </si>
  <si>
    <t>수성페인트, KSM6010-1종1급, 백색</t>
  </si>
  <si>
    <t>5AB1136388095E959F9F9C6BB8890881E10A4C</t>
  </si>
  <si>
    <t>5D9D83E08631F0D3945B23F4886D915AB1136388095E959F9F9C6BB8890881E10A4C</t>
  </si>
  <si>
    <t>수성페인트 롤러칠  2회  M2  건축 11-2-2   ( 호표 114 )</t>
  </si>
  <si>
    <t>5D9D83E08631F0D3945B21C9482DA15D42534E892FAF429008DB2C589906A4F187E4</t>
  </si>
  <si>
    <t>5D9D83E08631F0D3945B21C9482DA15D42534E892FAF429008DB2C589906A4F18522</t>
  </si>
  <si>
    <t>5D9D83E08631F0D3945B21C9482DA15C81435D83B71F489B05D3CC58D1001</t>
  </si>
  <si>
    <t>콘크리트·모르타르면 바탕만들기  천장 노무비  M2  건축 11-1-1   ( 호표 115 )</t>
  </si>
  <si>
    <t>5D9D83F088FCDF6798A814EEA840215AB11363881BBE96939B0FE3082652A801BF2F</t>
  </si>
  <si>
    <t>5D9D83F088FCDF6798A814EEA840215D42534E892FAF429008DB2C589906A4F187E4</t>
  </si>
  <si>
    <t>5D9D83F088FCDF6798A814EEA840215D42534E892FAF429008DB2C589906A4F18522</t>
  </si>
  <si>
    <t>노임할증</t>
  </si>
  <si>
    <t>인력품의 20%</t>
  </si>
  <si>
    <t>5D9D83F088FCDF6798A814EEA840215C81435D83B71F489B05D3CC58D1001</t>
  </si>
  <si>
    <t>5D9D83F088FCDF6798A814EEA840215C81435D83B71F489B05D3CC58E1002</t>
  </si>
  <si>
    <t>수성페인트 롤러칠  천장, 2회  M2  건축 11-2-2   ( 호표 116 )</t>
  </si>
  <si>
    <t>5D9D83E08631F0D393B70B36C894615D42534E892FAF429008DB2C589906A4F187E4</t>
  </si>
  <si>
    <t>5D9D83E08631F0D393B70B36C894615D42534E892FAF429008DB2C589906A4F18522</t>
  </si>
  <si>
    <t>5D9D83E08631F0D393B70B36C894615C81435D83B71F489B05D3CC58D1001</t>
  </si>
  <si>
    <t>5D9D83E08631F0D393B70B36C894615C81435D83B71F489B05D3CC58E1002</t>
  </si>
  <si>
    <t>con'c, mortar면 바탕만들기  내부, 친환경  M2  건축 11-1-1   ( 호표 117 )</t>
  </si>
  <si>
    <t>퍼티, 친환경, 내부</t>
  </si>
  <si>
    <t>5AB11363881BBE96939B0FE3082652A83173D4</t>
  </si>
  <si>
    <t>5D9D83F088FCDF6798AACC0C8851215AB11363881BBE96939B0FE3082652A83173D4</t>
  </si>
  <si>
    <t>5D9D83F088FCDF6798AACC0C8851215D42534E892FAF429008DB2C589906A4F187E4</t>
  </si>
  <si>
    <t>5D9D83F088FCDF6798AACC0C8851215D42534E892FAF429008DB2C589906A4F18522</t>
  </si>
  <si>
    <t>5D9D83F088FCDF6798AACC0C8851215C81435D83B71F489B05D3CC58D1001</t>
  </si>
  <si>
    <t>수성페인트 롤러칠  내부, 2회, 친환경페인트  M2  건축 11-2-2   ( 호표 118 )</t>
  </si>
  <si>
    <t>수성페인트, 친환경, 내부</t>
  </si>
  <si>
    <t>5AB1136388095E959F9F9C69888E8BAF31C0B4</t>
  </si>
  <si>
    <t>5D9D83E08631F0D39186BC7D2899715AB1136388095E959F9F9C69888E8BAF31C0B4</t>
  </si>
  <si>
    <t>커터(콘크리트 및 아스팔트용)  320∼400mm  HR  공통 8-3,4(4430)   ( 호표 119 )</t>
  </si>
  <si>
    <t>공통 8-3,4(4430)</t>
  </si>
  <si>
    <t>5A85C3938D4F6CE19EEC3A69C8694BEE81D561</t>
  </si>
  <si>
    <t>5A85C3938D4F6CE19EEC3A69C8694BEE81D5610E5A85C3938D4F6CE19EEC3A69C8694BEE81D561</t>
  </si>
  <si>
    <t>공업용휘발유</t>
  </si>
  <si>
    <t>공업용휘발유, 무연</t>
  </si>
  <si>
    <t>5A966358863323B6958E2D3FD8006C28417578</t>
  </si>
  <si>
    <t>5A85C3938D4F6CE19EEC3A69C8694BEE81D5610E5A966358863323B6958E2D3FD8006C28417578</t>
  </si>
  <si>
    <t>5A85C3938D4F6CE19EEC3A69C8694BEE81D5610E5C81435D83B71F489B05D3CC58D1001</t>
  </si>
  <si>
    <t>일반기계운전사</t>
  </si>
  <si>
    <t>5D42534E892FAF429008DB2C589906A4F180BE</t>
  </si>
  <si>
    <t>5A85C3938D4F6CE19EEC3A69C8694BEE81D5610E5D42534E892FAF429008DB2C589906A4F180BE</t>
  </si>
  <si>
    <t>소형브레이커(전기식)  1.5kw  HR  공통 8-3(5220)   ( 호표 120 )</t>
  </si>
  <si>
    <t>공통 8-3(5220)</t>
  </si>
  <si>
    <t>5A85C3938D4F7D349336C587B801543551B796</t>
  </si>
  <si>
    <t>5A85C3938D4F7D349336C587B801543551B796975A85C3938D4F7D349336C587B801543551B796</t>
  </si>
  <si>
    <t>철골재 철거(인력)  아세틸렌(산소포함) 사용, 1.4ton/일당  TON  유지 3-1-3   ( 호표 121 )</t>
  </si>
  <si>
    <t>유지 3-1-3</t>
  </si>
  <si>
    <t>5D9C73118E7AC2C3900F5C6908A3B15D42534E892FAF429008DB2C589906A4F1841B</t>
  </si>
  <si>
    <t>5D9C73118E7AC2C3900F5C6908A3B15D42534E892FAF429008DB2C589906A4F18522</t>
  </si>
  <si>
    <t>산소가스</t>
  </si>
  <si>
    <t>산소가스, 6000L</t>
  </si>
  <si>
    <t>병</t>
  </si>
  <si>
    <t>5A9613D98F9147F19EDA79E3C800F9F2215580</t>
  </si>
  <si>
    <t>5D9C73118E7AC2C3900F5C6908A3B15A9613D98F9147F19EDA79E3C800F9F2215580</t>
  </si>
  <si>
    <t>아세틸렌가스</t>
  </si>
  <si>
    <t>아세틸렌가스, kg</t>
  </si>
  <si>
    <t>5A9663588622DFF19EFCEB2BA8A862FC819970</t>
  </si>
  <si>
    <t>5D9C73118E7AC2C3900F5C6908A3B15A9663588622DFF19EFCEB2BA8A862FC819970</t>
  </si>
  <si>
    <t>철골재 철거(기계)  빔 커터기 포함  TON  유지 3-1-4   ( 호표 122 )</t>
  </si>
  <si>
    <t>유지 3-1-4</t>
  </si>
  <si>
    <t>5D9C73118E7AC2C3900F5C690891515D42534E892FAF429008DB2C589906A4F18523</t>
  </si>
  <si>
    <t>5D9C73118E7AC2C3900F5C690891515D42534E892FAF429008DB2C589906A4F18522</t>
  </si>
  <si>
    <t>굴착기(무한궤도)</t>
  </si>
  <si>
    <t>1.0㎥</t>
  </si>
  <si>
    <t>호표 123</t>
  </si>
  <si>
    <t>5A85C3938D4F26D895DECE9BE8B987C3B1B30DC0</t>
  </si>
  <si>
    <t>5D9C73118E7AC2C3900F5C690891515A85C3938D4F26D895DECE9BE8B987C3B1B30DC0</t>
  </si>
  <si>
    <t>크레인(타이어)</t>
  </si>
  <si>
    <t>25ton</t>
  </si>
  <si>
    <t>호표 124</t>
  </si>
  <si>
    <t>5A85C3938D4F0A3E9CF0E49B883B88570184E9E5</t>
  </si>
  <si>
    <t>5D9C73118E7AC2C3900F5C690891515A85C3938D4F0A3E9CF0E49B883B88570184E9E5</t>
  </si>
  <si>
    <t>5D9C73118E7AC2C3900F5C690891515C81435D83B71F489B05D3CC58D1001</t>
  </si>
  <si>
    <t>절단기</t>
  </si>
  <si>
    <t>40.64cm</t>
  </si>
  <si>
    <t>호표 125</t>
  </si>
  <si>
    <t>5A85C3938D4F5225900A833A2874525101CD736B</t>
  </si>
  <si>
    <t>5D9C73118E7AC2C3900F5C690891515A85C3938D4F5225900A833A2874525101CD736B</t>
  </si>
  <si>
    <t>굴착기(무한궤도)  1.0㎥  HR  공통 8-3,4(0201)   ( 호표 123 )</t>
  </si>
  <si>
    <t>공통 8-3,4(0201)</t>
  </si>
  <si>
    <t>5A85C3938D4F26D895DECE9BE8B987C3B1B30D</t>
  </si>
  <si>
    <t>5A85C3938D4F26D895DECE9BE8B987C3B1B30DC05A85C3938D4F26D895DECE9BE8B987C3B1B30D</t>
  </si>
  <si>
    <t>5A85C3938D4F26D895DECE9BE8B987C3B1B30DC05A966358863323B6958D0B97689D6A131198AF</t>
  </si>
  <si>
    <t>주연료비의 22%</t>
  </si>
  <si>
    <t>5A85C3938D4F26D895DECE9BE8B987C3B1B30DC05C81435D83B71F489B05D3CC58D1001</t>
  </si>
  <si>
    <t>건설기계운전사</t>
  </si>
  <si>
    <t>5D42534E892FAF429008DB2C589906A4F1814D</t>
  </si>
  <si>
    <t>5A85C3938D4F26D895DECE9BE8B987C3B1B30DC05D42534E892FAF429008DB2C589906A4F1814D</t>
  </si>
  <si>
    <t>크레인(타이어)  25ton  HR  공통 8-3,4(2104)   ( 호표 124 )</t>
  </si>
  <si>
    <t>공통 8-3,4(2104)</t>
  </si>
  <si>
    <t>5A85C3938D4F0A3E9CF0E49B883B88570184E9</t>
  </si>
  <si>
    <t>5A85C3938D4F0A3E9CF0E49B883B88570184E9E55A85C3938D4F0A3E9CF0E49B883B88570184E9</t>
  </si>
  <si>
    <t>5A85C3938D4F0A3E9CF0E49B883B88570184E9E55A966358863323B6958D0B97689D6A131198AF</t>
  </si>
  <si>
    <t>주연료비의 39%</t>
  </si>
  <si>
    <t>5A85C3938D4F0A3E9CF0E49B883B88570184E9E55C81435D83B71F489B05D3CC58D1001</t>
  </si>
  <si>
    <t>5A85C3938D4F0A3E9CF0E49B883B88570184E9E55D42534E892FAF429008DB2C589906A4F1814D</t>
  </si>
  <si>
    <t>절단기  40.64cm  HR  공통 8-3(7620)   ( 호표 125 )</t>
  </si>
  <si>
    <t>공통 8-3(7620)</t>
  </si>
  <si>
    <t>5A85C3938D4F5225900A833A2874525101CD73</t>
  </si>
  <si>
    <t>5A85C3938D4F5225900A833A2874525101CD736B5A85C3938D4F5225900A833A2874525101CD73</t>
  </si>
  <si>
    <t>굴착기(무한궤도)  0.7㎥  HR  공통 8-3,4(0201)   ( 호표 126 )</t>
  </si>
  <si>
    <t>5A85C3938D4F26D895DECE9AC83E8CF0419ABE62</t>
  </si>
  <si>
    <t>0.7㎥</t>
  </si>
  <si>
    <t>호표 126</t>
  </si>
  <si>
    <t>5A85C3938D4F26D895DECE9AC83E8CF0419ABE</t>
  </si>
  <si>
    <t>5A85C3938D4F26D895DECE9AC83E8CF0419ABE625A85C3938D4F26D895DECE9AC83E8CF0419ABE</t>
  </si>
  <si>
    <t>5A85C3938D4F26D895DECE9AC83E8CF0419ABE625A966358863323B6958D0B97689D6A131198AF</t>
  </si>
  <si>
    <t>5A85C3938D4F26D895DECE9AC83E8CF0419ABE625C81435D83B71F489B05D3CC58D1001</t>
  </si>
  <si>
    <t>5A85C3938D4F26D895DECE9AC83E8CF0419ABE625D42534E892FAF429008DB2C589906A4F1814D</t>
  </si>
  <si>
    <t>콘크리트 균열 보수  충진공법  M  공통 6-8-3   ( 호표 127 )</t>
  </si>
  <si>
    <t>공통 6-8-3</t>
  </si>
  <si>
    <t>5DB213678789CFC6918E490418B2115D42534E892FAF429008DB2C589906A4F18523</t>
  </si>
  <si>
    <t>5DB213678789CFC6918E490418B2115D42534E892FAF429008DB2C589906A4F18522</t>
  </si>
  <si>
    <t>공구손료 및 경장비의 기계경비</t>
  </si>
  <si>
    <t>5DB213678789CFC6918E490418B2115C81435D83B71F489B05D3CC58D1001</t>
  </si>
  <si>
    <t>덤프트럭  8ton  HR  공통 8-3,4(0602)   ( 호표 128 )</t>
  </si>
  <si>
    <t>5A85C3938D4F26929AED7E6D7862AB0B01993CDA</t>
  </si>
  <si>
    <t>덤프트럭</t>
  </si>
  <si>
    <t>8ton</t>
  </si>
  <si>
    <t>호표 128</t>
  </si>
  <si>
    <t>공통 8-3,4(0602)</t>
  </si>
  <si>
    <t>5A85C3938D4F26929AED7E6D7862AB0B01993C</t>
  </si>
  <si>
    <t>5A85C3938D4F26929AED7E6D7862AB0B01993CDA5A85C3938D4F26929AED7E6D7862AB0B01993C</t>
  </si>
  <si>
    <t>5A85C3938D4F26929AED7E6D7862AB0B01993CDA5A966358863323B6958D0B97689D6A131198AF</t>
  </si>
  <si>
    <t>주연료비의 38%</t>
  </si>
  <si>
    <t>5A85C3938D4F26929AED7E6D7862AB0B01993CDA5C81435D83B71F489B05D3CC58D1001</t>
  </si>
  <si>
    <t>5A85C3938D4F26929AED7E6D7862AB0B01993CDA5D42534E892FAF429008DB2C589906A4F1814C</t>
  </si>
  <si>
    <t>트럭 트랙터 및 평판트레일러  20ton  HR  공통 8-3,4(2702)   ( 호표 129 )</t>
  </si>
  <si>
    <t>5A85C3938D4F0A599A521610D8CD8AA45144453A</t>
  </si>
  <si>
    <t>트럭 트랙터 및 평판트레일러</t>
  </si>
  <si>
    <t>20ton</t>
  </si>
  <si>
    <t>호표 129</t>
  </si>
  <si>
    <t>공통 8-3,4(2702)</t>
  </si>
  <si>
    <t>5A85C3938D4F0A599A521610D8CD8AA4514445</t>
  </si>
  <si>
    <t>5A85C3938D4F0A599A521610D8CD8AA45144453A5A85C3938D4F0A599A521610D8CD8AA4514445</t>
  </si>
  <si>
    <t>5A85C3938D4F0A599A521610D8CD8AA45144453A5A966358863323B6958D0B97689D6A131198AF</t>
  </si>
  <si>
    <t>5A85C3938D4F0A599A521610D8CD8AA45144453A5C81435D83B71F489B05D3CC58D1001</t>
  </si>
  <si>
    <t>5A85C3938D4F0A599A521610D8CD8AA45144453A5D42534E892FAF429008DB2C589906A4F1814D</t>
  </si>
  <si>
    <t>트럭탑재형 크레인  10ton  HR  공통 8-3,4(2105)   ( 호표 130 )</t>
  </si>
  <si>
    <t>5A85C3938D4F0A3E9CF18B05D8225130C1DD9447</t>
  </si>
  <si>
    <t>10ton</t>
  </si>
  <si>
    <t>호표 130</t>
  </si>
  <si>
    <t>5A85C3938D4F0A3E9CF18B05D8225130C1DD94</t>
  </si>
  <si>
    <t>5A85C3938D4F0A3E9CF18B05D8225130C1DD94475A85C3938D4F0A3E9CF18B05D8225130C1DD94</t>
  </si>
  <si>
    <t>5A85C3938D4F0A3E9CF18B05D8225130C1DD94475A966358863323B6958D0B97689D6A131198AF</t>
  </si>
  <si>
    <t>5A85C3938D4F0A3E9CF18B05D8225130C1DD94475C81435D83B71F489B05D3CC58D1001</t>
  </si>
  <si>
    <t>5A85C3938D4F0A3E9CF18B05D8225130C1DD94475D42534E892FAF429008DB2C589906A4F1814C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</si>
  <si>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</si>
  <si>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</si>
  <si>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</si>
  <si>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</si>
  <si>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</si>
  <si>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</si>
  <si>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</si>
  <si>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</si>
  <si>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</si>
  <si>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</si>
  <si>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</si>
  <si>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폐기물상차  백호우0.7M3  M3    ( 산근 1 ) </t>
  </si>
  <si>
    <t>C</t>
  </si>
  <si>
    <t xml:space="preserve"> 적재(0.7M3/HR) </t>
  </si>
  <si>
    <t>C!</t>
  </si>
  <si>
    <t>'적재(0.7M3/HR)'</t>
  </si>
  <si>
    <t xml:space="preserve"> </t>
  </si>
  <si>
    <t xml:space="preserve">a   바켓용량  =0.7   </t>
  </si>
  <si>
    <t>a  '바켓용량' =0.7</t>
  </si>
  <si>
    <t xml:space="preserve">K   바켓계수(양호1.1,보통0.90,불량0.70,파쇄암0.55) = 0.55   </t>
  </si>
  <si>
    <t>k  '바켓계수(양호1.1,보통0.90,불량0.70,파쇄암0.55)'= 0.55</t>
  </si>
  <si>
    <t xml:space="preserve">f   토량환산계수 = 0.71   </t>
  </si>
  <si>
    <t>f  '토량환산계수'= 0.71</t>
  </si>
  <si>
    <t xml:space="preserve">E1  터파기에 대하여 -0.05 =0.05   </t>
  </si>
  <si>
    <t>E1 '터파기에 대하여 -0.05'=0.05</t>
  </si>
  <si>
    <t xml:space="preserve">E   작업효율(보통0.45,불량0.35) = 0.45   </t>
  </si>
  <si>
    <t>E  '작업효율(보통0.45,불량0.35)'= 0.45</t>
  </si>
  <si>
    <t xml:space="preserve">CM  1회 싸이클시간(90˚) =18   </t>
  </si>
  <si>
    <t>Cm '1회 싸이클시간(90˚)'=18</t>
  </si>
  <si>
    <t xml:space="preserve">Q   시간당 작업량 (M3/HR) = 3600*A*K*F*E/CM = 24.602 </t>
  </si>
  <si>
    <t xml:space="preserve">Q  '시간당 작업량 (M3/Hr)'= 3600*a*k*f*E/Cm =? </t>
  </si>
  <si>
    <t xml:space="preserve"> 재료비:  23449 / 24.602 = 953.1 </t>
  </si>
  <si>
    <t>'재료비:' ~00000201007000000.M~ / {Q} =?MA</t>
  </si>
  <si>
    <t xml:space="preserve"> 노무비:  59020 / 24.602 = 2398.9 </t>
  </si>
  <si>
    <t>'노무비:' ~00000201007000000.L~ / {Q} =?LA</t>
  </si>
  <si>
    <t xml:space="preserve"> 경  비:  24554 / 24.602 = 998 </t>
  </si>
  <si>
    <t>'경  비:' ~00000201007000000.E~ / {Q} =?EQ</t>
  </si>
  <si>
    <t xml:space="preserve">  소  계    </t>
  </si>
  <si>
    <t>&gt;'소  계'</t>
  </si>
  <si>
    <t xml:space="preserve">  총  계</t>
  </si>
  <si>
    <t>공통 8-2-8</t>
  </si>
  <si>
    <t xml:space="preserve">시멘트운반  L:20km, 덤프 8ton  포  공통 8-2-8  ( 산근 2 ) </t>
  </si>
  <si>
    <t xml:space="preserve"> 운반거리 L=20KM 덤프트럭(8톤), 포대당    </t>
  </si>
  <si>
    <t>'운반거리 L=20KM 덤프트럭(8톤), 포대당'</t>
  </si>
  <si>
    <t xml:space="preserve"> 차량속도= 25/V1,25/V2,40KM/V3,40KM/V4,25KM/V5,25KM/V6     </t>
  </si>
  <si>
    <t>'차량속도= 25/V1,25/V2,40KM/V3,40KM/V4,25KM/V5,25KM/V6 '</t>
  </si>
  <si>
    <t xml:space="preserve"> 하치장○-----------------0------------0---------○20KM  </t>
  </si>
  <si>
    <t>'하치장○-----------------0------------0---------○20KM '</t>
  </si>
  <si>
    <t xml:space="preserve"> 운반거리=하치장L1=0.0KM,시내L2=19.5KM,공사장L3=0.5KM    </t>
  </si>
  <si>
    <t>'운반거리=하치장L1=0.0KM,시내L2=19.5KM,공사장L3=0.5KM'</t>
  </si>
  <si>
    <t xml:space="preserve"> 인력운반 (품셈 1-5-1) 적재비(하치장 상차도 미계상,공장상차도 계상) </t>
  </si>
  <si>
    <t>'인력운반 (품셈 1-5-1) 적재비(하치장 상차도 미계상,공장상차도 계상)'</t>
  </si>
  <si>
    <t xml:space="preserve"> L    소운반거리(M)  =20   </t>
  </si>
  <si>
    <t xml:space="preserve"> L   '소운반거리(M)' =20</t>
  </si>
  <si>
    <t xml:space="preserve"> A    1회 운반량(BG)  =1   </t>
  </si>
  <si>
    <t xml:space="preserve"> A   '1회 운반량(BG)' =1</t>
  </si>
  <si>
    <t xml:space="preserve"> T    단위(KG)  =8000   </t>
  </si>
  <si>
    <t xml:space="preserve"> T   '단위(KG)' =8000</t>
  </si>
  <si>
    <t xml:space="preserve"> RT   단위중량(KG)  =40   </t>
  </si>
  <si>
    <t xml:space="preserve"> RT  '단위중량(KG)' =40</t>
  </si>
  <si>
    <t xml:space="preserve"> MV   운반인부의 속도2500M/HR  =2500/60= 41.6666 </t>
  </si>
  <si>
    <t xml:space="preserve"> MV  '운반인부의 속도2500M/HR' =2500/60=?</t>
  </si>
  <si>
    <t xml:space="preserve"> T1   어깨메고부리기시간(MIN)  =2.0   </t>
  </si>
  <si>
    <t xml:space="preserve"> T1  '어깨메고부리기시간(MIN)' =2.0</t>
  </si>
  <si>
    <t xml:space="preserve"> QT   차량 1대당 적재용량(BG)  =T/RT= 200 </t>
  </si>
  <si>
    <t xml:space="preserve"> QT  '차량 1대당 적재용량(BG)' =T/RT=?</t>
  </si>
  <si>
    <t xml:space="preserve"> N    차량 1대당 소요운반회수  =QT/A= 200 </t>
  </si>
  <si>
    <t xml:space="preserve"> N   '차량 1대당 소요운반회수' =QT/A=?</t>
  </si>
  <si>
    <t xml:space="preserve"> CMS  운반 1회당 소요시간(MIN)  =L*2/MV+T1= 2.96 </t>
  </si>
  <si>
    <t xml:space="preserve"> CMS '운반 1회당 소요시간(MIN)' =L*2/MV+T1=?</t>
  </si>
  <si>
    <t xml:space="preserve"> T1A  차량 1대당 적재소요시간(MIN)  =CMS*N= 592 </t>
  </si>
  <si>
    <t xml:space="preserve"> T1A '차량 1대당 적재소요시간(MIN)' =CMS*N=?</t>
  </si>
  <si>
    <t xml:space="preserve"> Q   단위당 소요인부(상,하차)  =T1A/450*1/QT= 0.007 </t>
  </si>
  <si>
    <t xml:space="preserve"> Q  '단위당 소요인부(상,하차)' =T1A/450*1/QT=?</t>
  </si>
  <si>
    <t xml:space="preserve"> 1.덤프트럭(8톤/HR) </t>
  </si>
  <si>
    <t>'1.덤프트럭(8톤/HR)'</t>
  </si>
  <si>
    <t xml:space="preserve"> T   적재용량(KG)  =8000   </t>
  </si>
  <si>
    <t xml:space="preserve"> T  '적재용량(KG)' =8000</t>
  </si>
  <si>
    <t xml:space="preserve"> R1  단위중량(KG)  =40   </t>
  </si>
  <si>
    <t xml:space="preserve"> r1 '단위중량(KG)' =40</t>
  </si>
  <si>
    <t xml:space="preserve"> Q1   1회 적재량(BG)  =T/R1= 200 </t>
  </si>
  <si>
    <t xml:space="preserve"> q1  '1회 적재량(BG)' =T/r1=?</t>
  </si>
  <si>
    <t xml:space="preserve"> f   토량 환산계수  =1   </t>
  </si>
  <si>
    <t xml:space="preserve"> f  '토량 환산계수' =1</t>
  </si>
  <si>
    <t xml:space="preserve"> E   작업효율  =0.9   </t>
  </si>
  <si>
    <t xml:space="preserve"> E  '작업효율' =0.9</t>
  </si>
  <si>
    <t xml:space="preserve"> L1  하치장내 운반거리(KM)  =0.0   </t>
  </si>
  <si>
    <t xml:space="preserve"> L1 '하치장내 운반거리(KM)' =0.0</t>
  </si>
  <si>
    <t xml:space="preserve"> L2  도로주행 운반거리(KM)  =19.5   </t>
  </si>
  <si>
    <t xml:space="preserve"> L2 '도로주행 운반거리(KM)' =19.5</t>
  </si>
  <si>
    <t xml:space="preserve"> L3  공사장내 운반거리(KM)  =0.5   </t>
  </si>
  <si>
    <t xml:space="preserve"> L3 '공사장내 운반거리(KM)' =0.5</t>
  </si>
  <si>
    <t xml:space="preserve"> V1  하치장내적재운반속도(KM/HR)  =25   </t>
  </si>
  <si>
    <t xml:space="preserve"> V1 '하치장내적재운반속도(KM/HR)' =25</t>
  </si>
  <si>
    <t xml:space="preserve"> V2  하치장내공차운반속도(KM/HR)  =25   </t>
  </si>
  <si>
    <t xml:space="preserve"> V2 '하치장내공차운반속도(KM/HR)' =25</t>
  </si>
  <si>
    <t xml:space="preserve"> V3  도로주행적재운반속도(KM/HR)  =40   </t>
  </si>
  <si>
    <t xml:space="preserve"> V3 '도로주행적재운반속도(KM/HR)' =40</t>
  </si>
  <si>
    <t xml:space="preserve"> V4  도로주행공차운반속도(KM/HR)  =40   </t>
  </si>
  <si>
    <t xml:space="preserve"> V4 '도로주행공차운반속도(KM/HR)' =40</t>
  </si>
  <si>
    <t xml:space="preserve"> V5  공사장내적재운반속도(KM/HR)  =25   </t>
  </si>
  <si>
    <t xml:space="preserve"> V5 '공사장내적재운반속도(KM/HR)' =25</t>
  </si>
  <si>
    <t xml:space="preserve"> V6  공사장내공차운반속도(KM/HR)  =25   </t>
  </si>
  <si>
    <t xml:space="preserve"> V6 '공사장내공차운반속도(KM/HR)' =25</t>
  </si>
  <si>
    <t xml:space="preserve"> T1  적재시간(MIN)  =CMS= 2.96 </t>
  </si>
  <si>
    <t xml:space="preserve"> t1 '적재시간(MIN)' =CMS=?</t>
  </si>
  <si>
    <t xml:space="preserve"> T2  왕복시간(MIN)  =((L1/V1)+(L1/V2)+(L2/V3)+(L2/V4)+(L3/V5)+(L3/V6))*60= 60.9 </t>
  </si>
  <si>
    <t xml:space="preserve"> t2 '왕복시간(MIN)' =((L1/V1)+(L1/V2)+(L2/V3)+(L2/V4)+(L3/V5)+(L3/V6))*60=?</t>
  </si>
  <si>
    <t xml:space="preserve"> T3  적하시간(MIN)  =CMS= 2.96 </t>
  </si>
  <si>
    <t xml:space="preserve"> t3 '적하시간(MIN)' =CMS=?</t>
  </si>
  <si>
    <t xml:space="preserve"> T4  적재대기시간(MIN)  =0.42   </t>
  </si>
  <si>
    <t xml:space="preserve"> t4 '적재대기시간(MIN)' =0.42</t>
  </si>
  <si>
    <t xml:space="preserve"> T5  적재함덮개 및 해체시간(MIN)  =3.77   </t>
  </si>
  <si>
    <t xml:space="preserve"> t5 '적재함덮개 및 해체시간(MIN)' =3.77</t>
  </si>
  <si>
    <t xml:space="preserve"> T6   세륜시간 (MIN)  =1.5   </t>
  </si>
  <si>
    <t xml:space="preserve"> t6  '세륜시간 (MIN)' =1.5</t>
  </si>
  <si>
    <t xml:space="preserve"> CM  1회 싸이클 시간(MIN)  =T1+T2+T3+T4+T5+T6= 72.51 </t>
  </si>
  <si>
    <t xml:space="preserve"> Cm '1회 싸이클 시간(MIN)' =t1+t2+t3+t4+t5+t6=?</t>
  </si>
  <si>
    <t xml:space="preserve"> Q   시간당 작업량(BG/HR)  =60*Q1*F*E/CM= 148.945 </t>
  </si>
  <si>
    <t xml:space="preserve"> Q  '시간당 작업량(BG/HR)' =60*q1*f*E/Cm=?    </t>
  </si>
  <si>
    <t xml:space="preserve"> Z   공제시간(HR)  =(CM-(T1+T3+T4+T5))/CM= 0.8605 </t>
  </si>
  <si>
    <t xml:space="preserve"> Z  '공제시간(HR)' =(Cm-(t1+t3+T4+t5))/Cm=?   </t>
  </si>
  <si>
    <t xml:space="preserve"> 재료비:  21265 / 148.945*Z = 122.8 </t>
  </si>
  <si>
    <t>'재료비:' ~00000602008000000.M~ / {Q}*Z =?EQ+</t>
  </si>
  <si>
    <t xml:space="preserve"> 노무비:  49778 / 148.945 = 334.2 </t>
  </si>
  <si>
    <t>'노무비:' ~00000602008000000.L~ / {Q} =?EQ+</t>
  </si>
  <si>
    <t xml:space="preserve"> 경  비:  10544 / 148.945 = 70.7 </t>
  </si>
  <si>
    <t>'경  비:' ~00000602008000000.E~ / {Q} =?EQ+</t>
  </si>
  <si>
    <t xml:space="preserve"> 2.인력운반 (품셈 1-5-1) 적하비</t>
  </si>
  <si>
    <t>'2.인력운반 (품셈 1-5-1) 적하비</t>
  </si>
  <si>
    <t xml:space="preserve"> 보통인부 </t>
  </si>
  <si>
    <t>'보통인부'</t>
  </si>
  <si>
    <t xml:space="preserve"> 노무비: 172068*Q = 1204.4 </t>
  </si>
  <si>
    <t>'노무비:'~L001010101000002.L~*Q =?EQ+</t>
  </si>
  <si>
    <t xml:space="preserve">운반비(트레일러 20ton+크레인 10ton)  철골, L:20km  TON    ( 산근 3 ) </t>
  </si>
  <si>
    <t xml:space="preserve"> 운반거리 L=20KM 트레일러(20톤) 톤당     </t>
  </si>
  <si>
    <t>'운반거리 L=20KM 트레일러(20톤) 톤당 '</t>
  </si>
  <si>
    <t xml:space="preserve"> 적용기준:현장에서 가까운 지역공장 상차도 </t>
  </si>
  <si>
    <t>'적용기준:현장에서 가까운 지역공장 상차도'</t>
  </si>
  <si>
    <t xml:space="preserve">          (인천제철,광양제철,포항 등) </t>
  </si>
  <si>
    <t>'         (인천제철,광양제철,포항 등)'</t>
  </si>
  <si>
    <t xml:space="preserve"> 차량속도=    0KM/V1     40KM/V2       25KM/V3     </t>
  </si>
  <si>
    <t>'차량속도=    0KM/V1     40KM/V2       25KM/V3 '</t>
  </si>
  <si>
    <t xml:space="preserve"> 생산공장 ○----------0-------------0----------○20KM  </t>
  </si>
  <si>
    <t>'생산공장 ○----------0-------------0----------○20KM '</t>
  </si>
  <si>
    <t xml:space="preserve"> 운반거리=공장L1=0.0KM,시내L2=19.5KM,공사장L3=0.50KM    </t>
  </si>
  <si>
    <t>'운반거리=공장L1=0.0KM,시내L2=19.5KM,공사장L3=0.50KM'</t>
  </si>
  <si>
    <t xml:space="preserve"> 1.트랙터및트레일러(20톤/HR) </t>
  </si>
  <si>
    <t>'1.트랙터및트레일러(20톤/HR)'</t>
  </si>
  <si>
    <t xml:space="preserve"> Q0  트레일러적재량(TON)  =20   </t>
  </si>
  <si>
    <t xml:space="preserve"> q0 '트레일러적재량(TON)' =20</t>
  </si>
  <si>
    <t xml:space="preserve"> Q1  1회적재량(TON)  =2   </t>
  </si>
  <si>
    <t xml:space="preserve"> q1 '1회적재량(TON)' =2</t>
  </si>
  <si>
    <t xml:space="preserve"> F   환산계수  =1   </t>
  </si>
  <si>
    <t xml:space="preserve"> F  '환산계수' =1</t>
  </si>
  <si>
    <t xml:space="preserve"> Es  적재효율 =0.5   </t>
  </si>
  <si>
    <t xml:space="preserve"> Es '적재효율'=0.5</t>
  </si>
  <si>
    <t xml:space="preserve"> N   적재횟수 =q0/q1 = 10    </t>
  </si>
  <si>
    <t xml:space="preserve"> N  '적재횟수'=q0/q1 ={?,'9U'}</t>
  </si>
  <si>
    <t xml:space="preserve">CMS  묶기30,회전30,풀기30(초) =30+30+30= 90 </t>
  </si>
  <si>
    <t>Cms '묶기30,회전30,풀기30(초)'=30+30+30=?</t>
  </si>
  <si>
    <t xml:space="preserve"> T1  적재시간(MIN)  =(CMS*N)/(60*ES)= 30 </t>
  </si>
  <si>
    <t xml:space="preserve"> t1 '적재시간(MIN)' =(Cms*n)/(60*Es)=?</t>
  </si>
  <si>
    <t xml:space="preserve"> L1  작업장내 운반거리(KM)  =0   </t>
  </si>
  <si>
    <t xml:space="preserve"> L1 '작업장내 운반거리(KM)' =0</t>
  </si>
  <si>
    <t xml:space="preserve"> V1  작업장내 운반속도(KM/HR)  =0   </t>
  </si>
  <si>
    <t xml:space="preserve"> V1 '작업장내 운반속도(KM/HR)' =0</t>
  </si>
  <si>
    <t xml:space="preserve"> V2  도로주행 운반속도(KM/HR)  =40   </t>
  </si>
  <si>
    <t xml:space="preserve"> V2 '도로주행 운반속도(KM/HR)' =40</t>
  </si>
  <si>
    <t xml:space="preserve"> V3  공사장내 운반속도(KM/HR)  =25   </t>
  </si>
  <si>
    <t xml:space="preserve"> V3 '공사장내 운반속도(KM/HR)' =25</t>
  </si>
  <si>
    <t xml:space="preserve"> T2  왕복시간(MIN)  =((L2/V2)+(L3/V3))*60*2= 60.9 </t>
  </si>
  <si>
    <t xml:space="preserve"> t2 '왕복시간(MIN)' =((L2/V2)+(L3/V3))*60*2=? </t>
  </si>
  <si>
    <t xml:space="preserve"> T3  적하시간(MIN) =(CMS*N)/(60*ES)= 30 </t>
  </si>
  <si>
    <t xml:space="preserve"> t3 '적하시간(MIN)'=(Cms*n)/(60*Es)=?</t>
  </si>
  <si>
    <t xml:space="preserve"> CM  1회싸이클시간(MIN)  =T1+T2+T3+T4+T6= 122.82 </t>
  </si>
  <si>
    <t xml:space="preserve"> CM '1회싸이클시간(MIN)' =t1+t2+t3+t4+t6=?</t>
  </si>
  <si>
    <t xml:space="preserve"> Q   시간당 작업량(TON/HR)  =(60*Q0*F*E)/CM= 8.793 </t>
  </si>
  <si>
    <t xml:space="preserve"> Q  '시간당 작업량(TON/HR)' =(60*q0*F*E)/CM=?</t>
  </si>
  <si>
    <t xml:space="preserve"> Z   차량실 작업량(TON/HR)  =(T2+T4)/CM*(1/Q)= 0.0567 </t>
  </si>
  <si>
    <t xml:space="preserve"> Z  '차량실 작업량(TON/HR)' =(T2+T4)/CM*(1/Q)=?   </t>
  </si>
  <si>
    <t xml:space="preserve"> 재료비:  38003 / 8.793*Z = 245 </t>
  </si>
  <si>
    <t>'재료비:' ~00002702002000000.M~ / {Q}*Z =?EQ+</t>
  </si>
  <si>
    <t xml:space="preserve"> 노무비:  59020 / 8.793 = 6712.1 </t>
  </si>
  <si>
    <t>'노무비:' ~00002702002000000.L~ / {Q} =?EQ+</t>
  </si>
  <si>
    <t xml:space="preserve"> 경  비:  17314 / 8.793 = 1969 </t>
  </si>
  <si>
    <t>'경  비:' ~00002702002000000.E~ / {Q} =?EQ+</t>
  </si>
  <si>
    <t xml:space="preserve"> 2.크레인(트럭탑재형)(10TON/HR) </t>
  </si>
  <si>
    <t>'2.크레인(트럭탑재형)(10TON/HR)'</t>
  </si>
  <si>
    <t xml:space="preserve"> Es  작업효율  =0.5   </t>
  </si>
  <si>
    <t xml:space="preserve"> Es '작업효율' =0.5</t>
  </si>
  <si>
    <t xml:space="preserve"> Q   크레인상,하차작업량(톤/HR)  =(3600*Q1*F*ES/CMS)= 40 </t>
  </si>
  <si>
    <t xml:space="preserve"> Q  '크레인상,하차작업량(톤/HR)' =(3600*q1*F*Es/Cms)=?</t>
  </si>
  <si>
    <t xml:space="preserve"> 재료비:  20480 / 40 = 512 </t>
  </si>
  <si>
    <t>'재료비:' ~00002105001000000.M~ / {Q} =?EQ+</t>
  </si>
  <si>
    <t xml:space="preserve"> 노무비:  49778 / 40 = 1244.4 </t>
  </si>
  <si>
    <t>'노무비:' ~00002105001000000.L~ / {Q} =?EQ+</t>
  </si>
  <si>
    <t xml:space="preserve"> 경  비:  23795 / 40 = 594.8 </t>
  </si>
  <si>
    <t>'경  비:' ~00002105001000000.E~ / {Q} =?EQ+</t>
  </si>
  <si>
    <t xml:space="preserve"> 3.인력 </t>
  </si>
  <si>
    <t>'3.인력'</t>
  </si>
  <si>
    <t xml:space="preserve"> 비계공 </t>
  </si>
  <si>
    <t>'비계공'</t>
  </si>
  <si>
    <t xml:space="preserve"> 노무비:  281939*2/8/40 = 1762.1 </t>
  </si>
  <si>
    <t>'노무비:' ~L001010101000006.L~*2/8/{Q} =?EQ+</t>
  </si>
  <si>
    <t xml:space="preserve"> 노무비:  172068*1/8/40 = 537.7 </t>
  </si>
  <si>
    <t>'노무비:' ~L001010101000002.L~*1/8/{Q} =?EQ+</t>
  </si>
  <si>
    <t xml:space="preserve">  </t>
  </si>
  <si>
    <t xml:space="preserve">   합  계    </t>
  </si>
  <si>
    <t>&gt;&gt;'합  계'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</si>
  <si>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</si>
  <si>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</si>
  <si>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</si>
  <si>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</si>
  <si>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</si>
  <si>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</si>
  <si>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</si>
  <si>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</si>
  <si>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</si>
  <si>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</si>
  <si>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</si>
  <si>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천원</t>
  </si>
  <si>
    <t>별도</t>
  </si>
  <si>
    <t>수집상차도</t>
  </si>
  <si>
    <t>대기압상태기준</t>
  </si>
  <si>
    <t>시공도</t>
  </si>
  <si>
    <t>필요시 계상</t>
  </si>
  <si>
    <t>LG 명품기준</t>
  </si>
  <si>
    <t>1L=1.55kg</t>
  </si>
  <si>
    <t>2026년상반기</t>
  </si>
  <si>
    <t>B</t>
  </si>
  <si>
    <t>5D42534E892FAF429008DB2C589906A4F18526</t>
  </si>
  <si>
    <t>비계공</t>
  </si>
  <si>
    <t>견적</t>
  </si>
  <si>
    <t>공 사 원 가 계 산 서</t>
  </si>
  <si>
    <t>공사명 : 구덕운동장 씨름장 노후시설물 개보수공사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</si>
  <si>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</si>
  <si>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</si>
  <si>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</si>
  <si>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</si>
  <si>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</si>
  <si>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</si>
  <si>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</si>
  <si>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</si>
  <si>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</si>
  <si>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</si>
  <si>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</si>
  <si>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</si>
  <si>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</si>
  <si>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</si>
  <si>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</si>
  <si>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</si>
  <si>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</si>
  <si>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</si>
  <si>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</si>
  <si>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</si>
  <si>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</si>
  <si>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</si>
  <si>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</si>
  <si>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</si>
  <si>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</si>
  <si>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</si>
  <si>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</si>
  <si>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</si>
  <si>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</si>
  <si>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</si>
  <si>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</si>
  <si>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</si>
  <si>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</si>
  <si>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</si>
  <si>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</si>
  <si>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</si>
  <si>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</si>
  <si>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</si>
  <si>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</si>
  <si>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</si>
  <si>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</si>
  <si>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</si>
  <si>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</si>
  <si>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</si>
  <si>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CG</t>
  </si>
  <si>
    <t>기   타    경   비</t>
  </si>
  <si>
    <t>(재료비+노무비) * 3.2%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</si>
  <si>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</si>
  <si>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</si>
  <si>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</si>
  <si>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</si>
  <si>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</si>
  <si>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</si>
  <si>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</si>
  <si>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</si>
  <si>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</si>
  <si>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</si>
  <si>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</si>
  <si>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</si>
  <si>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</si>
  <si>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</si>
  <si>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</si>
  <si>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</si>
  <si>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</si>
  <si>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</si>
  <si>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</si>
  <si>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</si>
  <si>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</si>
  <si>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5%</t>
  </si>
  <si>
    <t>D2</t>
  </si>
  <si>
    <t>이              윤</t>
  </si>
  <si>
    <t>(노무비+경비+일반관리비) * 10%</t>
  </si>
  <si>
    <t>D5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</si>
  <si>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</si>
  <si>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</si>
  <si>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</si>
  <si>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</si>
  <si>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</si>
  <si>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</si>
  <si>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</si>
  <si>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</si>
  <si>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</si>
  <si>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관급자관급자재비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</si>
  <si>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</si>
  <si>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</si>
  <si>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</si>
  <si>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</si>
  <si>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</si>
  <si>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</si>
  <si>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</si>
  <si>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</si>
  <si>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</si>
  <si>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</si>
  <si>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</si>
  <si>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</si>
  <si>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</si>
  <si>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</si>
  <si>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</si>
  <si>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</si>
  <si>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</si>
  <si>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</si>
  <si>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</si>
  <si>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</si>
  <si>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</si>
  <si>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</si>
  <si>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</si>
  <si>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</si>
  <si>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</si>
  <si>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</si>
  <si>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</si>
  <si>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</si>
  <si>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</si>
  <si>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</si>
  <si>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</si>
  <si>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C1</t>
  </si>
  <si>
    <t>관 급 자 재 비</t>
  </si>
  <si>
    <t>DJ</t>
  </si>
  <si>
    <t>품 질 관 리 비</t>
  </si>
  <si>
    <t>C9</t>
  </si>
  <si>
    <t>안 전 관 리 비</t>
  </si>
  <si>
    <t>CE</t>
  </si>
  <si>
    <t>석면농도측정비</t>
  </si>
  <si>
    <t>D4</t>
  </si>
  <si>
    <t>도급자관급자재비</t>
  </si>
  <si>
    <t>DK</t>
  </si>
  <si>
    <t>지정폐기물처리비</t>
  </si>
  <si>
    <t>D6</t>
  </si>
  <si>
    <t>.....</t>
  </si>
  <si>
    <t>....</t>
  </si>
  <si>
    <t>D</t>
  </si>
  <si>
    <t>검사 및 시험비</t>
  </si>
  <si>
    <t>D8</t>
  </si>
  <si>
    <t>E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</si>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</sst>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0" fillId="0" borderId="3" xfId="0" quotePrefix="1" applyFont="1" applyBorder="1" applyAlignment="1">
      <alignment vertical="center"/>
    </xf>
    <xf numFmtId="0" fontId="0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Fon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 applyAlignmen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topLeftCell="B1" workbookViewId="0">
      <selection activeCell="D7" sqref="D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5" t="s">
        <v>1842</v>
      </c>
      <c r="C1" s="45"/>
      <c r="D1" s="45"/>
      <c r="E1" s="45"/>
      <c r="F1" s="45"/>
      <c r="G1" s="45"/>
    </row>
    <row r="2" spans="1:7" ht="21.95" customHeight="1" x14ac:dyDescent="0.3">
      <c r="B2" s="46" t="s">
        <v>1843</v>
      </c>
      <c r="C2" s="46"/>
      <c r="D2" s="46"/>
      <c r="E2" s="46"/>
      <c r="F2" s="47"/>
      <c r="G2" s="47"/>
    </row>
    <row r="3" spans="1:7" ht="21.95" customHeight="1" x14ac:dyDescent="0.3">
      <c r="B3" s="48" t="s">
        <v>1844</v>
      </c>
      <c r="C3" s="44"/>
      <c r="D3" s="44"/>
      <c r="E3" s="43" t="s">
        <v>1845</v>
      </c>
      <c r="F3" s="43" t="s">
        <v>1846</v>
      </c>
      <c r="G3" s="43" t="s">
        <v>601</v>
      </c>
    </row>
    <row r="4" spans="1:7" ht="21.95" customHeight="1" x14ac:dyDescent="0.3">
      <c r="A4" s="1" t="s">
        <v>1851</v>
      </c>
      <c r="B4" s="49" t="s">
        <v>1847</v>
      </c>
      <c r="C4" s="49" t="s">
        <v>1848</v>
      </c>
      <c r="D4" s="43" t="s">
        <v>1852</v>
      </c>
      <c r="E4" s="15">
        <f>TRUNC(공종별집계표!F5, 0)</f>
        <v>0</v>
      </c>
      <c r="F4" s="13" t="s">
        <v>52</v>
      </c>
      <c r="G4" s="13" t="s">
        <v>52</v>
      </c>
    </row>
    <row r="5" spans="1:7" ht="21.95" customHeight="1" x14ac:dyDescent="0.3">
      <c r="A5" s="1" t="s">
        <v>1853</v>
      </c>
      <c r="B5" s="49"/>
      <c r="C5" s="49"/>
      <c r="D5" s="43" t="s">
        <v>1854</v>
      </c>
      <c r="E5" s="15">
        <v>0</v>
      </c>
      <c r="F5" s="13" t="s">
        <v>52</v>
      </c>
      <c r="G5" s="13" t="s">
        <v>52</v>
      </c>
    </row>
    <row r="6" spans="1:7" ht="21.95" customHeight="1" x14ac:dyDescent="0.3">
      <c r="A6" s="1" t="s">
        <v>1855</v>
      </c>
      <c r="B6" s="49"/>
      <c r="C6" s="49"/>
      <c r="D6" s="43" t="s">
        <v>1856</v>
      </c>
      <c r="E6" s="15">
        <f>TRUNC(공종별집계표!T26, 0)</f>
        <v>0</v>
      </c>
      <c r="F6" s="13" t="s">
        <v>52</v>
      </c>
      <c r="G6" s="13" t="s">
        <v>52</v>
      </c>
    </row>
    <row r="7" spans="1:7" ht="21.95" customHeight="1" x14ac:dyDescent="0.3">
      <c r="A7" s="1" t="s">
        <v>1857</v>
      </c>
      <c r="B7" s="49"/>
      <c r="C7" s="49"/>
      <c r="D7" s="43" t="s">
        <v>1858</v>
      </c>
      <c r="E7" s="15">
        <f>TRUNC(E4+E5-E6, 0)</f>
        <v>0</v>
      </c>
      <c r="F7" s="13" t="s">
        <v>52</v>
      </c>
      <c r="G7" s="13" t="s">
        <v>52</v>
      </c>
    </row>
    <row r="8" spans="1:7" ht="21.95" customHeight="1" x14ac:dyDescent="0.3">
      <c r="A8" s="1" t="s">
        <v>1859</v>
      </c>
      <c r="B8" s="49"/>
      <c r="C8" s="49" t="s">
        <v>1849</v>
      </c>
      <c r="D8" s="43" t="s">
        <v>1860</v>
      </c>
      <c r="E8" s="15">
        <f>TRUNC(공종별집계표!H5, 0)</f>
        <v>0</v>
      </c>
      <c r="F8" s="13" t="s">
        <v>52</v>
      </c>
      <c r="G8" s="13" t="s">
        <v>52</v>
      </c>
    </row>
    <row r="9" spans="1:7" ht="21.95" customHeight="1" x14ac:dyDescent="0.3">
      <c r="A9" s="1" t="s">
        <v>1861</v>
      </c>
      <c r="B9" s="49"/>
      <c r="C9" s="49"/>
      <c r="D9" s="43" t="s">
        <v>1862</v>
      </c>
      <c r="E9" s="15">
        <f>TRUNC(E8*0.175, 0)</f>
        <v>0</v>
      </c>
      <c r="F9" s="13" t="s">
        <v>1863</v>
      </c>
      <c r="G9" s="13" t="s">
        <v>52</v>
      </c>
    </row>
    <row r="10" spans="1:7" ht="21.95" customHeight="1" x14ac:dyDescent="0.3">
      <c r="A10" s="1" t="s">
        <v>1864</v>
      </c>
      <c r="B10" s="49"/>
      <c r="C10" s="49"/>
      <c r="D10" s="43" t="s">
        <v>1858</v>
      </c>
      <c r="E10" s="15">
        <f>TRUNC(E8+E9, 0)</f>
        <v>0</v>
      </c>
      <c r="F10" s="13" t="s">
        <v>52</v>
      </c>
      <c r="G10" s="13" t="s">
        <v>52</v>
      </c>
    </row>
    <row r="11" spans="1:7" ht="21.95" customHeight="1" x14ac:dyDescent="0.3">
      <c r="A11" s="1" t="s">
        <v>1865</v>
      </c>
      <c r="B11" s="49"/>
      <c r="C11" s="49" t="s">
        <v>1850</v>
      </c>
      <c r="D11" s="43" t="s">
        <v>1866</v>
      </c>
      <c r="E11" s="15">
        <f>TRUNC(공종별집계표!J5, 0)</f>
        <v>0</v>
      </c>
      <c r="F11" s="13" t="s">
        <v>52</v>
      </c>
      <c r="G11" s="13" t="s">
        <v>52</v>
      </c>
    </row>
    <row r="12" spans="1:7" ht="21.95" customHeight="1" x14ac:dyDescent="0.3">
      <c r="A12" s="1" t="s">
        <v>1867</v>
      </c>
      <c r="B12" s="49"/>
      <c r="C12" s="49"/>
      <c r="D12" s="43" t="s">
        <v>1868</v>
      </c>
      <c r="E12" s="15">
        <f>TRUNC(E10*0.0356, 0)</f>
        <v>0</v>
      </c>
      <c r="F12" s="13" t="s">
        <v>1869</v>
      </c>
      <c r="G12" s="13" t="s">
        <v>52</v>
      </c>
    </row>
    <row r="13" spans="1:7" ht="21.95" customHeight="1" x14ac:dyDescent="0.3">
      <c r="A13" s="1" t="s">
        <v>1870</v>
      </c>
      <c r="B13" s="49"/>
      <c r="C13" s="49"/>
      <c r="D13" s="43" t="s">
        <v>1871</v>
      </c>
      <c r="E13" s="15">
        <f>TRUNC(E10*0.0101, 0)</f>
        <v>0</v>
      </c>
      <c r="F13" s="13" t="s">
        <v>1872</v>
      </c>
      <c r="G13" s="13" t="s">
        <v>52</v>
      </c>
    </row>
    <row r="14" spans="1:7" ht="21.95" customHeight="1" x14ac:dyDescent="0.3">
      <c r="A14" s="1" t="s">
        <v>1873</v>
      </c>
      <c r="B14" s="49"/>
      <c r="C14" s="49"/>
      <c r="D14" s="43" t="s">
        <v>1874</v>
      </c>
      <c r="E14" s="15">
        <f>TRUNC(E8*0.03595, 0)</f>
        <v>0</v>
      </c>
      <c r="F14" s="13" t="s">
        <v>1875</v>
      </c>
      <c r="G14" s="13" t="s">
        <v>52</v>
      </c>
    </row>
    <row r="15" spans="1:7" ht="21.95" customHeight="1" x14ac:dyDescent="0.3">
      <c r="A15" s="1" t="s">
        <v>1876</v>
      </c>
      <c r="B15" s="49"/>
      <c r="C15" s="49"/>
      <c r="D15" s="43" t="s">
        <v>1877</v>
      </c>
      <c r="E15" s="15">
        <f>TRUNC(E8*0.0475, 0)</f>
        <v>0</v>
      </c>
      <c r="F15" s="13" t="s">
        <v>1878</v>
      </c>
      <c r="G15" s="13" t="s">
        <v>52</v>
      </c>
    </row>
    <row r="16" spans="1:7" ht="21.95" customHeight="1" x14ac:dyDescent="0.3">
      <c r="A16" s="1" t="s">
        <v>1879</v>
      </c>
      <c r="B16" s="49"/>
      <c r="C16" s="49"/>
      <c r="D16" s="43" t="s">
        <v>1880</v>
      </c>
      <c r="E16" s="15">
        <f>TRUNC(E14*0.1314, 0)</f>
        <v>0</v>
      </c>
      <c r="F16" s="13" t="s">
        <v>1881</v>
      </c>
      <c r="G16" s="13" t="s">
        <v>52</v>
      </c>
    </row>
    <row r="17" spans="1:7" ht="21.95" customHeight="1" x14ac:dyDescent="0.3">
      <c r="A17" s="1" t="s">
        <v>1882</v>
      </c>
      <c r="B17" s="49"/>
      <c r="C17" s="49"/>
      <c r="D17" s="43" t="s">
        <v>1883</v>
      </c>
      <c r="E17" s="15">
        <f>TRUNC(E8*0.023, 0)</f>
        <v>0</v>
      </c>
      <c r="F17" s="13" t="s">
        <v>1884</v>
      </c>
      <c r="G17" s="13" t="s">
        <v>52</v>
      </c>
    </row>
    <row r="18" spans="1:7" ht="21.95" customHeight="1" x14ac:dyDescent="0.3">
      <c r="A18" s="1" t="s">
        <v>1885</v>
      </c>
      <c r="B18" s="49"/>
      <c r="C18" s="49"/>
      <c r="D18" s="43" t="s">
        <v>1886</v>
      </c>
      <c r="E18" s="15">
        <f>TRUNC((E7+E8)*0.0311, 0)</f>
        <v>0</v>
      </c>
      <c r="F18" s="13" t="s">
        <v>1887</v>
      </c>
      <c r="G18" s="13" t="s">
        <v>52</v>
      </c>
    </row>
    <row r="19" spans="1:7" ht="21.95" customHeight="1" x14ac:dyDescent="0.3">
      <c r="A19" s="1" t="s">
        <v>1888</v>
      </c>
      <c r="B19" s="49"/>
      <c r="C19" s="49"/>
      <c r="D19" s="43" t="s">
        <v>1889</v>
      </c>
      <c r="E19" s="15">
        <f>TRUNC((E7+E10)*0.032, 0)</f>
        <v>0</v>
      </c>
      <c r="F19" s="13" t="s">
        <v>1890</v>
      </c>
      <c r="G19" s="13" t="s">
        <v>52</v>
      </c>
    </row>
    <row r="20" spans="1:7" ht="21.95" customHeight="1" x14ac:dyDescent="0.3">
      <c r="A20" s="1" t="s">
        <v>1891</v>
      </c>
      <c r="B20" s="49"/>
      <c r="C20" s="49"/>
      <c r="D20" s="43" t="s">
        <v>1892</v>
      </c>
      <c r="E20" s="15">
        <f>TRUNC((E7+E8+E11)*0.003, 0)</f>
        <v>0</v>
      </c>
      <c r="F20" s="13" t="s">
        <v>1893</v>
      </c>
      <c r="G20" s="13" t="s">
        <v>52</v>
      </c>
    </row>
    <row r="21" spans="1:7" ht="21.95" customHeight="1" x14ac:dyDescent="0.3">
      <c r="A21" s="1" t="s">
        <v>1894</v>
      </c>
      <c r="B21" s="49"/>
      <c r="C21" s="49"/>
      <c r="D21" s="43" t="s">
        <v>1895</v>
      </c>
      <c r="E21" s="15">
        <f>TRUNC((E7+E8+E11)*0.00081, 0)</f>
        <v>0</v>
      </c>
      <c r="F21" s="13" t="s">
        <v>1896</v>
      </c>
      <c r="G21" s="13" t="s">
        <v>1897</v>
      </c>
    </row>
    <row r="22" spans="1:7" ht="21.95" customHeight="1" x14ac:dyDescent="0.3">
      <c r="A22" s="1" t="s">
        <v>1898</v>
      </c>
      <c r="B22" s="49"/>
      <c r="C22" s="49"/>
      <c r="D22" s="43" t="s">
        <v>1899</v>
      </c>
      <c r="E22" s="15">
        <f>TRUNC((E7+E8+E11)*0.0007, 0)</f>
        <v>0</v>
      </c>
      <c r="F22" s="13" t="s">
        <v>1900</v>
      </c>
      <c r="G22" s="13" t="s">
        <v>52</v>
      </c>
    </row>
    <row r="23" spans="1:7" ht="21.95" customHeight="1" x14ac:dyDescent="0.3">
      <c r="A23" s="1" t="s">
        <v>1901</v>
      </c>
      <c r="B23" s="49"/>
      <c r="C23" s="49"/>
      <c r="D23" s="43" t="s">
        <v>1902</v>
      </c>
      <c r="E23" s="15">
        <f>TRUNC(E10*0.00006, 0)</f>
        <v>0</v>
      </c>
      <c r="F23" s="13" t="s">
        <v>1903</v>
      </c>
      <c r="G23" s="13" t="s">
        <v>52</v>
      </c>
    </row>
    <row r="24" spans="1:7" ht="21.95" customHeight="1" x14ac:dyDescent="0.3">
      <c r="A24" s="1" t="s">
        <v>1904</v>
      </c>
      <c r="B24" s="49"/>
      <c r="C24" s="49"/>
      <c r="D24" s="43" t="s">
        <v>1905</v>
      </c>
      <c r="E24" s="15">
        <f>TRUNC(E10*0.0009, 0)</f>
        <v>0</v>
      </c>
      <c r="F24" s="13" t="s">
        <v>1906</v>
      </c>
      <c r="G24" s="13" t="s">
        <v>52</v>
      </c>
    </row>
    <row r="25" spans="1:7" ht="21.95" customHeight="1" x14ac:dyDescent="0.3">
      <c r="A25" s="1" t="s">
        <v>1907</v>
      </c>
      <c r="B25" s="49"/>
      <c r="C25" s="49"/>
      <c r="D25" s="43" t="s">
        <v>1858</v>
      </c>
      <c r="E25" s="15">
        <f>TRUNC(E11+E12+E13+E14+E15+E17+E18+E16+E19+E20+E21+E22+E23+E24, 0)</f>
        <v>0</v>
      </c>
      <c r="F25" s="13" t="s">
        <v>52</v>
      </c>
      <c r="G25" s="13" t="s">
        <v>52</v>
      </c>
    </row>
    <row r="26" spans="1:7" ht="21.95" customHeight="1" x14ac:dyDescent="0.3">
      <c r="A26" s="1" t="s">
        <v>1908</v>
      </c>
      <c r="B26" s="44" t="s">
        <v>1909</v>
      </c>
      <c r="C26" s="44"/>
      <c r="D26" s="44"/>
      <c r="E26" s="15">
        <f>TRUNC(E7+E10+E25, 0)</f>
        <v>0</v>
      </c>
      <c r="F26" s="13" t="s">
        <v>52</v>
      </c>
      <c r="G26" s="13" t="s">
        <v>52</v>
      </c>
    </row>
    <row r="27" spans="1:7" ht="21.95" customHeight="1" x14ac:dyDescent="0.3">
      <c r="A27" s="1" t="s">
        <v>1910</v>
      </c>
      <c r="B27" s="44" t="s">
        <v>1911</v>
      </c>
      <c r="C27" s="44"/>
      <c r="D27" s="44"/>
      <c r="E27" s="15">
        <f>TRUNC(E26*0.05, 0)</f>
        <v>0</v>
      </c>
      <c r="F27" s="13" t="s">
        <v>1912</v>
      </c>
      <c r="G27" s="13" t="s">
        <v>52</v>
      </c>
    </row>
    <row r="28" spans="1:7" ht="21.95" customHeight="1" x14ac:dyDescent="0.3">
      <c r="A28" s="1" t="s">
        <v>1913</v>
      </c>
      <c r="B28" s="44" t="s">
        <v>1914</v>
      </c>
      <c r="C28" s="44"/>
      <c r="D28" s="44"/>
      <c r="E28" s="15"/>
      <c r="F28" s="13" t="s">
        <v>1915</v>
      </c>
      <c r="G28" s="13" t="s">
        <v>52</v>
      </c>
    </row>
    <row r="29" spans="1:7" ht="21.95" customHeight="1" x14ac:dyDescent="0.3">
      <c r="A29" s="1" t="s">
        <v>1916</v>
      </c>
      <c r="B29" s="44" t="s">
        <v>1917</v>
      </c>
      <c r="C29" s="44"/>
      <c r="D29" s="44"/>
      <c r="E29" s="15"/>
      <c r="F29" s="13" t="s">
        <v>52</v>
      </c>
      <c r="G29" s="13" t="s">
        <v>52</v>
      </c>
    </row>
    <row r="30" spans="1:7" ht="21.95" customHeight="1" x14ac:dyDescent="0.3">
      <c r="A30" s="1" t="s">
        <v>1918</v>
      </c>
      <c r="B30" s="44" t="s">
        <v>1919</v>
      </c>
      <c r="C30" s="44"/>
      <c r="D30" s="44"/>
      <c r="E30" s="15"/>
      <c r="F30" s="13" t="s">
        <v>52</v>
      </c>
      <c r="G30" s="13" t="s">
        <v>52</v>
      </c>
    </row>
    <row r="31" spans="1:7" ht="21.95" customHeight="1" x14ac:dyDescent="0.3">
      <c r="A31" s="1" t="s">
        <v>1920</v>
      </c>
      <c r="B31" s="44" t="s">
        <v>1921</v>
      </c>
      <c r="C31" s="44"/>
      <c r="D31" s="44"/>
      <c r="E31" s="15"/>
      <c r="F31" s="13" t="s">
        <v>1922</v>
      </c>
      <c r="G31" s="13" t="s">
        <v>52</v>
      </c>
    </row>
    <row r="32" spans="1:7" ht="21.95" customHeight="1" x14ac:dyDescent="0.3">
      <c r="A32" s="1" t="s">
        <v>1923</v>
      </c>
      <c r="B32" s="44" t="s">
        <v>1924</v>
      </c>
      <c r="C32" s="44"/>
      <c r="D32" s="44"/>
      <c r="E32" s="15"/>
      <c r="F32" s="13" t="s">
        <v>52</v>
      </c>
      <c r="G32" s="13" t="s">
        <v>52</v>
      </c>
    </row>
    <row r="33" spans="1:7" ht="21.95" customHeight="1" x14ac:dyDescent="0.3">
      <c r="A33" s="1" t="s">
        <v>1925</v>
      </c>
      <c r="B33" s="44" t="s">
        <v>1926</v>
      </c>
      <c r="C33" s="44"/>
      <c r="D33" s="44"/>
      <c r="E33" s="15"/>
      <c r="F33" s="13" t="s">
        <v>52</v>
      </c>
      <c r="G33" s="13" t="s">
        <v>52</v>
      </c>
    </row>
    <row r="34" spans="1:7" ht="21.95" customHeight="1" x14ac:dyDescent="0.3">
      <c r="A34" s="1" t="s">
        <v>1927</v>
      </c>
      <c r="B34" s="44" t="s">
        <v>1928</v>
      </c>
      <c r="C34" s="44"/>
      <c r="D34" s="44"/>
      <c r="E34" s="15"/>
      <c r="F34" s="13" t="s">
        <v>52</v>
      </c>
      <c r="G34" s="13" t="s">
        <v>52</v>
      </c>
    </row>
  </sheetData>
  <mergeCells count="17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34:D34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"/>
  <sheetViews>
    <sheetView topLeftCell="A31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51" t="s">
        <v>2</v>
      </c>
      <c r="B3" s="51" t="s">
        <v>3</v>
      </c>
      <c r="C3" s="51" t="s">
        <v>4</v>
      </c>
      <c r="D3" s="51" t="s">
        <v>5</v>
      </c>
      <c r="E3" s="51" t="s">
        <v>6</v>
      </c>
      <c r="F3" s="51"/>
      <c r="G3" s="51" t="s">
        <v>9</v>
      </c>
      <c r="H3" s="51"/>
      <c r="I3" s="51" t="s">
        <v>10</v>
      </c>
      <c r="J3" s="51"/>
      <c r="K3" s="51" t="s">
        <v>11</v>
      </c>
      <c r="L3" s="51"/>
      <c r="M3" s="51" t="s">
        <v>12</v>
      </c>
      <c r="N3" s="50" t="s">
        <v>13</v>
      </c>
      <c r="O3" s="50" t="s">
        <v>14</v>
      </c>
      <c r="P3" s="50" t="s">
        <v>15</v>
      </c>
      <c r="Q3" s="50" t="s">
        <v>16</v>
      </c>
      <c r="R3" s="50" t="s">
        <v>17</v>
      </c>
      <c r="S3" s="50" t="s">
        <v>18</v>
      </c>
      <c r="T3" s="50" t="s">
        <v>19</v>
      </c>
    </row>
    <row r="4" spans="1:20" ht="30" customHeight="1" x14ac:dyDescent="0.3">
      <c r="A4" s="52"/>
      <c r="B4" s="52"/>
      <c r="C4" s="52"/>
      <c r="D4" s="52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52"/>
      <c r="N4" s="50"/>
      <c r="O4" s="50"/>
      <c r="P4" s="50"/>
      <c r="Q4" s="50"/>
      <c r="R4" s="50"/>
      <c r="S4" s="50"/>
      <c r="T4" s="50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F6+F23</f>
        <v>0</v>
      </c>
      <c r="F5" s="15">
        <f t="shared" ref="F5:F28" si="0">E5*D5</f>
        <v>0</v>
      </c>
      <c r="G5" s="15">
        <f>H6+H23</f>
        <v>0</v>
      </c>
      <c r="H5" s="15">
        <f t="shared" ref="H5:H28" si="1">G5*D5</f>
        <v>0</v>
      </c>
      <c r="I5" s="15">
        <f>J6+J23</f>
        <v>0</v>
      </c>
      <c r="J5" s="15">
        <f t="shared" ref="J5:J28" si="2">I5*D5</f>
        <v>0</v>
      </c>
      <c r="K5" s="15">
        <f t="shared" ref="K5:K28" si="3">E5+G5+I5</f>
        <v>0</v>
      </c>
      <c r="L5" s="15">
        <f t="shared" ref="L5:L28" si="4"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>
        <f>F7</f>
        <v>0</v>
      </c>
      <c r="F6" s="15">
        <f t="shared" si="0"/>
        <v>0</v>
      </c>
      <c r="G6" s="15">
        <f>H7</f>
        <v>0</v>
      </c>
      <c r="H6" s="15">
        <f t="shared" si="1"/>
        <v>0</v>
      </c>
      <c r="I6" s="15">
        <f>J7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>
        <f>F8+F9+F10+F11+F12+F13+F14+F15+F16+F17+F18+F19+F20+F21+F22</f>
        <v>0</v>
      </c>
      <c r="F7" s="15">
        <f t="shared" si="0"/>
        <v>0</v>
      </c>
      <c r="G7" s="15">
        <f>H8+H9+H10+H11+H12+H13+H14+H15+H16+H17+H18+H19+H20+H21+H22</f>
        <v>0</v>
      </c>
      <c r="H7" s="15">
        <f t="shared" si="1"/>
        <v>0</v>
      </c>
      <c r="I7" s="15">
        <f>J8+J9+J10+J11+J12+J13+J14+J15+J16+J17+J18+J19+J20+J21+J22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58</v>
      </c>
      <c r="B8" s="13" t="s">
        <v>52</v>
      </c>
      <c r="C8" s="13" t="s">
        <v>52</v>
      </c>
      <c r="D8" s="14">
        <v>1</v>
      </c>
      <c r="E8" s="15">
        <f>공종별내역서!F29</f>
        <v>0</v>
      </c>
      <c r="F8" s="15">
        <f t="shared" si="0"/>
        <v>0</v>
      </c>
      <c r="G8" s="15">
        <f>공종별내역서!H29</f>
        <v>0</v>
      </c>
      <c r="H8" s="15">
        <f t="shared" si="1"/>
        <v>0</v>
      </c>
      <c r="I8" s="15">
        <f>공종별내역서!J29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52</v>
      </c>
      <c r="N8" s="2" t="s">
        <v>59</v>
      </c>
      <c r="O8" s="2" t="s">
        <v>52</v>
      </c>
      <c r="P8" s="2" t="s">
        <v>57</v>
      </c>
      <c r="Q8" s="2" t="s">
        <v>52</v>
      </c>
      <c r="R8" s="3">
        <v>4</v>
      </c>
      <c r="S8" s="2" t="s">
        <v>52</v>
      </c>
      <c r="T8" s="11"/>
    </row>
    <row r="9" spans="1:20" ht="30" customHeight="1" x14ac:dyDescent="0.3">
      <c r="A9" s="13" t="s">
        <v>107</v>
      </c>
      <c r="B9" s="13" t="s">
        <v>52</v>
      </c>
      <c r="C9" s="13" t="s">
        <v>52</v>
      </c>
      <c r="D9" s="14">
        <v>1</v>
      </c>
      <c r="E9" s="15">
        <f>공종별내역서!F55</f>
        <v>0</v>
      </c>
      <c r="F9" s="15">
        <f t="shared" si="0"/>
        <v>0</v>
      </c>
      <c r="G9" s="15">
        <f>공종별내역서!H55</f>
        <v>0</v>
      </c>
      <c r="H9" s="15">
        <f t="shared" si="1"/>
        <v>0</v>
      </c>
      <c r="I9" s="15">
        <f>공종별내역서!J55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52</v>
      </c>
      <c r="N9" s="2" t="s">
        <v>108</v>
      </c>
      <c r="O9" s="2" t="s">
        <v>52</v>
      </c>
      <c r="P9" s="2" t="s">
        <v>57</v>
      </c>
      <c r="Q9" s="2" t="s">
        <v>52</v>
      </c>
      <c r="R9" s="3">
        <v>4</v>
      </c>
      <c r="S9" s="2" t="s">
        <v>52</v>
      </c>
      <c r="T9" s="11"/>
    </row>
    <row r="10" spans="1:20" ht="30" customHeight="1" x14ac:dyDescent="0.3">
      <c r="A10" s="13" t="s">
        <v>127</v>
      </c>
      <c r="B10" s="13" t="s">
        <v>52</v>
      </c>
      <c r="C10" s="13" t="s">
        <v>52</v>
      </c>
      <c r="D10" s="14">
        <v>1</v>
      </c>
      <c r="E10" s="15">
        <f>공종별내역서!F81</f>
        <v>0</v>
      </c>
      <c r="F10" s="15">
        <f t="shared" si="0"/>
        <v>0</v>
      </c>
      <c r="G10" s="15">
        <f>공종별내역서!H81</f>
        <v>0</v>
      </c>
      <c r="H10" s="15">
        <f t="shared" si="1"/>
        <v>0</v>
      </c>
      <c r="I10" s="15">
        <f>공종별내역서!J81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52</v>
      </c>
      <c r="N10" s="2" t="s">
        <v>128</v>
      </c>
      <c r="O10" s="2" t="s">
        <v>52</v>
      </c>
      <c r="P10" s="2" t="s">
        <v>57</v>
      </c>
      <c r="Q10" s="2" t="s">
        <v>52</v>
      </c>
      <c r="R10" s="3">
        <v>4</v>
      </c>
      <c r="S10" s="2" t="s">
        <v>52</v>
      </c>
      <c r="T10" s="11"/>
    </row>
    <row r="11" spans="1:20" ht="30" customHeight="1" x14ac:dyDescent="0.3">
      <c r="A11" s="13" t="s">
        <v>136</v>
      </c>
      <c r="B11" s="13" t="s">
        <v>52</v>
      </c>
      <c r="C11" s="13" t="s">
        <v>52</v>
      </c>
      <c r="D11" s="14">
        <v>1</v>
      </c>
      <c r="E11" s="15">
        <f>공종별내역서!F107</f>
        <v>0</v>
      </c>
      <c r="F11" s="15">
        <f t="shared" si="0"/>
        <v>0</v>
      </c>
      <c r="G11" s="15">
        <f>공종별내역서!H107</f>
        <v>0</v>
      </c>
      <c r="H11" s="15">
        <f t="shared" si="1"/>
        <v>0</v>
      </c>
      <c r="I11" s="15">
        <f>공종별내역서!J107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52</v>
      </c>
      <c r="N11" s="2" t="s">
        <v>137</v>
      </c>
      <c r="O11" s="2" t="s">
        <v>52</v>
      </c>
      <c r="P11" s="2" t="s">
        <v>57</v>
      </c>
      <c r="Q11" s="2" t="s">
        <v>52</v>
      </c>
      <c r="R11" s="3">
        <v>4</v>
      </c>
      <c r="S11" s="2" t="s">
        <v>52</v>
      </c>
      <c r="T11" s="11"/>
    </row>
    <row r="12" spans="1:20" ht="30" customHeight="1" x14ac:dyDescent="0.3">
      <c r="A12" s="13" t="s">
        <v>159</v>
      </c>
      <c r="B12" s="13" t="s">
        <v>52</v>
      </c>
      <c r="C12" s="13" t="s">
        <v>52</v>
      </c>
      <c r="D12" s="14">
        <v>1</v>
      </c>
      <c r="E12" s="15">
        <f>공종별내역서!F133</f>
        <v>0</v>
      </c>
      <c r="F12" s="15">
        <f t="shared" si="0"/>
        <v>0</v>
      </c>
      <c r="G12" s="15">
        <f>공종별내역서!H133</f>
        <v>0</v>
      </c>
      <c r="H12" s="15">
        <f t="shared" si="1"/>
        <v>0</v>
      </c>
      <c r="I12" s="15">
        <f>공종별내역서!J133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52</v>
      </c>
      <c r="N12" s="2" t="s">
        <v>160</v>
      </c>
      <c r="O12" s="2" t="s">
        <v>52</v>
      </c>
      <c r="P12" s="2" t="s">
        <v>57</v>
      </c>
      <c r="Q12" s="2" t="s">
        <v>52</v>
      </c>
      <c r="R12" s="3">
        <v>4</v>
      </c>
      <c r="S12" s="2" t="s">
        <v>52</v>
      </c>
      <c r="T12" s="11"/>
    </row>
    <row r="13" spans="1:20" ht="30" customHeight="1" x14ac:dyDescent="0.3">
      <c r="A13" s="13" t="s">
        <v>226</v>
      </c>
      <c r="B13" s="13" t="s">
        <v>52</v>
      </c>
      <c r="C13" s="13" t="s">
        <v>52</v>
      </c>
      <c r="D13" s="14">
        <v>1</v>
      </c>
      <c r="E13" s="15">
        <f>공종별내역서!F159</f>
        <v>0</v>
      </c>
      <c r="F13" s="15">
        <f t="shared" si="0"/>
        <v>0</v>
      </c>
      <c r="G13" s="15">
        <f>공종별내역서!H159</f>
        <v>0</v>
      </c>
      <c r="H13" s="15">
        <f t="shared" si="1"/>
        <v>0</v>
      </c>
      <c r="I13" s="15">
        <f>공종별내역서!J159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52</v>
      </c>
      <c r="N13" s="2" t="s">
        <v>227</v>
      </c>
      <c r="O13" s="2" t="s">
        <v>52</v>
      </c>
      <c r="P13" s="2" t="s">
        <v>57</v>
      </c>
      <c r="Q13" s="2" t="s">
        <v>52</v>
      </c>
      <c r="R13" s="3">
        <v>4</v>
      </c>
      <c r="S13" s="2" t="s">
        <v>52</v>
      </c>
      <c r="T13" s="11"/>
    </row>
    <row r="14" spans="1:20" ht="30" customHeight="1" x14ac:dyDescent="0.3">
      <c r="A14" s="13" t="s">
        <v>241</v>
      </c>
      <c r="B14" s="13" t="s">
        <v>52</v>
      </c>
      <c r="C14" s="13" t="s">
        <v>52</v>
      </c>
      <c r="D14" s="14">
        <v>1</v>
      </c>
      <c r="E14" s="15">
        <f>공종별내역서!F185</f>
        <v>0</v>
      </c>
      <c r="F14" s="15">
        <f t="shared" si="0"/>
        <v>0</v>
      </c>
      <c r="G14" s="15">
        <f>공종별내역서!H185</f>
        <v>0</v>
      </c>
      <c r="H14" s="15">
        <f t="shared" si="1"/>
        <v>0</v>
      </c>
      <c r="I14" s="15">
        <f>공종별내역서!J185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52</v>
      </c>
      <c r="N14" s="2" t="s">
        <v>242</v>
      </c>
      <c r="O14" s="2" t="s">
        <v>52</v>
      </c>
      <c r="P14" s="2" t="s">
        <v>57</v>
      </c>
      <c r="Q14" s="2" t="s">
        <v>52</v>
      </c>
      <c r="R14" s="3">
        <v>4</v>
      </c>
      <c r="S14" s="2" t="s">
        <v>52</v>
      </c>
      <c r="T14" s="11"/>
    </row>
    <row r="15" spans="1:20" ht="30" customHeight="1" x14ac:dyDescent="0.3">
      <c r="A15" s="13" t="s">
        <v>255</v>
      </c>
      <c r="B15" s="13" t="s">
        <v>52</v>
      </c>
      <c r="C15" s="13" t="s">
        <v>52</v>
      </c>
      <c r="D15" s="14">
        <v>1</v>
      </c>
      <c r="E15" s="15">
        <f>공종별내역서!F211</f>
        <v>0</v>
      </c>
      <c r="F15" s="15">
        <f t="shared" si="0"/>
        <v>0</v>
      </c>
      <c r="G15" s="15">
        <f>공종별내역서!H211</f>
        <v>0</v>
      </c>
      <c r="H15" s="15">
        <f t="shared" si="1"/>
        <v>0</v>
      </c>
      <c r="I15" s="15">
        <f>공종별내역서!J211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52</v>
      </c>
      <c r="N15" s="2" t="s">
        <v>256</v>
      </c>
      <c r="O15" s="2" t="s">
        <v>52</v>
      </c>
      <c r="P15" s="2" t="s">
        <v>57</v>
      </c>
      <c r="Q15" s="2" t="s">
        <v>52</v>
      </c>
      <c r="R15" s="3">
        <v>4</v>
      </c>
      <c r="S15" s="2" t="s">
        <v>52</v>
      </c>
      <c r="T15" s="11"/>
    </row>
    <row r="16" spans="1:20" ht="30" customHeight="1" x14ac:dyDescent="0.3">
      <c r="A16" s="13" t="s">
        <v>282</v>
      </c>
      <c r="B16" s="13" t="s">
        <v>52</v>
      </c>
      <c r="C16" s="13" t="s">
        <v>52</v>
      </c>
      <c r="D16" s="14">
        <v>1</v>
      </c>
      <c r="E16" s="15">
        <f>공종별내역서!F237</f>
        <v>0</v>
      </c>
      <c r="F16" s="15">
        <f t="shared" si="0"/>
        <v>0</v>
      </c>
      <c r="G16" s="15">
        <f>공종별내역서!H237</f>
        <v>0</v>
      </c>
      <c r="H16" s="15">
        <f t="shared" si="1"/>
        <v>0</v>
      </c>
      <c r="I16" s="15">
        <f>공종별내역서!J237</f>
        <v>0</v>
      </c>
      <c r="J16" s="15">
        <f t="shared" si="2"/>
        <v>0</v>
      </c>
      <c r="K16" s="15">
        <f t="shared" si="3"/>
        <v>0</v>
      </c>
      <c r="L16" s="15">
        <f t="shared" si="4"/>
        <v>0</v>
      </c>
      <c r="M16" s="13" t="s">
        <v>52</v>
      </c>
      <c r="N16" s="2" t="s">
        <v>283</v>
      </c>
      <c r="O16" s="2" t="s">
        <v>52</v>
      </c>
      <c r="P16" s="2" t="s">
        <v>57</v>
      </c>
      <c r="Q16" s="2" t="s">
        <v>52</v>
      </c>
      <c r="R16" s="3">
        <v>4</v>
      </c>
      <c r="S16" s="2" t="s">
        <v>52</v>
      </c>
      <c r="T16" s="11"/>
    </row>
    <row r="17" spans="1:20" ht="30" customHeight="1" x14ac:dyDescent="0.3">
      <c r="A17" s="13" t="s">
        <v>290</v>
      </c>
      <c r="B17" s="13" t="s">
        <v>52</v>
      </c>
      <c r="C17" s="13" t="s">
        <v>52</v>
      </c>
      <c r="D17" s="14">
        <v>1</v>
      </c>
      <c r="E17" s="15">
        <f>공종별내역서!F263</f>
        <v>0</v>
      </c>
      <c r="F17" s="15">
        <f t="shared" si="0"/>
        <v>0</v>
      </c>
      <c r="G17" s="15">
        <f>공종별내역서!H263</f>
        <v>0</v>
      </c>
      <c r="H17" s="15">
        <f t="shared" si="1"/>
        <v>0</v>
      </c>
      <c r="I17" s="15">
        <f>공종별내역서!J263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3" t="s">
        <v>52</v>
      </c>
      <c r="N17" s="2" t="s">
        <v>291</v>
      </c>
      <c r="O17" s="2" t="s">
        <v>52</v>
      </c>
      <c r="P17" s="2" t="s">
        <v>57</v>
      </c>
      <c r="Q17" s="2" t="s">
        <v>52</v>
      </c>
      <c r="R17" s="3">
        <v>4</v>
      </c>
      <c r="S17" s="2" t="s">
        <v>52</v>
      </c>
      <c r="T17" s="11"/>
    </row>
    <row r="18" spans="1:20" ht="30" customHeight="1" x14ac:dyDescent="0.3">
      <c r="A18" s="13" t="s">
        <v>355</v>
      </c>
      <c r="B18" s="13" t="s">
        <v>52</v>
      </c>
      <c r="C18" s="13" t="s">
        <v>52</v>
      </c>
      <c r="D18" s="14">
        <v>1</v>
      </c>
      <c r="E18" s="15">
        <f>공종별내역서!F289</f>
        <v>0</v>
      </c>
      <c r="F18" s="15">
        <f t="shared" si="0"/>
        <v>0</v>
      </c>
      <c r="G18" s="15">
        <f>공종별내역서!H289</f>
        <v>0</v>
      </c>
      <c r="H18" s="15">
        <f t="shared" si="1"/>
        <v>0</v>
      </c>
      <c r="I18" s="15">
        <f>공종별내역서!J289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52</v>
      </c>
      <c r="N18" s="2" t="s">
        <v>356</v>
      </c>
      <c r="O18" s="2" t="s">
        <v>52</v>
      </c>
      <c r="P18" s="2" t="s">
        <v>57</v>
      </c>
      <c r="Q18" s="2" t="s">
        <v>52</v>
      </c>
      <c r="R18" s="3">
        <v>4</v>
      </c>
      <c r="S18" s="2" t="s">
        <v>52</v>
      </c>
      <c r="T18" s="11"/>
    </row>
    <row r="19" spans="1:20" ht="30" customHeight="1" x14ac:dyDescent="0.3">
      <c r="A19" s="13" t="s">
        <v>375</v>
      </c>
      <c r="B19" s="13" t="s">
        <v>52</v>
      </c>
      <c r="C19" s="13" t="s">
        <v>52</v>
      </c>
      <c r="D19" s="14">
        <v>1</v>
      </c>
      <c r="E19" s="15">
        <f>공종별내역서!F315</f>
        <v>0</v>
      </c>
      <c r="F19" s="15">
        <f t="shared" si="0"/>
        <v>0</v>
      </c>
      <c r="G19" s="15">
        <f>공종별내역서!H315</f>
        <v>0</v>
      </c>
      <c r="H19" s="15">
        <f t="shared" si="1"/>
        <v>0</v>
      </c>
      <c r="I19" s="15">
        <f>공종별내역서!J315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3" t="s">
        <v>52</v>
      </c>
      <c r="N19" s="2" t="s">
        <v>376</v>
      </c>
      <c r="O19" s="2" t="s">
        <v>52</v>
      </c>
      <c r="P19" s="2" t="s">
        <v>57</v>
      </c>
      <c r="Q19" s="2" t="s">
        <v>52</v>
      </c>
      <c r="R19" s="3">
        <v>4</v>
      </c>
      <c r="S19" s="2" t="s">
        <v>52</v>
      </c>
      <c r="T19" s="11"/>
    </row>
    <row r="20" spans="1:20" ht="30" customHeight="1" x14ac:dyDescent="0.3">
      <c r="A20" s="13" t="s">
        <v>481</v>
      </c>
      <c r="B20" s="13" t="s">
        <v>52</v>
      </c>
      <c r="C20" s="13" t="s">
        <v>52</v>
      </c>
      <c r="D20" s="14">
        <v>1</v>
      </c>
      <c r="E20" s="15">
        <f>공종별내역서!F341</f>
        <v>0</v>
      </c>
      <c r="F20" s="15">
        <f t="shared" si="0"/>
        <v>0</v>
      </c>
      <c r="G20" s="15">
        <f>공종별내역서!H341</f>
        <v>0</v>
      </c>
      <c r="H20" s="15">
        <f t="shared" si="1"/>
        <v>0</v>
      </c>
      <c r="I20" s="15">
        <f>공종별내역서!J341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52</v>
      </c>
      <c r="N20" s="2" t="s">
        <v>482</v>
      </c>
      <c r="O20" s="2" t="s">
        <v>52</v>
      </c>
      <c r="P20" s="2" t="s">
        <v>57</v>
      </c>
      <c r="Q20" s="2" t="s">
        <v>52</v>
      </c>
      <c r="R20" s="3">
        <v>4</v>
      </c>
      <c r="S20" s="2" t="s">
        <v>52</v>
      </c>
      <c r="T20" s="11"/>
    </row>
    <row r="21" spans="1:20" ht="30" customHeight="1" x14ac:dyDescent="0.3">
      <c r="A21" s="13" t="s">
        <v>489</v>
      </c>
      <c r="B21" s="13" t="s">
        <v>52</v>
      </c>
      <c r="C21" s="13" t="s">
        <v>52</v>
      </c>
      <c r="D21" s="14">
        <v>1</v>
      </c>
      <c r="E21" s="15">
        <f>공종별내역서!F367</f>
        <v>0</v>
      </c>
      <c r="F21" s="15">
        <f t="shared" si="0"/>
        <v>0</v>
      </c>
      <c r="G21" s="15">
        <f>공종별내역서!H367</f>
        <v>0</v>
      </c>
      <c r="H21" s="15">
        <f t="shared" si="1"/>
        <v>0</v>
      </c>
      <c r="I21" s="15">
        <f>공종별내역서!J367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3" t="s">
        <v>52</v>
      </c>
      <c r="N21" s="2" t="s">
        <v>490</v>
      </c>
      <c r="O21" s="2" t="s">
        <v>52</v>
      </c>
      <c r="P21" s="2" t="s">
        <v>57</v>
      </c>
      <c r="Q21" s="2" t="s">
        <v>52</v>
      </c>
      <c r="R21" s="3">
        <v>4</v>
      </c>
      <c r="S21" s="2" t="s">
        <v>52</v>
      </c>
      <c r="T21" s="11"/>
    </row>
    <row r="22" spans="1:20" ht="30" customHeight="1" x14ac:dyDescent="0.3">
      <c r="A22" s="13" t="s">
        <v>502</v>
      </c>
      <c r="B22" s="13" t="s">
        <v>52</v>
      </c>
      <c r="C22" s="13" t="s">
        <v>52</v>
      </c>
      <c r="D22" s="14">
        <v>1</v>
      </c>
      <c r="E22" s="15">
        <f>공종별내역서!F393</f>
        <v>0</v>
      </c>
      <c r="F22" s="15">
        <f t="shared" si="0"/>
        <v>0</v>
      </c>
      <c r="G22" s="15">
        <f>공종별내역서!H393</f>
        <v>0</v>
      </c>
      <c r="H22" s="15">
        <f t="shared" si="1"/>
        <v>0</v>
      </c>
      <c r="I22" s="15">
        <f>공종별내역서!J393</f>
        <v>0</v>
      </c>
      <c r="J22" s="15">
        <f t="shared" si="2"/>
        <v>0</v>
      </c>
      <c r="K22" s="15">
        <f t="shared" si="3"/>
        <v>0</v>
      </c>
      <c r="L22" s="15">
        <f t="shared" si="4"/>
        <v>0</v>
      </c>
      <c r="M22" s="13" t="s">
        <v>52</v>
      </c>
      <c r="N22" s="2" t="s">
        <v>503</v>
      </c>
      <c r="O22" s="2" t="s">
        <v>52</v>
      </c>
      <c r="P22" s="2" t="s">
        <v>57</v>
      </c>
      <c r="Q22" s="2" t="s">
        <v>52</v>
      </c>
      <c r="R22" s="3">
        <v>4</v>
      </c>
      <c r="S22" s="2" t="s">
        <v>52</v>
      </c>
      <c r="T22" s="11"/>
    </row>
    <row r="23" spans="1:20" ht="30" customHeight="1" x14ac:dyDescent="0.3">
      <c r="A23" s="13" t="s">
        <v>514</v>
      </c>
      <c r="B23" s="13" t="s">
        <v>52</v>
      </c>
      <c r="C23" s="13" t="s">
        <v>52</v>
      </c>
      <c r="D23" s="14">
        <v>1</v>
      </c>
      <c r="E23" s="15">
        <f>공종별내역서!F419</f>
        <v>0</v>
      </c>
      <c r="F23" s="15">
        <f t="shared" si="0"/>
        <v>0</v>
      </c>
      <c r="G23" s="15">
        <f>공종별내역서!H419</f>
        <v>0</v>
      </c>
      <c r="H23" s="15">
        <f t="shared" si="1"/>
        <v>0</v>
      </c>
      <c r="I23" s="15">
        <f>공종별내역서!J419</f>
        <v>0</v>
      </c>
      <c r="J23" s="15">
        <f t="shared" si="2"/>
        <v>0</v>
      </c>
      <c r="K23" s="15">
        <f t="shared" si="3"/>
        <v>0</v>
      </c>
      <c r="L23" s="15">
        <f t="shared" si="4"/>
        <v>0</v>
      </c>
      <c r="M23" s="13" t="s">
        <v>52</v>
      </c>
      <c r="N23" s="2" t="s">
        <v>515</v>
      </c>
      <c r="O23" s="2" t="s">
        <v>52</v>
      </c>
      <c r="P23" s="2" t="s">
        <v>53</v>
      </c>
      <c r="Q23" s="2" t="s">
        <v>52</v>
      </c>
      <c r="R23" s="3">
        <v>2</v>
      </c>
      <c r="S23" s="2" t="s">
        <v>52</v>
      </c>
      <c r="T23" s="11"/>
    </row>
    <row r="24" spans="1:20" ht="30" customHeight="1" x14ac:dyDescent="0.3">
      <c r="A24" s="13" t="s">
        <v>521</v>
      </c>
      <c r="B24" s="13" t="s">
        <v>52</v>
      </c>
      <c r="C24" s="13" t="s">
        <v>52</v>
      </c>
      <c r="D24" s="14">
        <v>1</v>
      </c>
      <c r="E24" s="15">
        <f>F25</f>
        <v>0</v>
      </c>
      <c r="F24" s="15">
        <f t="shared" si="0"/>
        <v>0</v>
      </c>
      <c r="G24" s="15">
        <f>H25</f>
        <v>0</v>
      </c>
      <c r="H24" s="15">
        <f t="shared" si="1"/>
        <v>0</v>
      </c>
      <c r="I24" s="15">
        <f>J25</f>
        <v>0</v>
      </c>
      <c r="J24" s="15">
        <f t="shared" si="2"/>
        <v>0</v>
      </c>
      <c r="K24" s="15">
        <f t="shared" si="3"/>
        <v>0</v>
      </c>
      <c r="L24" s="15">
        <f t="shared" si="4"/>
        <v>0</v>
      </c>
      <c r="M24" s="13" t="s">
        <v>52</v>
      </c>
      <c r="N24" s="2" t="s">
        <v>522</v>
      </c>
      <c r="O24" s="2" t="s">
        <v>52</v>
      </c>
      <c r="P24" s="2" t="s">
        <v>52</v>
      </c>
      <c r="Q24" s="2" t="s">
        <v>523</v>
      </c>
      <c r="R24" s="3">
        <v>2</v>
      </c>
      <c r="S24" s="2" t="s">
        <v>52</v>
      </c>
      <c r="T24" s="11">
        <f>L24*1</f>
        <v>0</v>
      </c>
    </row>
    <row r="25" spans="1:20" ht="30" customHeight="1" x14ac:dyDescent="0.3">
      <c r="A25" s="13" t="s">
        <v>524</v>
      </c>
      <c r="B25" s="13" t="s">
        <v>52</v>
      </c>
      <c r="C25" s="13" t="s">
        <v>52</v>
      </c>
      <c r="D25" s="14">
        <v>1</v>
      </c>
      <c r="E25" s="15">
        <f>공종별내역서!F445</f>
        <v>0</v>
      </c>
      <c r="F25" s="15">
        <f t="shared" si="0"/>
        <v>0</v>
      </c>
      <c r="G25" s="15">
        <f>공종별내역서!H445</f>
        <v>0</v>
      </c>
      <c r="H25" s="15">
        <f t="shared" si="1"/>
        <v>0</v>
      </c>
      <c r="I25" s="15">
        <f>공종별내역서!J445</f>
        <v>0</v>
      </c>
      <c r="J25" s="15">
        <f t="shared" si="2"/>
        <v>0</v>
      </c>
      <c r="K25" s="15">
        <f t="shared" si="3"/>
        <v>0</v>
      </c>
      <c r="L25" s="15">
        <f t="shared" si="4"/>
        <v>0</v>
      </c>
      <c r="M25" s="13" t="s">
        <v>52</v>
      </c>
      <c r="N25" s="2" t="s">
        <v>525</v>
      </c>
      <c r="O25" s="2" t="s">
        <v>52</v>
      </c>
      <c r="P25" s="2" t="s">
        <v>522</v>
      </c>
      <c r="Q25" s="2" t="s">
        <v>52</v>
      </c>
      <c r="R25" s="3">
        <v>3</v>
      </c>
      <c r="S25" s="2" t="s">
        <v>52</v>
      </c>
      <c r="T25" s="11"/>
    </row>
    <row r="26" spans="1:20" ht="30" customHeight="1" x14ac:dyDescent="0.3">
      <c r="A26" s="13" t="s">
        <v>545</v>
      </c>
      <c r="B26" s="13" t="s">
        <v>52</v>
      </c>
      <c r="C26" s="13" t="s">
        <v>52</v>
      </c>
      <c r="D26" s="14">
        <v>1</v>
      </c>
      <c r="E26" s="15">
        <f>F27</f>
        <v>0</v>
      </c>
      <c r="F26" s="15">
        <f t="shared" si="0"/>
        <v>0</v>
      </c>
      <c r="G26" s="15">
        <f>H27</f>
        <v>0</v>
      </c>
      <c r="H26" s="15">
        <f t="shared" si="1"/>
        <v>0</v>
      </c>
      <c r="I26" s="15">
        <f>J27</f>
        <v>0</v>
      </c>
      <c r="J26" s="15">
        <f t="shared" si="2"/>
        <v>0</v>
      </c>
      <c r="K26" s="15">
        <f t="shared" si="3"/>
        <v>0</v>
      </c>
      <c r="L26" s="15">
        <f t="shared" si="4"/>
        <v>0</v>
      </c>
      <c r="M26" s="13" t="s">
        <v>52</v>
      </c>
      <c r="N26" s="2" t="s">
        <v>546</v>
      </c>
      <c r="O26" s="2" t="s">
        <v>52</v>
      </c>
      <c r="P26" s="2" t="s">
        <v>52</v>
      </c>
      <c r="Q26" s="2" t="s">
        <v>547</v>
      </c>
      <c r="R26" s="3">
        <v>2</v>
      </c>
      <c r="S26" s="2" t="s">
        <v>52</v>
      </c>
      <c r="T26" s="11">
        <f>L26*1</f>
        <v>0</v>
      </c>
    </row>
    <row r="27" spans="1:20" ht="30" customHeight="1" x14ac:dyDescent="0.3">
      <c r="A27" s="13" t="s">
        <v>524</v>
      </c>
      <c r="B27" s="13" t="s">
        <v>52</v>
      </c>
      <c r="C27" s="13" t="s">
        <v>52</v>
      </c>
      <c r="D27" s="14">
        <v>1</v>
      </c>
      <c r="E27" s="15">
        <f>공종별내역서!F471</f>
        <v>0</v>
      </c>
      <c r="F27" s="15">
        <f t="shared" si="0"/>
        <v>0</v>
      </c>
      <c r="G27" s="15">
        <f>공종별내역서!H471</f>
        <v>0</v>
      </c>
      <c r="H27" s="15">
        <f t="shared" si="1"/>
        <v>0</v>
      </c>
      <c r="I27" s="15">
        <f>공종별내역서!J471</f>
        <v>0</v>
      </c>
      <c r="J27" s="15">
        <f t="shared" si="2"/>
        <v>0</v>
      </c>
      <c r="K27" s="15">
        <f t="shared" si="3"/>
        <v>0</v>
      </c>
      <c r="L27" s="15">
        <f t="shared" si="4"/>
        <v>0</v>
      </c>
      <c r="M27" s="13" t="s">
        <v>52</v>
      </c>
      <c r="N27" s="2" t="s">
        <v>548</v>
      </c>
      <c r="O27" s="2" t="s">
        <v>52</v>
      </c>
      <c r="P27" s="2" t="s">
        <v>546</v>
      </c>
      <c r="Q27" s="2" t="s">
        <v>52</v>
      </c>
      <c r="R27" s="3">
        <v>3</v>
      </c>
      <c r="S27" s="2" t="s">
        <v>52</v>
      </c>
      <c r="T27" s="11"/>
    </row>
    <row r="28" spans="1:20" ht="30" customHeight="1" x14ac:dyDescent="0.3">
      <c r="A28" s="13" t="s">
        <v>558</v>
      </c>
      <c r="B28" s="13" t="s">
        <v>52</v>
      </c>
      <c r="C28" s="13" t="s">
        <v>52</v>
      </c>
      <c r="D28" s="14">
        <v>1</v>
      </c>
      <c r="E28" s="15">
        <f>공종별내역서!F497</f>
        <v>0</v>
      </c>
      <c r="F28" s="15">
        <f t="shared" si="0"/>
        <v>0</v>
      </c>
      <c r="G28" s="15">
        <f>공종별내역서!H497</f>
        <v>0</v>
      </c>
      <c r="H28" s="15">
        <f t="shared" si="1"/>
        <v>0</v>
      </c>
      <c r="I28" s="15">
        <f>공종별내역서!J497</f>
        <v>0</v>
      </c>
      <c r="J28" s="15">
        <f t="shared" si="2"/>
        <v>0</v>
      </c>
      <c r="K28" s="15">
        <f t="shared" si="3"/>
        <v>0</v>
      </c>
      <c r="L28" s="15">
        <f t="shared" si="4"/>
        <v>0</v>
      </c>
      <c r="M28" s="13" t="s">
        <v>52</v>
      </c>
      <c r="N28" s="2" t="s">
        <v>559</v>
      </c>
      <c r="O28" s="2" t="s">
        <v>52</v>
      </c>
      <c r="P28" s="2" t="s">
        <v>52</v>
      </c>
      <c r="Q28" s="2" t="s">
        <v>560</v>
      </c>
      <c r="R28" s="3">
        <v>2</v>
      </c>
      <c r="S28" s="2" t="s">
        <v>52</v>
      </c>
      <c r="T28" s="11">
        <f>L28*1</f>
        <v>0</v>
      </c>
    </row>
    <row r="29" spans="1:20" ht="30" customHeight="1" x14ac:dyDescent="0.3">
      <c r="A29" s="13" t="s">
        <v>105</v>
      </c>
      <c r="B29" s="14"/>
      <c r="C29" s="14"/>
      <c r="D29" s="14"/>
      <c r="E29" s="14"/>
      <c r="F29" s="15">
        <f>F5</f>
        <v>0</v>
      </c>
      <c r="G29" s="14"/>
      <c r="H29" s="15">
        <f>H5</f>
        <v>0</v>
      </c>
      <c r="I29" s="14"/>
      <c r="J29" s="15">
        <f>J5</f>
        <v>0</v>
      </c>
      <c r="K29" s="14"/>
      <c r="L29" s="15">
        <f>L5</f>
        <v>0</v>
      </c>
      <c r="M29" s="14"/>
      <c r="T29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497"/>
  <sheetViews>
    <sheetView topLeftCell="A52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51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/>
      <c r="G2" s="51" t="s">
        <v>9</v>
      </c>
      <c r="H2" s="51"/>
      <c r="I2" s="51" t="s">
        <v>10</v>
      </c>
      <c r="J2" s="51"/>
      <c r="K2" s="51" t="s">
        <v>11</v>
      </c>
      <c r="L2" s="51"/>
      <c r="M2" s="51" t="s">
        <v>12</v>
      </c>
      <c r="N2" s="50" t="s">
        <v>20</v>
      </c>
      <c r="O2" s="50" t="s">
        <v>14</v>
      </c>
      <c r="P2" s="50" t="s">
        <v>21</v>
      </c>
      <c r="Q2" s="50" t="s">
        <v>13</v>
      </c>
      <c r="R2" s="50" t="s">
        <v>22</v>
      </c>
      <c r="S2" s="50" t="s">
        <v>23</v>
      </c>
      <c r="T2" s="50" t="s">
        <v>24</v>
      </c>
      <c r="U2" s="50" t="s">
        <v>25</v>
      </c>
      <c r="V2" s="50" t="s">
        <v>26</v>
      </c>
      <c r="W2" s="50" t="s">
        <v>27</v>
      </c>
      <c r="X2" s="50" t="s">
        <v>28</v>
      </c>
      <c r="Y2" s="50" t="s">
        <v>29</v>
      </c>
      <c r="Z2" s="50" t="s">
        <v>30</v>
      </c>
      <c r="AA2" s="50" t="s">
        <v>31</v>
      </c>
      <c r="AB2" s="50" t="s">
        <v>32</v>
      </c>
      <c r="AC2" s="50" t="s">
        <v>33</v>
      </c>
      <c r="AD2" s="50" t="s">
        <v>34</v>
      </c>
      <c r="AE2" s="50" t="s">
        <v>35</v>
      </c>
      <c r="AF2" s="50" t="s">
        <v>36</v>
      </c>
      <c r="AG2" s="50" t="s">
        <v>37</v>
      </c>
      <c r="AH2" s="50" t="s">
        <v>38</v>
      </c>
      <c r="AI2" s="50" t="s">
        <v>39</v>
      </c>
      <c r="AJ2" s="50" t="s">
        <v>40</v>
      </c>
      <c r="AK2" s="50" t="s">
        <v>41</v>
      </c>
      <c r="AL2" s="50" t="s">
        <v>42</v>
      </c>
      <c r="AM2" s="50" t="s">
        <v>43</v>
      </c>
      <c r="AN2" s="50" t="s">
        <v>44</v>
      </c>
      <c r="AO2" s="50" t="s">
        <v>45</v>
      </c>
      <c r="AP2" s="50" t="s">
        <v>46</v>
      </c>
      <c r="AQ2" s="50" t="s">
        <v>47</v>
      </c>
      <c r="AR2" s="50" t="s">
        <v>48</v>
      </c>
      <c r="AS2" s="50" t="s">
        <v>16</v>
      </c>
      <c r="AT2" s="50" t="s">
        <v>17</v>
      </c>
      <c r="AU2" s="50" t="s">
        <v>49</v>
      </c>
      <c r="AV2" s="50" t="s">
        <v>50</v>
      </c>
    </row>
    <row r="3" spans="1:48" ht="30" customHeight="1" x14ac:dyDescent="0.3">
      <c r="A3" s="51"/>
      <c r="B3" s="51"/>
      <c r="C3" s="51"/>
      <c r="D3" s="51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1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</row>
    <row r="4" spans="1:48" ht="30" customHeight="1" x14ac:dyDescent="0.3">
      <c r="A4" s="16" t="s">
        <v>58</v>
      </c>
      <c r="B4" s="16" t="s">
        <v>60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61</v>
      </c>
      <c r="B5" s="16" t="s">
        <v>62</v>
      </c>
      <c r="C5" s="16" t="s">
        <v>63</v>
      </c>
      <c r="D5" s="14">
        <v>0.249</v>
      </c>
      <c r="E5" s="15">
        <f>TRUNC(단가대비표!O28,0)</f>
        <v>0</v>
      </c>
      <c r="F5" s="15">
        <f t="shared" ref="F5:F12" si="0">TRUNC(E5*D5, 0)</f>
        <v>0</v>
      </c>
      <c r="G5" s="15">
        <f>TRUNC(단가대비표!P28,0)</f>
        <v>0</v>
      </c>
      <c r="H5" s="15">
        <f t="shared" ref="H5:H12" si="1">TRUNC(G5*D5, 0)</f>
        <v>0</v>
      </c>
      <c r="I5" s="15">
        <f>TRUNC(단가대비표!V28,0)</f>
        <v>0</v>
      </c>
      <c r="J5" s="15">
        <f t="shared" ref="J5:J12" si="2">TRUNC(I5*D5, 0)</f>
        <v>0</v>
      </c>
      <c r="K5" s="15">
        <f t="shared" ref="K5:L12" si="3">TRUNC(E5+G5+I5, 0)</f>
        <v>0</v>
      </c>
      <c r="L5" s="15">
        <f t="shared" si="3"/>
        <v>0</v>
      </c>
      <c r="M5" s="16" t="s">
        <v>64</v>
      </c>
      <c r="N5" s="2" t="s">
        <v>65</v>
      </c>
      <c r="O5" s="2" t="s">
        <v>52</v>
      </c>
      <c r="P5" s="2" t="s">
        <v>52</v>
      </c>
      <c r="Q5" s="2" t="s">
        <v>59</v>
      </c>
      <c r="R5" s="2" t="s">
        <v>66</v>
      </c>
      <c r="S5" s="2" t="s">
        <v>66</v>
      </c>
      <c r="T5" s="2" t="s">
        <v>67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68</v>
      </c>
      <c r="AV5" s="3">
        <v>4</v>
      </c>
    </row>
    <row r="6" spans="1:48" ht="30" customHeight="1" x14ac:dyDescent="0.3">
      <c r="A6" s="16" t="s">
        <v>69</v>
      </c>
      <c r="B6" s="16" t="s">
        <v>70</v>
      </c>
      <c r="C6" s="16" t="s">
        <v>63</v>
      </c>
      <c r="D6" s="14">
        <v>3.1829999999999998</v>
      </c>
      <c r="E6" s="15">
        <f>TRUNC(단가대비표!O29,0)</f>
        <v>0</v>
      </c>
      <c r="F6" s="15">
        <f t="shared" si="0"/>
        <v>0</v>
      </c>
      <c r="G6" s="15">
        <f>TRUNC(단가대비표!P29,0)</f>
        <v>0</v>
      </c>
      <c r="H6" s="15">
        <f t="shared" si="1"/>
        <v>0</v>
      </c>
      <c r="I6" s="15">
        <f>TRUNC(단가대비표!V29,0)</f>
        <v>0</v>
      </c>
      <c r="J6" s="15">
        <f t="shared" si="2"/>
        <v>0</v>
      </c>
      <c r="K6" s="15">
        <f t="shared" si="3"/>
        <v>0</v>
      </c>
      <c r="L6" s="15">
        <f t="shared" si="3"/>
        <v>0</v>
      </c>
      <c r="M6" s="16" t="s">
        <v>71</v>
      </c>
      <c r="N6" s="2" t="s">
        <v>72</v>
      </c>
      <c r="O6" s="2" t="s">
        <v>52</v>
      </c>
      <c r="P6" s="2" t="s">
        <v>52</v>
      </c>
      <c r="Q6" s="2" t="s">
        <v>59</v>
      </c>
      <c r="R6" s="2" t="s">
        <v>66</v>
      </c>
      <c r="S6" s="2" t="s">
        <v>66</v>
      </c>
      <c r="T6" s="2" t="s">
        <v>67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73</v>
      </c>
      <c r="AV6" s="3">
        <v>5</v>
      </c>
    </row>
    <row r="7" spans="1:48" ht="30" customHeight="1" x14ac:dyDescent="0.3">
      <c r="A7" s="16" t="s">
        <v>74</v>
      </c>
      <c r="B7" s="16" t="s">
        <v>75</v>
      </c>
      <c r="C7" s="16" t="s">
        <v>63</v>
      </c>
      <c r="D7" s="14">
        <v>3.149</v>
      </c>
      <c r="E7" s="15">
        <f>TRUNC(단가대비표!O90,0)</f>
        <v>0</v>
      </c>
      <c r="F7" s="15">
        <f t="shared" si="0"/>
        <v>0</v>
      </c>
      <c r="G7" s="15">
        <f>TRUNC(단가대비표!P90,0)</f>
        <v>0</v>
      </c>
      <c r="H7" s="15">
        <f t="shared" si="1"/>
        <v>0</v>
      </c>
      <c r="I7" s="15">
        <f>TRUNC(단가대비표!V90,0)</f>
        <v>0</v>
      </c>
      <c r="J7" s="15">
        <f t="shared" si="2"/>
        <v>0</v>
      </c>
      <c r="K7" s="15">
        <f t="shared" si="3"/>
        <v>0</v>
      </c>
      <c r="L7" s="15">
        <f t="shared" si="3"/>
        <v>0</v>
      </c>
      <c r="M7" s="16" t="s">
        <v>76</v>
      </c>
      <c r="N7" s="2" t="s">
        <v>77</v>
      </c>
      <c r="O7" s="2" t="s">
        <v>52</v>
      </c>
      <c r="P7" s="2" t="s">
        <v>52</v>
      </c>
      <c r="Q7" s="2" t="s">
        <v>59</v>
      </c>
      <c r="R7" s="2" t="s">
        <v>66</v>
      </c>
      <c r="S7" s="2" t="s">
        <v>66</v>
      </c>
      <c r="T7" s="2" t="s">
        <v>67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78</v>
      </c>
      <c r="AV7" s="3">
        <v>6</v>
      </c>
    </row>
    <row r="8" spans="1:48" ht="30" customHeight="1" x14ac:dyDescent="0.3">
      <c r="A8" s="16" t="s">
        <v>79</v>
      </c>
      <c r="B8" s="16" t="s">
        <v>80</v>
      </c>
      <c r="C8" s="16" t="s">
        <v>63</v>
      </c>
      <c r="D8" s="14">
        <v>3.2690000000000001</v>
      </c>
      <c r="E8" s="15">
        <f>TRUNC(일위대가목록!E4,0)</f>
        <v>0</v>
      </c>
      <c r="F8" s="15">
        <f t="shared" si="0"/>
        <v>0</v>
      </c>
      <c r="G8" s="15">
        <f>TRUNC(일위대가목록!F4,0)</f>
        <v>0</v>
      </c>
      <c r="H8" s="15">
        <f t="shared" si="1"/>
        <v>0</v>
      </c>
      <c r="I8" s="15">
        <f>TRUNC(일위대가목록!G4,0)</f>
        <v>0</v>
      </c>
      <c r="J8" s="15">
        <f t="shared" si="2"/>
        <v>0</v>
      </c>
      <c r="K8" s="15">
        <f t="shared" si="3"/>
        <v>0</v>
      </c>
      <c r="L8" s="15">
        <f t="shared" si="3"/>
        <v>0</v>
      </c>
      <c r="M8" s="16" t="s">
        <v>81</v>
      </c>
      <c r="N8" s="2" t="s">
        <v>82</v>
      </c>
      <c r="O8" s="2" t="s">
        <v>52</v>
      </c>
      <c r="P8" s="2" t="s">
        <v>52</v>
      </c>
      <c r="Q8" s="2" t="s">
        <v>59</v>
      </c>
      <c r="R8" s="2" t="s">
        <v>67</v>
      </c>
      <c r="S8" s="2" t="s">
        <v>66</v>
      </c>
      <c r="T8" s="2" t="s">
        <v>66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83</v>
      </c>
      <c r="AV8" s="3">
        <v>105</v>
      </c>
    </row>
    <row r="9" spans="1:48" ht="30" customHeight="1" x14ac:dyDescent="0.3">
      <c r="A9" s="16" t="s">
        <v>84</v>
      </c>
      <c r="B9" s="16" t="s">
        <v>85</v>
      </c>
      <c r="C9" s="16" t="s">
        <v>63</v>
      </c>
      <c r="D9" s="14">
        <v>3.2690000000000001</v>
      </c>
      <c r="E9" s="15">
        <f>TRUNC(일위대가목록!E5,0)</f>
        <v>0</v>
      </c>
      <c r="F9" s="15">
        <f t="shared" si="0"/>
        <v>0</v>
      </c>
      <c r="G9" s="15">
        <f>TRUNC(일위대가목록!F5,0)</f>
        <v>0</v>
      </c>
      <c r="H9" s="15">
        <f t="shared" si="1"/>
        <v>0</v>
      </c>
      <c r="I9" s="15">
        <f>TRUNC(일위대가목록!G5,0)</f>
        <v>0</v>
      </c>
      <c r="J9" s="15">
        <f t="shared" si="2"/>
        <v>0</v>
      </c>
      <c r="K9" s="15">
        <f t="shared" si="3"/>
        <v>0</v>
      </c>
      <c r="L9" s="15">
        <f t="shared" si="3"/>
        <v>0</v>
      </c>
      <c r="M9" s="16" t="s">
        <v>86</v>
      </c>
      <c r="N9" s="2" t="s">
        <v>87</v>
      </c>
      <c r="O9" s="2" t="s">
        <v>52</v>
      </c>
      <c r="P9" s="2" t="s">
        <v>52</v>
      </c>
      <c r="Q9" s="2" t="s">
        <v>59</v>
      </c>
      <c r="R9" s="2" t="s">
        <v>67</v>
      </c>
      <c r="S9" s="2" t="s">
        <v>66</v>
      </c>
      <c r="T9" s="2" t="s">
        <v>66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88</v>
      </c>
      <c r="AV9" s="3">
        <v>106</v>
      </c>
    </row>
    <row r="10" spans="1:48" ht="30" customHeight="1" x14ac:dyDescent="0.3">
      <c r="A10" s="16" t="s">
        <v>89</v>
      </c>
      <c r="B10" s="16" t="s">
        <v>90</v>
      </c>
      <c r="C10" s="16" t="s">
        <v>63</v>
      </c>
      <c r="D10" s="14">
        <v>-0.312</v>
      </c>
      <c r="E10" s="15">
        <f>TRUNC(단가대비표!O18,0)</f>
        <v>0</v>
      </c>
      <c r="F10" s="15">
        <f t="shared" si="0"/>
        <v>0</v>
      </c>
      <c r="G10" s="15">
        <f>TRUNC(단가대비표!P18,0)</f>
        <v>0</v>
      </c>
      <c r="H10" s="15">
        <f t="shared" si="1"/>
        <v>0</v>
      </c>
      <c r="I10" s="15">
        <f>TRUNC(단가대비표!V18,0)</f>
        <v>0</v>
      </c>
      <c r="J10" s="15">
        <f t="shared" si="2"/>
        <v>0</v>
      </c>
      <c r="K10" s="15">
        <f t="shared" si="3"/>
        <v>0</v>
      </c>
      <c r="L10" s="15">
        <f t="shared" si="3"/>
        <v>0</v>
      </c>
      <c r="M10" s="16" t="s">
        <v>91</v>
      </c>
      <c r="N10" s="2" t="s">
        <v>92</v>
      </c>
      <c r="O10" s="2" t="s">
        <v>52</v>
      </c>
      <c r="P10" s="2" t="s">
        <v>52</v>
      </c>
      <c r="Q10" s="2" t="s">
        <v>59</v>
      </c>
      <c r="R10" s="2" t="s">
        <v>66</v>
      </c>
      <c r="S10" s="2" t="s">
        <v>66</v>
      </c>
      <c r="T10" s="2" t="s">
        <v>67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93</v>
      </c>
      <c r="AV10" s="3">
        <v>107</v>
      </c>
    </row>
    <row r="11" spans="1:48" ht="30" customHeight="1" x14ac:dyDescent="0.3">
      <c r="A11" s="16" t="s">
        <v>94</v>
      </c>
      <c r="B11" s="16" t="s">
        <v>95</v>
      </c>
      <c r="C11" s="16" t="s">
        <v>96</v>
      </c>
      <c r="D11" s="14">
        <v>428.1</v>
      </c>
      <c r="E11" s="15">
        <f>TRUNC(일위대가목록!E6,0)</f>
        <v>0</v>
      </c>
      <c r="F11" s="15">
        <f t="shared" si="0"/>
        <v>0</v>
      </c>
      <c r="G11" s="15">
        <f>TRUNC(일위대가목록!F6,0)</f>
        <v>0</v>
      </c>
      <c r="H11" s="15">
        <f t="shared" si="1"/>
        <v>0</v>
      </c>
      <c r="I11" s="15">
        <f>TRUNC(일위대가목록!G6,0)</f>
        <v>0</v>
      </c>
      <c r="J11" s="15">
        <f t="shared" si="2"/>
        <v>0</v>
      </c>
      <c r="K11" s="15">
        <f t="shared" si="3"/>
        <v>0</v>
      </c>
      <c r="L11" s="15">
        <f t="shared" si="3"/>
        <v>0</v>
      </c>
      <c r="M11" s="16" t="s">
        <v>97</v>
      </c>
      <c r="N11" s="2" t="s">
        <v>98</v>
      </c>
      <c r="O11" s="2" t="s">
        <v>52</v>
      </c>
      <c r="P11" s="2" t="s">
        <v>52</v>
      </c>
      <c r="Q11" s="2" t="s">
        <v>59</v>
      </c>
      <c r="R11" s="2" t="s">
        <v>67</v>
      </c>
      <c r="S11" s="2" t="s">
        <v>66</v>
      </c>
      <c r="T11" s="2" t="s">
        <v>66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99</v>
      </c>
      <c r="AV11" s="3">
        <v>7</v>
      </c>
    </row>
    <row r="12" spans="1:48" ht="30" customHeight="1" x14ac:dyDescent="0.3">
      <c r="A12" s="16" t="s">
        <v>100</v>
      </c>
      <c r="B12" s="16" t="s">
        <v>101</v>
      </c>
      <c r="C12" s="16" t="s">
        <v>96</v>
      </c>
      <c r="D12" s="14">
        <v>428.1</v>
      </c>
      <c r="E12" s="15">
        <f>TRUNC(일위대가목록!E7,0)</f>
        <v>0</v>
      </c>
      <c r="F12" s="15">
        <f t="shared" si="0"/>
        <v>0</v>
      </c>
      <c r="G12" s="15">
        <f>TRUNC(일위대가목록!F7,0)</f>
        <v>0</v>
      </c>
      <c r="H12" s="15">
        <f t="shared" si="1"/>
        <v>0</v>
      </c>
      <c r="I12" s="15">
        <f>TRUNC(일위대가목록!G7,0)</f>
        <v>0</v>
      </c>
      <c r="J12" s="15">
        <f t="shared" si="2"/>
        <v>0</v>
      </c>
      <c r="K12" s="15">
        <f t="shared" si="3"/>
        <v>0</v>
      </c>
      <c r="L12" s="15">
        <f t="shared" si="3"/>
        <v>0</v>
      </c>
      <c r="M12" s="16" t="s">
        <v>102</v>
      </c>
      <c r="N12" s="2" t="s">
        <v>103</v>
      </c>
      <c r="O12" s="2" t="s">
        <v>52</v>
      </c>
      <c r="P12" s="2" t="s">
        <v>52</v>
      </c>
      <c r="Q12" s="2" t="s">
        <v>59</v>
      </c>
      <c r="R12" s="2" t="s">
        <v>67</v>
      </c>
      <c r="S12" s="2" t="s">
        <v>66</v>
      </c>
      <c r="T12" s="2" t="s">
        <v>66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104</v>
      </c>
      <c r="AV12" s="3">
        <v>8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59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59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59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59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59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59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59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59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59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59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59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59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59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59</v>
      </c>
    </row>
    <row r="27" spans="1:48" ht="30" customHeight="1" x14ac:dyDescent="0.3">
      <c r="A27" s="14"/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Q27" s="1" t="s">
        <v>59</v>
      </c>
    </row>
    <row r="28" spans="1:48" ht="30" customHeight="1" x14ac:dyDescent="0.3">
      <c r="A28" s="14"/>
      <c r="B28" s="14"/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Q28" s="1" t="s">
        <v>59</v>
      </c>
    </row>
    <row r="29" spans="1:48" ht="30" customHeight="1" x14ac:dyDescent="0.3">
      <c r="A29" s="16" t="s">
        <v>105</v>
      </c>
      <c r="B29" s="14"/>
      <c r="C29" s="14"/>
      <c r="D29" s="14"/>
      <c r="E29" s="15"/>
      <c r="F29" s="15">
        <f>SUMIF(Q5:Q28,"01010101",F5:F28)</f>
        <v>0</v>
      </c>
      <c r="G29" s="15"/>
      <c r="H29" s="15">
        <f>SUMIF(Q5:Q28,"01010101",H5:H28)</f>
        <v>0</v>
      </c>
      <c r="I29" s="15"/>
      <c r="J29" s="15">
        <f>SUMIF(Q5:Q28,"01010101",J5:J28)</f>
        <v>0</v>
      </c>
      <c r="K29" s="15"/>
      <c r="L29" s="15">
        <f>SUMIF(Q5:Q28,"01010101",L5:L28)</f>
        <v>0</v>
      </c>
      <c r="M29" s="14"/>
      <c r="N29" t="s">
        <v>106</v>
      </c>
    </row>
    <row r="30" spans="1:48" ht="30" customHeight="1" x14ac:dyDescent="0.3">
      <c r="A30" s="16" t="s">
        <v>107</v>
      </c>
      <c r="B30" s="16" t="s">
        <v>109</v>
      </c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4"/>
      <c r="N30" s="3"/>
      <c r="O30" s="3"/>
      <c r="P30" s="3"/>
      <c r="Q30" s="2" t="s">
        <v>108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 x14ac:dyDescent="0.3">
      <c r="A31" s="16" t="s">
        <v>110</v>
      </c>
      <c r="B31" s="16" t="s">
        <v>111</v>
      </c>
      <c r="C31" s="16" t="s">
        <v>112</v>
      </c>
      <c r="D31" s="14">
        <v>1237</v>
      </c>
      <c r="E31" s="15">
        <f>TRUNC(단가대비표!O41,0)</f>
        <v>0</v>
      </c>
      <c r="F31" s="15">
        <f>TRUNC(E31*D31, 0)</f>
        <v>0</v>
      </c>
      <c r="G31" s="15">
        <f>TRUNC(단가대비표!P41,0)</f>
        <v>0</v>
      </c>
      <c r="H31" s="15">
        <f>TRUNC(G31*D31, 0)</f>
        <v>0</v>
      </c>
      <c r="I31" s="15">
        <f>TRUNC(단가대비표!V41,0)</f>
        <v>0</v>
      </c>
      <c r="J31" s="15">
        <f>TRUNC(I31*D31, 0)</f>
        <v>0</v>
      </c>
      <c r="K31" s="15">
        <f t="shared" ref="K31:L33" si="4">TRUNC(E31+G31+I31, 0)</f>
        <v>0</v>
      </c>
      <c r="L31" s="15">
        <f t="shared" si="4"/>
        <v>0</v>
      </c>
      <c r="M31" s="16" t="s">
        <v>113</v>
      </c>
      <c r="N31" s="2" t="s">
        <v>114</v>
      </c>
      <c r="O31" s="2" t="s">
        <v>52</v>
      </c>
      <c r="P31" s="2" t="s">
        <v>52</v>
      </c>
      <c r="Q31" s="2" t="s">
        <v>108</v>
      </c>
      <c r="R31" s="2" t="s">
        <v>66</v>
      </c>
      <c r="S31" s="2" t="s">
        <v>66</v>
      </c>
      <c r="T31" s="2" t="s">
        <v>67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115</v>
      </c>
      <c r="AV31" s="3">
        <v>110</v>
      </c>
    </row>
    <row r="32" spans="1:48" ht="30" customHeight="1" x14ac:dyDescent="0.3">
      <c r="A32" s="16" t="s">
        <v>116</v>
      </c>
      <c r="B32" s="16" t="s">
        <v>117</v>
      </c>
      <c r="C32" s="16" t="s">
        <v>96</v>
      </c>
      <c r="D32" s="14">
        <v>15.7</v>
      </c>
      <c r="E32" s="15">
        <f>TRUNC(일위대가목록!E8,0)</f>
        <v>0</v>
      </c>
      <c r="F32" s="15">
        <f>TRUNC(E32*D32, 0)</f>
        <v>0</v>
      </c>
      <c r="G32" s="15">
        <f>TRUNC(일위대가목록!F8,0)</f>
        <v>0</v>
      </c>
      <c r="H32" s="15">
        <f>TRUNC(G32*D32, 0)</f>
        <v>0</v>
      </c>
      <c r="I32" s="15">
        <f>TRUNC(일위대가목록!G8,0)</f>
        <v>0</v>
      </c>
      <c r="J32" s="15">
        <f>TRUNC(I32*D32, 0)</f>
        <v>0</v>
      </c>
      <c r="K32" s="15">
        <f t="shared" si="4"/>
        <v>0</v>
      </c>
      <c r="L32" s="15">
        <f t="shared" si="4"/>
        <v>0</v>
      </c>
      <c r="M32" s="16" t="s">
        <v>118</v>
      </c>
      <c r="N32" s="2" t="s">
        <v>119</v>
      </c>
      <c r="O32" s="2" t="s">
        <v>52</v>
      </c>
      <c r="P32" s="2" t="s">
        <v>52</v>
      </c>
      <c r="Q32" s="2" t="s">
        <v>108</v>
      </c>
      <c r="R32" s="2" t="s">
        <v>67</v>
      </c>
      <c r="S32" s="2" t="s">
        <v>66</v>
      </c>
      <c r="T32" s="2" t="s">
        <v>66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120</v>
      </c>
      <c r="AV32" s="3">
        <v>10</v>
      </c>
    </row>
    <row r="33" spans="1:48" ht="30" customHeight="1" x14ac:dyDescent="0.3">
      <c r="A33" s="16" t="s">
        <v>121</v>
      </c>
      <c r="B33" s="16" t="s">
        <v>122</v>
      </c>
      <c r="C33" s="16" t="s">
        <v>123</v>
      </c>
      <c r="D33" s="14">
        <v>1.2370000000000001</v>
      </c>
      <c r="E33" s="15">
        <f>TRUNC(일위대가목록!E9,0)</f>
        <v>0</v>
      </c>
      <c r="F33" s="15">
        <f>TRUNC(E33*D33, 0)</f>
        <v>0</v>
      </c>
      <c r="G33" s="15">
        <f>TRUNC(일위대가목록!F9,0)</f>
        <v>0</v>
      </c>
      <c r="H33" s="15">
        <f>TRUNC(G33*D33, 0)</f>
        <v>0</v>
      </c>
      <c r="I33" s="15">
        <f>TRUNC(일위대가목록!G9,0)</f>
        <v>0</v>
      </c>
      <c r="J33" s="15">
        <f>TRUNC(I33*D33, 0)</f>
        <v>0</v>
      </c>
      <c r="K33" s="15">
        <f t="shared" si="4"/>
        <v>0</v>
      </c>
      <c r="L33" s="15">
        <f t="shared" si="4"/>
        <v>0</v>
      </c>
      <c r="M33" s="16" t="s">
        <v>124</v>
      </c>
      <c r="N33" s="2" t="s">
        <v>125</v>
      </c>
      <c r="O33" s="2" t="s">
        <v>52</v>
      </c>
      <c r="P33" s="2" t="s">
        <v>52</v>
      </c>
      <c r="Q33" s="2" t="s">
        <v>108</v>
      </c>
      <c r="R33" s="2" t="s">
        <v>67</v>
      </c>
      <c r="S33" s="2" t="s">
        <v>66</v>
      </c>
      <c r="T33" s="2" t="s">
        <v>66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126</v>
      </c>
      <c r="AV33" s="3">
        <v>109</v>
      </c>
    </row>
    <row r="34" spans="1:48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108</v>
      </c>
    </row>
    <row r="35" spans="1:48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108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108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108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108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108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108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108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108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108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108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108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108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108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108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108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108</v>
      </c>
    </row>
    <row r="51" spans="1:48" ht="30" customHeight="1" x14ac:dyDescent="0.3">
      <c r="A51" s="14"/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Q51" s="1" t="s">
        <v>108</v>
      </c>
    </row>
    <row r="52" spans="1:48" ht="30" customHeight="1" x14ac:dyDescent="0.3">
      <c r="A52" s="14"/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 t="s">
        <v>108</v>
      </c>
    </row>
    <row r="53" spans="1:48" ht="30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108</v>
      </c>
    </row>
    <row r="54" spans="1:48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108</v>
      </c>
    </row>
    <row r="55" spans="1:48" ht="30" customHeight="1" x14ac:dyDescent="0.3">
      <c r="A55" s="16" t="s">
        <v>105</v>
      </c>
      <c r="B55" s="14"/>
      <c r="C55" s="14"/>
      <c r="D55" s="14"/>
      <c r="E55" s="15"/>
      <c r="F55" s="15">
        <f>SUMIF(Q31:Q54,"01010102",F31:F54)</f>
        <v>0</v>
      </c>
      <c r="G55" s="15"/>
      <c r="H55" s="15">
        <f>SUMIF(Q31:Q54,"01010102",H31:H54)</f>
        <v>0</v>
      </c>
      <c r="I55" s="15"/>
      <c r="J55" s="15">
        <f>SUMIF(Q31:Q54,"01010102",J31:J54)</f>
        <v>0</v>
      </c>
      <c r="K55" s="15"/>
      <c r="L55" s="15">
        <f>SUMIF(Q31:Q54,"01010102",L31:L54)</f>
        <v>0</v>
      </c>
      <c r="M55" s="14"/>
      <c r="N55" t="s">
        <v>106</v>
      </c>
    </row>
    <row r="56" spans="1:48" ht="30" customHeight="1" x14ac:dyDescent="0.3">
      <c r="A56" s="16" t="s">
        <v>127</v>
      </c>
      <c r="B56" s="16" t="s">
        <v>129</v>
      </c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N56" s="3"/>
      <c r="O56" s="3"/>
      <c r="P56" s="3"/>
      <c r="Q56" s="2" t="s">
        <v>128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16" t="s">
        <v>130</v>
      </c>
      <c r="B57" s="16" t="s">
        <v>131</v>
      </c>
      <c r="C57" s="16" t="s">
        <v>132</v>
      </c>
      <c r="D57" s="14">
        <v>10.3</v>
      </c>
      <c r="E57" s="15">
        <f>TRUNC(일위대가목록!E10,0)</f>
        <v>0</v>
      </c>
      <c r="F57" s="15">
        <f>TRUNC(E57*D57, 0)</f>
        <v>0</v>
      </c>
      <c r="G57" s="15">
        <f>TRUNC(일위대가목록!F10,0)</f>
        <v>0</v>
      </c>
      <c r="H57" s="15">
        <f>TRUNC(G57*D57, 0)</f>
        <v>0</v>
      </c>
      <c r="I57" s="15">
        <f>TRUNC(일위대가목록!G10,0)</f>
        <v>0</v>
      </c>
      <c r="J57" s="15">
        <f>TRUNC(I57*D57, 0)</f>
        <v>0</v>
      </c>
      <c r="K57" s="15">
        <f>TRUNC(E57+G57+I57, 0)</f>
        <v>0</v>
      </c>
      <c r="L57" s="15">
        <f>TRUNC(F57+H57+J57, 0)</f>
        <v>0</v>
      </c>
      <c r="M57" s="16" t="s">
        <v>133</v>
      </c>
      <c r="N57" s="2" t="s">
        <v>134</v>
      </c>
      <c r="O57" s="2" t="s">
        <v>52</v>
      </c>
      <c r="P57" s="2" t="s">
        <v>52</v>
      </c>
      <c r="Q57" s="2" t="s">
        <v>128</v>
      </c>
      <c r="R57" s="2" t="s">
        <v>67</v>
      </c>
      <c r="S57" s="2" t="s">
        <v>66</v>
      </c>
      <c r="T57" s="2" t="s">
        <v>66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135</v>
      </c>
      <c r="AV57" s="3">
        <v>12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128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128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128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128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128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128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128</v>
      </c>
    </row>
    <row r="65" spans="1:17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128</v>
      </c>
    </row>
    <row r="66" spans="1:17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128</v>
      </c>
    </row>
    <row r="67" spans="1:17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128</v>
      </c>
    </row>
    <row r="68" spans="1:17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128</v>
      </c>
    </row>
    <row r="69" spans="1:17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128</v>
      </c>
    </row>
    <row r="70" spans="1:17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128</v>
      </c>
    </row>
    <row r="71" spans="1:17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128</v>
      </c>
    </row>
    <row r="72" spans="1:17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128</v>
      </c>
    </row>
    <row r="73" spans="1:17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128</v>
      </c>
    </row>
    <row r="74" spans="1:17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128</v>
      </c>
    </row>
    <row r="75" spans="1:17" ht="30" customHeight="1" x14ac:dyDescent="0.3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 t="s">
        <v>128</v>
      </c>
    </row>
    <row r="76" spans="1:17" ht="30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128</v>
      </c>
    </row>
    <row r="77" spans="1:17" ht="30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128</v>
      </c>
    </row>
    <row r="78" spans="1:17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128</v>
      </c>
    </row>
    <row r="79" spans="1:17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128</v>
      </c>
    </row>
    <row r="80" spans="1:17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128</v>
      </c>
    </row>
    <row r="81" spans="1:48" ht="30" customHeight="1" x14ac:dyDescent="0.3">
      <c r="A81" s="16" t="s">
        <v>105</v>
      </c>
      <c r="B81" s="14"/>
      <c r="C81" s="14"/>
      <c r="D81" s="14"/>
      <c r="E81" s="15"/>
      <c r="F81" s="15">
        <f>SUMIF(Q57:Q80,"01010103",F57:F80)</f>
        <v>0</v>
      </c>
      <c r="G81" s="15"/>
      <c r="H81" s="15">
        <f>SUMIF(Q57:Q80,"01010103",H57:H80)</f>
        <v>0</v>
      </c>
      <c r="I81" s="15"/>
      <c r="J81" s="15">
        <f>SUMIF(Q57:Q80,"01010103",J57:J80)</f>
        <v>0</v>
      </c>
      <c r="K81" s="15"/>
      <c r="L81" s="15">
        <f>SUMIF(Q57:Q80,"01010103",L57:L80)</f>
        <v>0</v>
      </c>
      <c r="M81" s="14"/>
      <c r="N81" t="s">
        <v>106</v>
      </c>
    </row>
    <row r="82" spans="1:48" ht="30" customHeight="1" x14ac:dyDescent="0.3">
      <c r="A82" s="16" t="s">
        <v>136</v>
      </c>
      <c r="B82" s="16" t="s">
        <v>138</v>
      </c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N82" s="3"/>
      <c r="O82" s="3"/>
      <c r="P82" s="3"/>
      <c r="Q82" s="2" t="s">
        <v>137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30" customHeight="1" x14ac:dyDescent="0.3">
      <c r="A83" s="16" t="s">
        <v>139</v>
      </c>
      <c r="B83" s="16" t="s">
        <v>140</v>
      </c>
      <c r="C83" s="16" t="s">
        <v>96</v>
      </c>
      <c r="D83" s="14">
        <v>91.2</v>
      </c>
      <c r="E83" s="15">
        <f>TRUNC(단가대비표!O44,0)</f>
        <v>0</v>
      </c>
      <c r="F83" s="15">
        <f>TRUNC(E83*D83, 0)</f>
        <v>0</v>
      </c>
      <c r="G83" s="15">
        <f>TRUNC(단가대비표!P44,0)</f>
        <v>0</v>
      </c>
      <c r="H83" s="15">
        <f>TRUNC(G83*D83, 0)</f>
        <v>0</v>
      </c>
      <c r="I83" s="15">
        <f>TRUNC(단가대비표!V44,0)</f>
        <v>0</v>
      </c>
      <c r="J83" s="15">
        <f>TRUNC(I83*D83, 0)</f>
        <v>0</v>
      </c>
      <c r="K83" s="15">
        <f t="shared" ref="K83:L86" si="5">TRUNC(E83+G83+I83, 0)</f>
        <v>0</v>
      </c>
      <c r="L83" s="15">
        <f t="shared" si="5"/>
        <v>0</v>
      </c>
      <c r="M83" s="16" t="s">
        <v>141</v>
      </c>
      <c r="N83" s="2" t="s">
        <v>142</v>
      </c>
      <c r="O83" s="2" t="s">
        <v>52</v>
      </c>
      <c r="P83" s="2" t="s">
        <v>52</v>
      </c>
      <c r="Q83" s="2" t="s">
        <v>137</v>
      </c>
      <c r="R83" s="2" t="s">
        <v>66</v>
      </c>
      <c r="S83" s="2" t="s">
        <v>66</v>
      </c>
      <c r="T83" s="2" t="s">
        <v>67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143</v>
      </c>
      <c r="AV83" s="3">
        <v>14</v>
      </c>
    </row>
    <row r="84" spans="1:48" ht="30" customHeight="1" x14ac:dyDescent="0.3">
      <c r="A84" s="16" t="s">
        <v>144</v>
      </c>
      <c r="B84" s="16" t="s">
        <v>145</v>
      </c>
      <c r="C84" s="16" t="s">
        <v>96</v>
      </c>
      <c r="D84" s="14">
        <v>28.8</v>
      </c>
      <c r="E84" s="15">
        <f>TRUNC(단가대비표!O45,0)</f>
        <v>0</v>
      </c>
      <c r="F84" s="15">
        <f>TRUNC(E84*D84, 0)</f>
        <v>0</v>
      </c>
      <c r="G84" s="15">
        <f>TRUNC(단가대비표!P45,0)</f>
        <v>0</v>
      </c>
      <c r="H84" s="15">
        <f>TRUNC(G84*D84, 0)</f>
        <v>0</v>
      </c>
      <c r="I84" s="15">
        <f>TRUNC(단가대비표!V45,0)</f>
        <v>0</v>
      </c>
      <c r="J84" s="15">
        <f>TRUNC(I84*D84, 0)</f>
        <v>0</v>
      </c>
      <c r="K84" s="15">
        <f t="shared" si="5"/>
        <v>0</v>
      </c>
      <c r="L84" s="15">
        <f t="shared" si="5"/>
        <v>0</v>
      </c>
      <c r="M84" s="16" t="s">
        <v>146</v>
      </c>
      <c r="N84" s="2" t="s">
        <v>147</v>
      </c>
      <c r="O84" s="2" t="s">
        <v>52</v>
      </c>
      <c r="P84" s="2" t="s">
        <v>52</v>
      </c>
      <c r="Q84" s="2" t="s">
        <v>137</v>
      </c>
      <c r="R84" s="2" t="s">
        <v>66</v>
      </c>
      <c r="S84" s="2" t="s">
        <v>66</v>
      </c>
      <c r="T84" s="2" t="s">
        <v>67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148</v>
      </c>
      <c r="AV84" s="3">
        <v>15</v>
      </c>
    </row>
    <row r="85" spans="1:48" ht="30" customHeight="1" x14ac:dyDescent="0.3">
      <c r="A85" s="16" t="s">
        <v>149</v>
      </c>
      <c r="B85" s="16" t="s">
        <v>150</v>
      </c>
      <c r="C85" s="16" t="s">
        <v>96</v>
      </c>
      <c r="D85" s="14">
        <v>91.2</v>
      </c>
      <c r="E85" s="15">
        <f>TRUNC(일위대가목록!E11,0)</f>
        <v>0</v>
      </c>
      <c r="F85" s="15">
        <f>TRUNC(E85*D85, 0)</f>
        <v>0</v>
      </c>
      <c r="G85" s="15">
        <f>TRUNC(일위대가목록!F11,0)</f>
        <v>0</v>
      </c>
      <c r="H85" s="15">
        <f>TRUNC(G85*D85, 0)</f>
        <v>0</v>
      </c>
      <c r="I85" s="15">
        <f>TRUNC(일위대가목록!G11,0)</f>
        <v>0</v>
      </c>
      <c r="J85" s="15">
        <f>TRUNC(I85*D85, 0)</f>
        <v>0</v>
      </c>
      <c r="K85" s="15">
        <f t="shared" si="5"/>
        <v>0</v>
      </c>
      <c r="L85" s="15">
        <f t="shared" si="5"/>
        <v>0</v>
      </c>
      <c r="M85" s="16" t="s">
        <v>151</v>
      </c>
      <c r="N85" s="2" t="s">
        <v>152</v>
      </c>
      <c r="O85" s="2" t="s">
        <v>52</v>
      </c>
      <c r="P85" s="2" t="s">
        <v>52</v>
      </c>
      <c r="Q85" s="2" t="s">
        <v>137</v>
      </c>
      <c r="R85" s="2" t="s">
        <v>67</v>
      </c>
      <c r="S85" s="2" t="s">
        <v>66</v>
      </c>
      <c r="T85" s="2" t="s">
        <v>66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153</v>
      </c>
      <c r="AV85" s="3">
        <v>16</v>
      </c>
    </row>
    <row r="86" spans="1:48" ht="30" customHeight="1" x14ac:dyDescent="0.3">
      <c r="A86" s="16" t="s">
        <v>154</v>
      </c>
      <c r="B86" s="16" t="s">
        <v>155</v>
      </c>
      <c r="C86" s="16" t="s">
        <v>96</v>
      </c>
      <c r="D86" s="14">
        <v>28.8</v>
      </c>
      <c r="E86" s="15">
        <f>TRUNC(일위대가목록!E12,0)</f>
        <v>0</v>
      </c>
      <c r="F86" s="15">
        <f>TRUNC(E86*D86, 0)</f>
        <v>0</v>
      </c>
      <c r="G86" s="15">
        <f>TRUNC(일위대가목록!F12,0)</f>
        <v>0</v>
      </c>
      <c r="H86" s="15">
        <f>TRUNC(G86*D86, 0)</f>
        <v>0</v>
      </c>
      <c r="I86" s="15">
        <f>TRUNC(일위대가목록!G12,0)</f>
        <v>0</v>
      </c>
      <c r="J86" s="15">
        <f>TRUNC(I86*D86, 0)</f>
        <v>0</v>
      </c>
      <c r="K86" s="15">
        <f t="shared" si="5"/>
        <v>0</v>
      </c>
      <c r="L86" s="15">
        <f t="shared" si="5"/>
        <v>0</v>
      </c>
      <c r="M86" s="16" t="s">
        <v>156</v>
      </c>
      <c r="N86" s="2" t="s">
        <v>157</v>
      </c>
      <c r="O86" s="2" t="s">
        <v>52</v>
      </c>
      <c r="P86" s="2" t="s">
        <v>52</v>
      </c>
      <c r="Q86" s="2" t="s">
        <v>137</v>
      </c>
      <c r="R86" s="2" t="s">
        <v>67</v>
      </c>
      <c r="S86" s="2" t="s">
        <v>66</v>
      </c>
      <c r="T86" s="2" t="s">
        <v>66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158</v>
      </c>
      <c r="AV86" s="3">
        <v>17</v>
      </c>
    </row>
    <row r="87" spans="1:48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137</v>
      </c>
    </row>
    <row r="88" spans="1:48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137</v>
      </c>
    </row>
    <row r="89" spans="1:48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137</v>
      </c>
    </row>
    <row r="90" spans="1:48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137</v>
      </c>
    </row>
    <row r="91" spans="1:48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137</v>
      </c>
    </row>
    <row r="92" spans="1:48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137</v>
      </c>
    </row>
    <row r="93" spans="1:48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137</v>
      </c>
    </row>
    <row r="94" spans="1:48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137</v>
      </c>
    </row>
    <row r="95" spans="1:48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137</v>
      </c>
    </row>
    <row r="96" spans="1:48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137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137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137</v>
      </c>
    </row>
    <row r="99" spans="1:48" ht="30" customHeight="1" x14ac:dyDescent="0.3">
      <c r="A99" s="14"/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Q99" s="1" t="s">
        <v>137</v>
      </c>
    </row>
    <row r="100" spans="1:48" ht="30" customHeight="1" x14ac:dyDescent="0.3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137</v>
      </c>
    </row>
    <row r="101" spans="1:48" ht="30" customHeight="1" x14ac:dyDescent="0.3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 t="s">
        <v>137</v>
      </c>
    </row>
    <row r="102" spans="1:48" ht="30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137</v>
      </c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137</v>
      </c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137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137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137</v>
      </c>
    </row>
    <row r="107" spans="1:48" ht="30" customHeight="1" x14ac:dyDescent="0.3">
      <c r="A107" s="16" t="s">
        <v>105</v>
      </c>
      <c r="B107" s="14"/>
      <c r="C107" s="14"/>
      <c r="D107" s="14"/>
      <c r="E107" s="15"/>
      <c r="F107" s="15">
        <f>SUMIF(Q83:Q106,"01010104",F83:F106)</f>
        <v>0</v>
      </c>
      <c r="G107" s="15"/>
      <c r="H107" s="15">
        <f>SUMIF(Q83:Q106,"01010104",H83:H106)</f>
        <v>0</v>
      </c>
      <c r="I107" s="15"/>
      <c r="J107" s="15">
        <f>SUMIF(Q83:Q106,"01010104",J83:J106)</f>
        <v>0</v>
      </c>
      <c r="K107" s="15"/>
      <c r="L107" s="15">
        <f>SUMIF(Q83:Q106,"01010104",L83:L106)</f>
        <v>0</v>
      </c>
      <c r="M107" s="14"/>
      <c r="N107" t="s">
        <v>106</v>
      </c>
    </row>
    <row r="108" spans="1:48" ht="30" customHeight="1" x14ac:dyDescent="0.3">
      <c r="A108" s="16" t="s">
        <v>159</v>
      </c>
      <c r="B108" s="16" t="s">
        <v>138</v>
      </c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N108" s="3"/>
      <c r="O108" s="3"/>
      <c r="P108" s="3"/>
      <c r="Q108" s="2" t="s">
        <v>160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 x14ac:dyDescent="0.3">
      <c r="A109" s="16" t="s">
        <v>161</v>
      </c>
      <c r="B109" s="16" t="s">
        <v>162</v>
      </c>
      <c r="C109" s="16" t="s">
        <v>96</v>
      </c>
      <c r="D109" s="14">
        <v>27.6</v>
      </c>
      <c r="E109" s="15">
        <f>TRUNC(단가대비표!O49,0)</f>
        <v>0</v>
      </c>
      <c r="F109" s="15">
        <f t="shared" ref="F109:F118" si="6">TRUNC(E109*D109, 0)</f>
        <v>0</v>
      </c>
      <c r="G109" s="15">
        <f>TRUNC(단가대비표!P49,0)</f>
        <v>0</v>
      </c>
      <c r="H109" s="15">
        <f t="shared" ref="H109:H118" si="7">TRUNC(G109*D109, 0)</f>
        <v>0</v>
      </c>
      <c r="I109" s="15">
        <f>TRUNC(단가대비표!V49,0)</f>
        <v>0</v>
      </c>
      <c r="J109" s="15">
        <f t="shared" ref="J109:J118" si="8">TRUNC(I109*D109, 0)</f>
        <v>0</v>
      </c>
      <c r="K109" s="15">
        <f t="shared" ref="K109:K118" si="9">TRUNC(E109+G109+I109, 0)</f>
        <v>0</v>
      </c>
      <c r="L109" s="15">
        <f t="shared" ref="L109:L118" si="10">TRUNC(F109+H109+J109, 0)</f>
        <v>0</v>
      </c>
      <c r="M109" s="16" t="s">
        <v>163</v>
      </c>
      <c r="N109" s="2" t="s">
        <v>164</v>
      </c>
      <c r="O109" s="2" t="s">
        <v>52</v>
      </c>
      <c r="P109" s="2" t="s">
        <v>52</v>
      </c>
      <c r="Q109" s="2" t="s">
        <v>160</v>
      </c>
      <c r="R109" s="2" t="s">
        <v>66</v>
      </c>
      <c r="S109" s="2" t="s">
        <v>66</v>
      </c>
      <c r="T109" s="2" t="s">
        <v>67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165</v>
      </c>
      <c r="AV109" s="3">
        <v>19</v>
      </c>
    </row>
    <row r="110" spans="1:48" ht="30" customHeight="1" x14ac:dyDescent="0.3">
      <c r="A110" s="16" t="s">
        <v>166</v>
      </c>
      <c r="B110" s="16" t="s">
        <v>167</v>
      </c>
      <c r="C110" s="16" t="s">
        <v>132</v>
      </c>
      <c r="D110" s="14">
        <v>35.200000000000003</v>
      </c>
      <c r="E110" s="15">
        <f>TRUNC(단가대비표!O50,0)</f>
        <v>0</v>
      </c>
      <c r="F110" s="15">
        <f t="shared" si="6"/>
        <v>0</v>
      </c>
      <c r="G110" s="15">
        <f>TRUNC(단가대비표!P50,0)</f>
        <v>0</v>
      </c>
      <c r="H110" s="15">
        <f t="shared" si="7"/>
        <v>0</v>
      </c>
      <c r="I110" s="15">
        <f>TRUNC(단가대비표!V50,0)</f>
        <v>0</v>
      </c>
      <c r="J110" s="15">
        <f t="shared" si="8"/>
        <v>0</v>
      </c>
      <c r="K110" s="15">
        <f t="shared" si="9"/>
        <v>0</v>
      </c>
      <c r="L110" s="15">
        <f t="shared" si="10"/>
        <v>0</v>
      </c>
      <c r="M110" s="16" t="s">
        <v>168</v>
      </c>
      <c r="N110" s="2" t="s">
        <v>169</v>
      </c>
      <c r="O110" s="2" t="s">
        <v>52</v>
      </c>
      <c r="P110" s="2" t="s">
        <v>52</v>
      </c>
      <c r="Q110" s="2" t="s">
        <v>160</v>
      </c>
      <c r="R110" s="2" t="s">
        <v>66</v>
      </c>
      <c r="S110" s="2" t="s">
        <v>66</v>
      </c>
      <c r="T110" s="2" t="s">
        <v>67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170</v>
      </c>
      <c r="AV110" s="3">
        <v>20</v>
      </c>
    </row>
    <row r="111" spans="1:48" ht="30" customHeight="1" x14ac:dyDescent="0.3">
      <c r="A111" s="16" t="s">
        <v>171</v>
      </c>
      <c r="B111" s="16" t="s">
        <v>172</v>
      </c>
      <c r="C111" s="16" t="s">
        <v>96</v>
      </c>
      <c r="D111" s="14">
        <v>18.600000000000001</v>
      </c>
      <c r="E111" s="15">
        <f>TRUNC(단가대비표!O65,0)</f>
        <v>0</v>
      </c>
      <c r="F111" s="15">
        <f t="shared" si="6"/>
        <v>0</v>
      </c>
      <c r="G111" s="15">
        <f>TRUNC(단가대비표!P65,0)</f>
        <v>0</v>
      </c>
      <c r="H111" s="15">
        <f t="shared" si="7"/>
        <v>0</v>
      </c>
      <c r="I111" s="15">
        <f>TRUNC(단가대비표!V65,0)</f>
        <v>0</v>
      </c>
      <c r="J111" s="15">
        <f t="shared" si="8"/>
        <v>0</v>
      </c>
      <c r="K111" s="15">
        <f t="shared" si="9"/>
        <v>0</v>
      </c>
      <c r="L111" s="15">
        <f t="shared" si="10"/>
        <v>0</v>
      </c>
      <c r="M111" s="16" t="s">
        <v>173</v>
      </c>
      <c r="N111" s="2" t="s">
        <v>174</v>
      </c>
      <c r="O111" s="2" t="s">
        <v>52</v>
      </c>
      <c r="P111" s="2" t="s">
        <v>52</v>
      </c>
      <c r="Q111" s="2" t="s">
        <v>160</v>
      </c>
      <c r="R111" s="2" t="s">
        <v>66</v>
      </c>
      <c r="S111" s="2" t="s">
        <v>66</v>
      </c>
      <c r="T111" s="2" t="s">
        <v>67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175</v>
      </c>
      <c r="AV111" s="3">
        <v>21</v>
      </c>
    </row>
    <row r="112" spans="1:48" ht="30" customHeight="1" x14ac:dyDescent="0.3">
      <c r="A112" s="16" t="s">
        <v>176</v>
      </c>
      <c r="B112" s="16" t="s">
        <v>177</v>
      </c>
      <c r="C112" s="16" t="s">
        <v>178</v>
      </c>
      <c r="D112" s="14">
        <v>2</v>
      </c>
      <c r="E112" s="15">
        <f>TRUNC(단가대비표!O66,0)</f>
        <v>0</v>
      </c>
      <c r="F112" s="15">
        <f t="shared" si="6"/>
        <v>0</v>
      </c>
      <c r="G112" s="15">
        <f>TRUNC(단가대비표!P66,0)</f>
        <v>0</v>
      </c>
      <c r="H112" s="15">
        <f t="shared" si="7"/>
        <v>0</v>
      </c>
      <c r="I112" s="15">
        <f>TRUNC(단가대비표!V66,0)</f>
        <v>0</v>
      </c>
      <c r="J112" s="15">
        <f t="shared" si="8"/>
        <v>0</v>
      </c>
      <c r="K112" s="15">
        <f t="shared" si="9"/>
        <v>0</v>
      </c>
      <c r="L112" s="15">
        <f t="shared" si="10"/>
        <v>0</v>
      </c>
      <c r="M112" s="16" t="s">
        <v>179</v>
      </c>
      <c r="N112" s="2" t="s">
        <v>180</v>
      </c>
      <c r="O112" s="2" t="s">
        <v>52</v>
      </c>
      <c r="P112" s="2" t="s">
        <v>52</v>
      </c>
      <c r="Q112" s="2" t="s">
        <v>160</v>
      </c>
      <c r="R112" s="2" t="s">
        <v>66</v>
      </c>
      <c r="S112" s="2" t="s">
        <v>66</v>
      </c>
      <c r="T112" s="2" t="s">
        <v>67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181</v>
      </c>
      <c r="AV112" s="3">
        <v>22</v>
      </c>
    </row>
    <row r="113" spans="1:48" ht="30" customHeight="1" x14ac:dyDescent="0.3">
      <c r="A113" s="16" t="s">
        <v>182</v>
      </c>
      <c r="B113" s="16" t="s">
        <v>183</v>
      </c>
      <c r="C113" s="16" t="s">
        <v>178</v>
      </c>
      <c r="D113" s="14">
        <v>2</v>
      </c>
      <c r="E113" s="15">
        <f>TRUNC(단가대비표!O67,0)</f>
        <v>0</v>
      </c>
      <c r="F113" s="15">
        <f t="shared" si="6"/>
        <v>0</v>
      </c>
      <c r="G113" s="15">
        <f>TRUNC(단가대비표!P67,0)</f>
        <v>0</v>
      </c>
      <c r="H113" s="15">
        <f t="shared" si="7"/>
        <v>0</v>
      </c>
      <c r="I113" s="15">
        <f>TRUNC(단가대비표!V67,0)</f>
        <v>0</v>
      </c>
      <c r="J113" s="15">
        <f t="shared" si="8"/>
        <v>0</v>
      </c>
      <c r="K113" s="15">
        <f t="shared" si="9"/>
        <v>0</v>
      </c>
      <c r="L113" s="15">
        <f t="shared" si="10"/>
        <v>0</v>
      </c>
      <c r="M113" s="16" t="s">
        <v>184</v>
      </c>
      <c r="N113" s="2" t="s">
        <v>185</v>
      </c>
      <c r="O113" s="2" t="s">
        <v>52</v>
      </c>
      <c r="P113" s="2" t="s">
        <v>52</v>
      </c>
      <c r="Q113" s="2" t="s">
        <v>160</v>
      </c>
      <c r="R113" s="2" t="s">
        <v>66</v>
      </c>
      <c r="S113" s="2" t="s">
        <v>66</v>
      </c>
      <c r="T113" s="2" t="s">
        <v>67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186</v>
      </c>
      <c r="AV113" s="3">
        <v>23</v>
      </c>
    </row>
    <row r="114" spans="1:48" ht="30" customHeight="1" x14ac:dyDescent="0.3">
      <c r="A114" s="16" t="s">
        <v>187</v>
      </c>
      <c r="B114" s="16" t="s">
        <v>188</v>
      </c>
      <c r="C114" s="16" t="s">
        <v>96</v>
      </c>
      <c r="D114" s="14">
        <v>2</v>
      </c>
      <c r="E114" s="15">
        <f>TRUNC(일위대가목록!E13,0)</f>
        <v>0</v>
      </c>
      <c r="F114" s="15">
        <f t="shared" si="6"/>
        <v>0</v>
      </c>
      <c r="G114" s="15">
        <f>TRUNC(일위대가목록!F13,0)</f>
        <v>0</v>
      </c>
      <c r="H114" s="15">
        <f t="shared" si="7"/>
        <v>0</v>
      </c>
      <c r="I114" s="15">
        <f>TRUNC(일위대가목록!G13,0)</f>
        <v>0</v>
      </c>
      <c r="J114" s="15">
        <f t="shared" si="8"/>
        <v>0</v>
      </c>
      <c r="K114" s="15">
        <f t="shared" si="9"/>
        <v>0</v>
      </c>
      <c r="L114" s="15">
        <f t="shared" si="10"/>
        <v>0</v>
      </c>
      <c r="M114" s="16" t="s">
        <v>189</v>
      </c>
      <c r="N114" s="2" t="s">
        <v>190</v>
      </c>
      <c r="O114" s="2" t="s">
        <v>52</v>
      </c>
      <c r="P114" s="2" t="s">
        <v>52</v>
      </c>
      <c r="Q114" s="2" t="s">
        <v>160</v>
      </c>
      <c r="R114" s="2" t="s">
        <v>67</v>
      </c>
      <c r="S114" s="2" t="s">
        <v>66</v>
      </c>
      <c r="T114" s="2" t="s">
        <v>66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191</v>
      </c>
      <c r="AV114" s="3">
        <v>24</v>
      </c>
    </row>
    <row r="115" spans="1:48" ht="30" customHeight="1" x14ac:dyDescent="0.3">
      <c r="A115" s="16" t="s">
        <v>192</v>
      </c>
      <c r="B115" s="16" t="s">
        <v>193</v>
      </c>
      <c r="C115" s="16" t="s">
        <v>96</v>
      </c>
      <c r="D115" s="14">
        <v>2</v>
      </c>
      <c r="E115" s="15">
        <f>TRUNC(일위대가목록!E14,0)</f>
        <v>0</v>
      </c>
      <c r="F115" s="15">
        <f t="shared" si="6"/>
        <v>0</v>
      </c>
      <c r="G115" s="15">
        <f>TRUNC(일위대가목록!F14,0)</f>
        <v>0</v>
      </c>
      <c r="H115" s="15">
        <f t="shared" si="7"/>
        <v>0</v>
      </c>
      <c r="I115" s="15">
        <f>TRUNC(일위대가목록!G14,0)</f>
        <v>0</v>
      </c>
      <c r="J115" s="15">
        <f t="shared" si="8"/>
        <v>0</v>
      </c>
      <c r="K115" s="15">
        <f t="shared" si="9"/>
        <v>0</v>
      </c>
      <c r="L115" s="15">
        <f t="shared" si="10"/>
        <v>0</v>
      </c>
      <c r="M115" s="16" t="s">
        <v>194</v>
      </c>
      <c r="N115" s="2" t="s">
        <v>195</v>
      </c>
      <c r="O115" s="2" t="s">
        <v>52</v>
      </c>
      <c r="P115" s="2" t="s">
        <v>52</v>
      </c>
      <c r="Q115" s="2" t="s">
        <v>160</v>
      </c>
      <c r="R115" s="2" t="s">
        <v>67</v>
      </c>
      <c r="S115" s="2" t="s">
        <v>66</v>
      </c>
      <c r="T115" s="2" t="s">
        <v>66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196</v>
      </c>
      <c r="AV115" s="3">
        <v>25</v>
      </c>
    </row>
    <row r="116" spans="1:48" ht="30" customHeight="1" x14ac:dyDescent="0.3">
      <c r="A116" s="16" t="s">
        <v>197</v>
      </c>
      <c r="B116" s="16" t="s">
        <v>198</v>
      </c>
      <c r="C116" s="16" t="s">
        <v>96</v>
      </c>
      <c r="D116" s="14">
        <v>2.7</v>
      </c>
      <c r="E116" s="15">
        <f>TRUNC(일위대가목록!E15,0)</f>
        <v>0</v>
      </c>
      <c r="F116" s="15">
        <f t="shared" si="6"/>
        <v>0</v>
      </c>
      <c r="G116" s="15">
        <f>TRUNC(일위대가목록!F15,0)</f>
        <v>0</v>
      </c>
      <c r="H116" s="15">
        <f t="shared" si="7"/>
        <v>0</v>
      </c>
      <c r="I116" s="15">
        <f>TRUNC(일위대가목록!G15,0)</f>
        <v>0</v>
      </c>
      <c r="J116" s="15">
        <f t="shared" si="8"/>
        <v>0</v>
      </c>
      <c r="K116" s="15">
        <f t="shared" si="9"/>
        <v>0</v>
      </c>
      <c r="L116" s="15">
        <f t="shared" si="10"/>
        <v>0</v>
      </c>
      <c r="M116" s="16" t="s">
        <v>199</v>
      </c>
      <c r="N116" s="2" t="s">
        <v>200</v>
      </c>
      <c r="O116" s="2" t="s">
        <v>52</v>
      </c>
      <c r="P116" s="2" t="s">
        <v>52</v>
      </c>
      <c r="Q116" s="2" t="s">
        <v>160</v>
      </c>
      <c r="R116" s="2" t="s">
        <v>67</v>
      </c>
      <c r="S116" s="2" t="s">
        <v>66</v>
      </c>
      <c r="T116" s="2" t="s">
        <v>66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201</v>
      </c>
      <c r="AV116" s="3">
        <v>26</v>
      </c>
    </row>
    <row r="117" spans="1:48" ht="30" customHeight="1" x14ac:dyDescent="0.3">
      <c r="A117" s="16" t="s">
        <v>202</v>
      </c>
      <c r="B117" s="16" t="s">
        <v>203</v>
      </c>
      <c r="C117" s="16" t="s">
        <v>96</v>
      </c>
      <c r="D117" s="14">
        <v>117.3</v>
      </c>
      <c r="E117" s="15">
        <f>TRUNC(일위대가목록!E16,0)</f>
        <v>0</v>
      </c>
      <c r="F117" s="15">
        <f t="shared" si="6"/>
        <v>0</v>
      </c>
      <c r="G117" s="15">
        <f>TRUNC(일위대가목록!F16,0)</f>
        <v>0</v>
      </c>
      <c r="H117" s="15">
        <f t="shared" si="7"/>
        <v>0</v>
      </c>
      <c r="I117" s="15">
        <f>TRUNC(일위대가목록!G16,0)</f>
        <v>0</v>
      </c>
      <c r="J117" s="15">
        <f t="shared" si="8"/>
        <v>0</v>
      </c>
      <c r="K117" s="15">
        <f t="shared" si="9"/>
        <v>0</v>
      </c>
      <c r="L117" s="15">
        <f t="shared" si="10"/>
        <v>0</v>
      </c>
      <c r="M117" s="16" t="s">
        <v>204</v>
      </c>
      <c r="N117" s="2" t="s">
        <v>205</v>
      </c>
      <c r="O117" s="2" t="s">
        <v>52</v>
      </c>
      <c r="P117" s="2" t="s">
        <v>52</v>
      </c>
      <c r="Q117" s="2" t="s">
        <v>160</v>
      </c>
      <c r="R117" s="2" t="s">
        <v>67</v>
      </c>
      <c r="S117" s="2" t="s">
        <v>66</v>
      </c>
      <c r="T117" s="2" t="s">
        <v>66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206</v>
      </c>
      <c r="AV117" s="3">
        <v>27</v>
      </c>
    </row>
    <row r="118" spans="1:48" ht="30" customHeight="1" x14ac:dyDescent="0.3">
      <c r="A118" s="16" t="s">
        <v>207</v>
      </c>
      <c r="B118" s="16" t="s">
        <v>208</v>
      </c>
      <c r="C118" s="16" t="s">
        <v>96</v>
      </c>
      <c r="D118" s="14">
        <v>2.7</v>
      </c>
      <c r="E118" s="15">
        <f>TRUNC(일위대가목록!E17,0)</f>
        <v>0</v>
      </c>
      <c r="F118" s="15">
        <f t="shared" si="6"/>
        <v>0</v>
      </c>
      <c r="G118" s="15">
        <f>TRUNC(일위대가목록!F17,0)</f>
        <v>0</v>
      </c>
      <c r="H118" s="15">
        <f t="shared" si="7"/>
        <v>0</v>
      </c>
      <c r="I118" s="15">
        <f>TRUNC(일위대가목록!G17,0)</f>
        <v>0</v>
      </c>
      <c r="J118" s="15">
        <f t="shared" si="8"/>
        <v>0</v>
      </c>
      <c r="K118" s="15">
        <f t="shared" si="9"/>
        <v>0</v>
      </c>
      <c r="L118" s="15">
        <f t="shared" si="10"/>
        <v>0</v>
      </c>
      <c r="M118" s="16" t="s">
        <v>209</v>
      </c>
      <c r="N118" s="2" t="s">
        <v>210</v>
      </c>
      <c r="O118" s="2" t="s">
        <v>52</v>
      </c>
      <c r="P118" s="2" t="s">
        <v>52</v>
      </c>
      <c r="Q118" s="2" t="s">
        <v>160</v>
      </c>
      <c r="R118" s="2" t="s">
        <v>67</v>
      </c>
      <c r="S118" s="2" t="s">
        <v>66</v>
      </c>
      <c r="T118" s="2" t="s">
        <v>66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211</v>
      </c>
      <c r="AV118" s="3">
        <v>28</v>
      </c>
    </row>
    <row r="119" spans="1:48" ht="30" customHeight="1" x14ac:dyDescent="0.3">
      <c r="A119" s="16" t="s">
        <v>212</v>
      </c>
      <c r="B119" s="16" t="s">
        <v>213</v>
      </c>
      <c r="C119" s="16" t="s">
        <v>96</v>
      </c>
      <c r="D119" s="14">
        <v>526</v>
      </c>
      <c r="E119" s="15"/>
      <c r="F119" s="15"/>
      <c r="G119" s="15"/>
      <c r="H119" s="15"/>
      <c r="I119" s="15"/>
      <c r="J119" s="15"/>
      <c r="K119" s="15"/>
      <c r="L119" s="15"/>
      <c r="M119" s="16" t="s">
        <v>214</v>
      </c>
      <c r="N119" s="2" t="s">
        <v>215</v>
      </c>
      <c r="O119" s="2" t="s">
        <v>52</v>
      </c>
      <c r="P119" s="2" t="s">
        <v>52</v>
      </c>
      <c r="Q119" s="2" t="s">
        <v>52</v>
      </c>
      <c r="R119" s="2" t="s">
        <v>66</v>
      </c>
      <c r="S119" s="2" t="s">
        <v>66</v>
      </c>
      <c r="T119" s="2" t="s">
        <v>67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214</v>
      </c>
      <c r="AS119" s="2" t="s">
        <v>52</v>
      </c>
      <c r="AT119" s="3"/>
      <c r="AU119" s="2" t="s">
        <v>216</v>
      </c>
      <c r="AV119" s="3">
        <v>157</v>
      </c>
    </row>
    <row r="120" spans="1:48" ht="30" customHeight="1" x14ac:dyDescent="0.3">
      <c r="A120" s="16" t="s">
        <v>217</v>
      </c>
      <c r="B120" s="16" t="s">
        <v>218</v>
      </c>
      <c r="C120" s="16" t="s">
        <v>219</v>
      </c>
      <c r="D120" s="14">
        <v>86</v>
      </c>
      <c r="E120" s="15"/>
      <c r="F120" s="15"/>
      <c r="G120" s="15"/>
      <c r="H120" s="15"/>
      <c r="I120" s="15"/>
      <c r="J120" s="15"/>
      <c r="K120" s="15"/>
      <c r="L120" s="15"/>
      <c r="M120" s="16" t="s">
        <v>214</v>
      </c>
      <c r="N120" s="2" t="s">
        <v>220</v>
      </c>
      <c r="O120" s="2" t="s">
        <v>52</v>
      </c>
      <c r="P120" s="2" t="s">
        <v>52</v>
      </c>
      <c r="Q120" s="2" t="s">
        <v>52</v>
      </c>
      <c r="R120" s="2" t="s">
        <v>66</v>
      </c>
      <c r="S120" s="2" t="s">
        <v>66</v>
      </c>
      <c r="T120" s="2" t="s">
        <v>67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214</v>
      </c>
      <c r="AS120" s="2" t="s">
        <v>52</v>
      </c>
      <c r="AT120" s="3"/>
      <c r="AU120" s="2" t="s">
        <v>221</v>
      </c>
      <c r="AV120" s="3">
        <v>158</v>
      </c>
    </row>
    <row r="121" spans="1:48" ht="30" customHeight="1" x14ac:dyDescent="0.3">
      <c r="A121" s="16" t="s">
        <v>222</v>
      </c>
      <c r="B121" s="16" t="s">
        <v>223</v>
      </c>
      <c r="C121" s="16" t="s">
        <v>219</v>
      </c>
      <c r="D121" s="14">
        <v>313</v>
      </c>
      <c r="E121" s="15"/>
      <c r="F121" s="15"/>
      <c r="G121" s="15"/>
      <c r="H121" s="15"/>
      <c r="I121" s="15"/>
      <c r="J121" s="15"/>
      <c r="K121" s="15"/>
      <c r="L121" s="15"/>
      <c r="M121" s="16" t="s">
        <v>214</v>
      </c>
      <c r="N121" s="2" t="s">
        <v>224</v>
      </c>
      <c r="O121" s="2" t="s">
        <v>52</v>
      </c>
      <c r="P121" s="2" t="s">
        <v>52</v>
      </c>
      <c r="Q121" s="2" t="s">
        <v>52</v>
      </c>
      <c r="R121" s="2" t="s">
        <v>66</v>
      </c>
      <c r="S121" s="2" t="s">
        <v>66</v>
      </c>
      <c r="T121" s="2" t="s">
        <v>67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214</v>
      </c>
      <c r="AS121" s="2" t="s">
        <v>52</v>
      </c>
      <c r="AT121" s="3"/>
      <c r="AU121" s="2" t="s">
        <v>225</v>
      </c>
      <c r="AV121" s="3">
        <v>159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160</v>
      </c>
    </row>
    <row r="123" spans="1:48" ht="30" customHeight="1" x14ac:dyDescent="0.3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 t="s">
        <v>160</v>
      </c>
    </row>
    <row r="124" spans="1:48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160</v>
      </c>
    </row>
    <row r="125" spans="1:48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160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160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160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160</v>
      </c>
    </row>
    <row r="129" spans="1:48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160</v>
      </c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160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160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160</v>
      </c>
    </row>
    <row r="133" spans="1:48" ht="30" customHeight="1" x14ac:dyDescent="0.3">
      <c r="A133" s="16" t="s">
        <v>105</v>
      </c>
      <c r="B133" s="14"/>
      <c r="C133" s="14"/>
      <c r="D133" s="14"/>
      <c r="E133" s="15"/>
      <c r="F133" s="15">
        <f>SUMIF(Q109:Q132,"01010105",F109:F132)</f>
        <v>0</v>
      </c>
      <c r="G133" s="15"/>
      <c r="H133" s="15">
        <f>SUMIF(Q109:Q132,"01010105",H109:H132)</f>
        <v>0</v>
      </c>
      <c r="I133" s="15"/>
      <c r="J133" s="15">
        <f>SUMIF(Q109:Q132,"01010105",J109:J132)</f>
        <v>0</v>
      </c>
      <c r="K133" s="15"/>
      <c r="L133" s="15">
        <f>SUMIF(Q109:Q132,"01010105",L109:L132)</f>
        <v>0</v>
      </c>
      <c r="M133" s="14"/>
      <c r="N133" t="s">
        <v>106</v>
      </c>
    </row>
    <row r="134" spans="1:48" ht="30" customHeight="1" x14ac:dyDescent="0.3">
      <c r="A134" s="16" t="s">
        <v>226</v>
      </c>
      <c r="B134" s="16" t="s">
        <v>60</v>
      </c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N134" s="3"/>
      <c r="O134" s="3"/>
      <c r="P134" s="3"/>
      <c r="Q134" s="2" t="s">
        <v>227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 x14ac:dyDescent="0.3">
      <c r="A135" s="16" t="s">
        <v>228</v>
      </c>
      <c r="B135" s="16" t="s">
        <v>229</v>
      </c>
      <c r="C135" s="16" t="s">
        <v>96</v>
      </c>
      <c r="D135" s="14">
        <v>456.4</v>
      </c>
      <c r="E135" s="15"/>
      <c r="F135" s="15"/>
      <c r="G135" s="15"/>
      <c r="H135" s="15"/>
      <c r="I135" s="15"/>
      <c r="J135" s="15"/>
      <c r="K135" s="15"/>
      <c r="L135" s="15"/>
      <c r="M135" s="16" t="s">
        <v>214</v>
      </c>
      <c r="N135" s="2" t="s">
        <v>230</v>
      </c>
      <c r="O135" s="2" t="s">
        <v>52</v>
      </c>
      <c r="P135" s="2" t="s">
        <v>52</v>
      </c>
      <c r="Q135" s="2" t="s">
        <v>52</v>
      </c>
      <c r="R135" s="2" t="s">
        <v>66</v>
      </c>
      <c r="S135" s="2" t="s">
        <v>66</v>
      </c>
      <c r="T135" s="2" t="s">
        <v>67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214</v>
      </c>
      <c r="AS135" s="2" t="s">
        <v>52</v>
      </c>
      <c r="AT135" s="3"/>
      <c r="AU135" s="2" t="s">
        <v>231</v>
      </c>
      <c r="AV135" s="3">
        <v>149</v>
      </c>
    </row>
    <row r="136" spans="1:48" ht="30" customHeight="1" x14ac:dyDescent="0.3">
      <c r="A136" s="16" t="s">
        <v>232</v>
      </c>
      <c r="B136" s="16" t="s">
        <v>233</v>
      </c>
      <c r="C136" s="16" t="s">
        <v>96</v>
      </c>
      <c r="D136" s="14">
        <v>28.8</v>
      </c>
      <c r="E136" s="15">
        <f>TRUNC(일위대가목록!E18,0)</f>
        <v>0</v>
      </c>
      <c r="F136" s="15">
        <f>TRUNC(E136*D136, 0)</f>
        <v>0</v>
      </c>
      <c r="G136" s="15">
        <f>TRUNC(일위대가목록!F18,0)</f>
        <v>0</v>
      </c>
      <c r="H136" s="15">
        <f>TRUNC(G136*D136, 0)</f>
        <v>0</v>
      </c>
      <c r="I136" s="15">
        <f>TRUNC(일위대가목록!G18,0)</f>
        <v>0</v>
      </c>
      <c r="J136" s="15">
        <f>TRUNC(I136*D136, 0)</f>
        <v>0</v>
      </c>
      <c r="K136" s="15">
        <f>TRUNC(E136+G136+I136, 0)</f>
        <v>0</v>
      </c>
      <c r="L136" s="15">
        <f>TRUNC(F136+H136+J136, 0)</f>
        <v>0</v>
      </c>
      <c r="M136" s="16" t="s">
        <v>234</v>
      </c>
      <c r="N136" s="2" t="s">
        <v>235</v>
      </c>
      <c r="O136" s="2" t="s">
        <v>52</v>
      </c>
      <c r="P136" s="2" t="s">
        <v>52</v>
      </c>
      <c r="Q136" s="2" t="s">
        <v>227</v>
      </c>
      <c r="R136" s="2" t="s">
        <v>67</v>
      </c>
      <c r="S136" s="2" t="s">
        <v>66</v>
      </c>
      <c r="T136" s="2" t="s">
        <v>66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236</v>
      </c>
      <c r="AV136" s="3">
        <v>31</v>
      </c>
    </row>
    <row r="137" spans="1:48" ht="30" customHeight="1" x14ac:dyDescent="0.3">
      <c r="A137" s="16" t="s">
        <v>232</v>
      </c>
      <c r="B137" s="16" t="s">
        <v>237</v>
      </c>
      <c r="C137" s="16" t="s">
        <v>96</v>
      </c>
      <c r="D137" s="14">
        <v>50.4</v>
      </c>
      <c r="E137" s="15">
        <f>TRUNC(일위대가목록!E19,0)</f>
        <v>0</v>
      </c>
      <c r="F137" s="15">
        <f>TRUNC(E137*D137, 0)</f>
        <v>0</v>
      </c>
      <c r="G137" s="15">
        <f>TRUNC(일위대가목록!F19,0)</f>
        <v>0</v>
      </c>
      <c r="H137" s="15">
        <f>TRUNC(G137*D137, 0)</f>
        <v>0</v>
      </c>
      <c r="I137" s="15">
        <f>TRUNC(일위대가목록!G19,0)</f>
        <v>0</v>
      </c>
      <c r="J137" s="15">
        <f>TRUNC(I137*D137, 0)</f>
        <v>0</v>
      </c>
      <c r="K137" s="15">
        <f>TRUNC(E137+G137+I137, 0)</f>
        <v>0</v>
      </c>
      <c r="L137" s="15">
        <f>TRUNC(F137+H137+J137, 0)</f>
        <v>0</v>
      </c>
      <c r="M137" s="16" t="s">
        <v>238</v>
      </c>
      <c r="N137" s="2" t="s">
        <v>239</v>
      </c>
      <c r="O137" s="2" t="s">
        <v>52</v>
      </c>
      <c r="P137" s="2" t="s">
        <v>52</v>
      </c>
      <c r="Q137" s="2" t="s">
        <v>227</v>
      </c>
      <c r="R137" s="2" t="s">
        <v>67</v>
      </c>
      <c r="S137" s="2" t="s">
        <v>66</v>
      </c>
      <c r="T137" s="2" t="s">
        <v>66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240</v>
      </c>
      <c r="AV137" s="3">
        <v>32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227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227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227</v>
      </c>
    </row>
    <row r="141" spans="1:48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227</v>
      </c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227</v>
      </c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227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227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227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227</v>
      </c>
    </row>
    <row r="147" spans="1:48" ht="30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227</v>
      </c>
    </row>
    <row r="148" spans="1:48" ht="30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227</v>
      </c>
    </row>
    <row r="149" spans="1:48" ht="30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227</v>
      </c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227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227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227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227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227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227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227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227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227</v>
      </c>
    </row>
    <row r="159" spans="1:48" ht="30" customHeight="1" x14ac:dyDescent="0.3">
      <c r="A159" s="16" t="s">
        <v>105</v>
      </c>
      <c r="B159" s="14"/>
      <c r="C159" s="14"/>
      <c r="D159" s="14"/>
      <c r="E159" s="15"/>
      <c r="F159" s="15">
        <f>SUMIF(Q135:Q158,"01010106",F135:F158)</f>
        <v>0</v>
      </c>
      <c r="G159" s="15"/>
      <c r="H159" s="15">
        <f>SUMIF(Q135:Q158,"01010106",H135:H158)</f>
        <v>0</v>
      </c>
      <c r="I159" s="15"/>
      <c r="J159" s="15">
        <f>SUMIF(Q135:Q158,"01010106",J135:J158)</f>
        <v>0</v>
      </c>
      <c r="K159" s="15"/>
      <c r="L159" s="15">
        <f>SUMIF(Q135:Q158,"01010106",L135:L158)</f>
        <v>0</v>
      </c>
      <c r="M159" s="14"/>
      <c r="N159" t="s">
        <v>106</v>
      </c>
    </row>
    <row r="160" spans="1:48" ht="30" customHeight="1" x14ac:dyDescent="0.3">
      <c r="A160" s="16" t="s">
        <v>241</v>
      </c>
      <c r="B160" s="16" t="s">
        <v>243</v>
      </c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N160" s="3"/>
      <c r="O160" s="3"/>
      <c r="P160" s="3"/>
      <c r="Q160" s="2" t="s">
        <v>242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30" customHeight="1" x14ac:dyDescent="0.3">
      <c r="A161" s="16" t="s">
        <v>244</v>
      </c>
      <c r="B161" s="16" t="s">
        <v>245</v>
      </c>
      <c r="C161" s="16" t="s">
        <v>132</v>
      </c>
      <c r="D161" s="14">
        <v>34.700000000000003</v>
      </c>
      <c r="E161" s="15">
        <f>TRUNC(일위대가목록!E20,0)</f>
        <v>0</v>
      </c>
      <c r="F161" s="15">
        <f>TRUNC(E161*D161, 0)</f>
        <v>0</v>
      </c>
      <c r="G161" s="15">
        <f>TRUNC(일위대가목록!F20,0)</f>
        <v>0</v>
      </c>
      <c r="H161" s="15">
        <f>TRUNC(G161*D161, 0)</f>
        <v>0</v>
      </c>
      <c r="I161" s="15">
        <f>TRUNC(일위대가목록!G20,0)</f>
        <v>0</v>
      </c>
      <c r="J161" s="15">
        <f>TRUNC(I161*D161, 0)</f>
        <v>0</v>
      </c>
      <c r="K161" s="15">
        <f>TRUNC(E161+G161+I161, 0)</f>
        <v>0</v>
      </c>
      <c r="L161" s="15">
        <f>TRUNC(F161+H161+J161, 0)</f>
        <v>0</v>
      </c>
      <c r="M161" s="16" t="s">
        <v>246</v>
      </c>
      <c r="N161" s="2" t="s">
        <v>247</v>
      </c>
      <c r="O161" s="2" t="s">
        <v>52</v>
      </c>
      <c r="P161" s="2" t="s">
        <v>52</v>
      </c>
      <c r="Q161" s="2" t="s">
        <v>242</v>
      </c>
      <c r="R161" s="2" t="s">
        <v>67</v>
      </c>
      <c r="S161" s="2" t="s">
        <v>66</v>
      </c>
      <c r="T161" s="2" t="s">
        <v>66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248</v>
      </c>
      <c r="AV161" s="3">
        <v>34</v>
      </c>
    </row>
    <row r="162" spans="1:48" ht="30" customHeight="1" x14ac:dyDescent="0.3">
      <c r="A162" s="16" t="s">
        <v>249</v>
      </c>
      <c r="B162" s="16" t="s">
        <v>250</v>
      </c>
      <c r="C162" s="16" t="s">
        <v>251</v>
      </c>
      <c r="D162" s="14">
        <v>1</v>
      </c>
      <c r="E162" s="15">
        <f>TRUNC(일위대가목록!E21,0)</f>
        <v>0</v>
      </c>
      <c r="F162" s="15">
        <f>TRUNC(E162*D162, 0)</f>
        <v>0</v>
      </c>
      <c r="G162" s="15">
        <f>TRUNC(일위대가목록!F21,0)</f>
        <v>0</v>
      </c>
      <c r="H162" s="15">
        <f>TRUNC(G162*D162, 0)</f>
        <v>0</v>
      </c>
      <c r="I162" s="15">
        <f>TRUNC(일위대가목록!G21,0)</f>
        <v>0</v>
      </c>
      <c r="J162" s="15">
        <f>TRUNC(I162*D162, 0)</f>
        <v>0</v>
      </c>
      <c r="K162" s="15">
        <f>TRUNC(E162+G162+I162, 0)</f>
        <v>0</v>
      </c>
      <c r="L162" s="15">
        <f>TRUNC(F162+H162+J162, 0)</f>
        <v>0</v>
      </c>
      <c r="M162" s="16" t="s">
        <v>252</v>
      </c>
      <c r="N162" s="2" t="s">
        <v>253</v>
      </c>
      <c r="O162" s="2" t="s">
        <v>52</v>
      </c>
      <c r="P162" s="2" t="s">
        <v>52</v>
      </c>
      <c r="Q162" s="2" t="s">
        <v>242</v>
      </c>
      <c r="R162" s="2" t="s">
        <v>67</v>
      </c>
      <c r="S162" s="2" t="s">
        <v>66</v>
      </c>
      <c r="T162" s="2" t="s">
        <v>66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52</v>
      </c>
      <c r="AS162" s="2" t="s">
        <v>52</v>
      </c>
      <c r="AT162" s="3"/>
      <c r="AU162" s="2" t="s">
        <v>254</v>
      </c>
      <c r="AV162" s="3">
        <v>35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242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242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242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242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242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242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242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242</v>
      </c>
    </row>
    <row r="171" spans="1:48" ht="30" customHeight="1" x14ac:dyDescent="0.3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 t="s">
        <v>242</v>
      </c>
    </row>
    <row r="172" spans="1:48" ht="30" customHeight="1" x14ac:dyDescent="0.3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 t="s">
        <v>242</v>
      </c>
    </row>
    <row r="173" spans="1:48" ht="30" customHeight="1" x14ac:dyDescent="0.3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 t="s">
        <v>242</v>
      </c>
    </row>
    <row r="174" spans="1:48" ht="30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242</v>
      </c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242</v>
      </c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242</v>
      </c>
    </row>
    <row r="177" spans="1:48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242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242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242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242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242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242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242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242</v>
      </c>
    </row>
    <row r="185" spans="1:48" ht="30" customHeight="1" x14ac:dyDescent="0.3">
      <c r="A185" s="16" t="s">
        <v>105</v>
      </c>
      <c r="B185" s="14"/>
      <c r="C185" s="14"/>
      <c r="D185" s="14"/>
      <c r="E185" s="15"/>
      <c r="F185" s="15">
        <f>SUMIF(Q161:Q184,"01010107",F161:F184)</f>
        <v>0</v>
      </c>
      <c r="G185" s="15"/>
      <c r="H185" s="15">
        <f>SUMIF(Q161:Q184,"01010107",H161:H184)</f>
        <v>0</v>
      </c>
      <c r="I185" s="15"/>
      <c r="J185" s="15">
        <f>SUMIF(Q161:Q184,"01010107",J161:J184)</f>
        <v>0</v>
      </c>
      <c r="K185" s="15"/>
      <c r="L185" s="15">
        <f>SUMIF(Q161:Q184,"01010107",L161:L184)</f>
        <v>0</v>
      </c>
      <c r="M185" s="14"/>
      <c r="N185" t="s">
        <v>106</v>
      </c>
    </row>
    <row r="186" spans="1:48" ht="30" customHeight="1" x14ac:dyDescent="0.3">
      <c r="A186" s="16" t="s">
        <v>255</v>
      </c>
      <c r="B186" s="16" t="s">
        <v>60</v>
      </c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N186" s="3"/>
      <c r="O186" s="3"/>
      <c r="P186" s="3"/>
      <c r="Q186" s="2" t="s">
        <v>256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16" t="s">
        <v>257</v>
      </c>
      <c r="B187" s="16" t="s">
        <v>258</v>
      </c>
      <c r="C187" s="16" t="s">
        <v>132</v>
      </c>
      <c r="D187" s="14">
        <v>5</v>
      </c>
      <c r="E187" s="15">
        <f>TRUNC(일위대가목록!E22,0)</f>
        <v>0</v>
      </c>
      <c r="F187" s="15">
        <f>TRUNC(E187*D187, 0)</f>
        <v>0</v>
      </c>
      <c r="G187" s="15">
        <f>TRUNC(일위대가목록!F22,0)</f>
        <v>0</v>
      </c>
      <c r="H187" s="15">
        <f>TRUNC(G187*D187, 0)</f>
        <v>0</v>
      </c>
      <c r="I187" s="15">
        <f>TRUNC(일위대가목록!G22,0)</f>
        <v>0</v>
      </c>
      <c r="J187" s="15">
        <f>TRUNC(I187*D187, 0)</f>
        <v>0</v>
      </c>
      <c r="K187" s="15">
        <f t="shared" ref="K187:L191" si="11">TRUNC(E187+G187+I187, 0)</f>
        <v>0</v>
      </c>
      <c r="L187" s="15">
        <f t="shared" si="11"/>
        <v>0</v>
      </c>
      <c r="M187" s="16" t="s">
        <v>259</v>
      </c>
      <c r="N187" s="2" t="s">
        <v>260</v>
      </c>
      <c r="O187" s="2" t="s">
        <v>52</v>
      </c>
      <c r="P187" s="2" t="s">
        <v>52</v>
      </c>
      <c r="Q187" s="2" t="s">
        <v>256</v>
      </c>
      <c r="R187" s="2" t="s">
        <v>67</v>
      </c>
      <c r="S187" s="2" t="s">
        <v>66</v>
      </c>
      <c r="T187" s="2" t="s">
        <v>66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261</v>
      </c>
      <c r="AV187" s="3">
        <v>123</v>
      </c>
    </row>
    <row r="188" spans="1:48" ht="30" customHeight="1" x14ac:dyDescent="0.3">
      <c r="A188" s="16" t="s">
        <v>262</v>
      </c>
      <c r="B188" s="16" t="s">
        <v>263</v>
      </c>
      <c r="C188" s="16" t="s">
        <v>178</v>
      </c>
      <c r="D188" s="14">
        <v>3</v>
      </c>
      <c r="E188" s="15">
        <f>TRUNC(일위대가목록!E23,0)</f>
        <v>0</v>
      </c>
      <c r="F188" s="15">
        <f>TRUNC(E188*D188, 0)</f>
        <v>0</v>
      </c>
      <c r="G188" s="15">
        <f>TRUNC(일위대가목록!F23,0)</f>
        <v>0</v>
      </c>
      <c r="H188" s="15">
        <f>TRUNC(G188*D188, 0)</f>
        <v>0</v>
      </c>
      <c r="I188" s="15">
        <f>TRUNC(일위대가목록!G23,0)</f>
        <v>0</v>
      </c>
      <c r="J188" s="15">
        <f>TRUNC(I188*D188, 0)</f>
        <v>0</v>
      </c>
      <c r="K188" s="15">
        <f t="shared" si="11"/>
        <v>0</v>
      </c>
      <c r="L188" s="15">
        <f t="shared" si="11"/>
        <v>0</v>
      </c>
      <c r="M188" s="16" t="s">
        <v>264</v>
      </c>
      <c r="N188" s="2" t="s">
        <v>265</v>
      </c>
      <c r="O188" s="2" t="s">
        <v>52</v>
      </c>
      <c r="P188" s="2" t="s">
        <v>52</v>
      </c>
      <c r="Q188" s="2" t="s">
        <v>256</v>
      </c>
      <c r="R188" s="2" t="s">
        <v>67</v>
      </c>
      <c r="S188" s="2" t="s">
        <v>66</v>
      </c>
      <c r="T188" s="2" t="s">
        <v>66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52</v>
      </c>
      <c r="AS188" s="2" t="s">
        <v>52</v>
      </c>
      <c r="AT188" s="3"/>
      <c r="AU188" s="2" t="s">
        <v>266</v>
      </c>
      <c r="AV188" s="3">
        <v>112</v>
      </c>
    </row>
    <row r="189" spans="1:48" ht="30" customHeight="1" x14ac:dyDescent="0.3">
      <c r="A189" s="16" t="s">
        <v>267</v>
      </c>
      <c r="B189" s="16" t="s">
        <v>268</v>
      </c>
      <c r="C189" s="16" t="s">
        <v>96</v>
      </c>
      <c r="D189" s="14">
        <v>117.3</v>
      </c>
      <c r="E189" s="15">
        <f>TRUNC(일위대가목록!E24,0)</f>
        <v>0</v>
      </c>
      <c r="F189" s="15">
        <f>TRUNC(E189*D189, 0)</f>
        <v>0</v>
      </c>
      <c r="G189" s="15">
        <f>TRUNC(일위대가목록!F24,0)</f>
        <v>0</v>
      </c>
      <c r="H189" s="15">
        <f>TRUNC(G189*D189, 0)</f>
        <v>0</v>
      </c>
      <c r="I189" s="15">
        <f>TRUNC(일위대가목록!G24,0)</f>
        <v>0</v>
      </c>
      <c r="J189" s="15">
        <f>TRUNC(I189*D189, 0)</f>
        <v>0</v>
      </c>
      <c r="K189" s="15">
        <f t="shared" si="11"/>
        <v>0</v>
      </c>
      <c r="L189" s="15">
        <f t="shared" si="11"/>
        <v>0</v>
      </c>
      <c r="M189" s="16" t="s">
        <v>269</v>
      </c>
      <c r="N189" s="2" t="s">
        <v>270</v>
      </c>
      <c r="O189" s="2" t="s">
        <v>52</v>
      </c>
      <c r="P189" s="2" t="s">
        <v>52</v>
      </c>
      <c r="Q189" s="2" t="s">
        <v>256</v>
      </c>
      <c r="R189" s="2" t="s">
        <v>67</v>
      </c>
      <c r="S189" s="2" t="s">
        <v>66</v>
      </c>
      <c r="T189" s="2" t="s">
        <v>66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271</v>
      </c>
      <c r="AV189" s="3">
        <v>39</v>
      </c>
    </row>
    <row r="190" spans="1:48" ht="30" customHeight="1" x14ac:dyDescent="0.3">
      <c r="A190" s="16" t="s">
        <v>272</v>
      </c>
      <c r="B190" s="16" t="s">
        <v>273</v>
      </c>
      <c r="C190" s="16" t="s">
        <v>132</v>
      </c>
      <c r="D190" s="14">
        <v>2.6</v>
      </c>
      <c r="E190" s="15">
        <f>TRUNC(일위대가목록!E25,0)</f>
        <v>0</v>
      </c>
      <c r="F190" s="15">
        <f>TRUNC(E190*D190, 0)</f>
        <v>0</v>
      </c>
      <c r="G190" s="15">
        <f>TRUNC(일위대가목록!F25,0)</f>
        <v>0</v>
      </c>
      <c r="H190" s="15">
        <f>TRUNC(G190*D190, 0)</f>
        <v>0</v>
      </c>
      <c r="I190" s="15">
        <f>TRUNC(일위대가목록!G25,0)</f>
        <v>0</v>
      </c>
      <c r="J190" s="15">
        <f>TRUNC(I190*D190, 0)</f>
        <v>0</v>
      </c>
      <c r="K190" s="15">
        <f t="shared" si="11"/>
        <v>0</v>
      </c>
      <c r="L190" s="15">
        <f t="shared" si="11"/>
        <v>0</v>
      </c>
      <c r="M190" s="16" t="s">
        <v>274</v>
      </c>
      <c r="N190" s="2" t="s">
        <v>275</v>
      </c>
      <c r="O190" s="2" t="s">
        <v>52</v>
      </c>
      <c r="P190" s="2" t="s">
        <v>52</v>
      </c>
      <c r="Q190" s="2" t="s">
        <v>256</v>
      </c>
      <c r="R190" s="2" t="s">
        <v>67</v>
      </c>
      <c r="S190" s="2" t="s">
        <v>66</v>
      </c>
      <c r="T190" s="2" t="s">
        <v>66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276</v>
      </c>
      <c r="AV190" s="3">
        <v>40</v>
      </c>
    </row>
    <row r="191" spans="1:48" ht="30" customHeight="1" x14ac:dyDescent="0.3">
      <c r="A191" s="16" t="s">
        <v>277</v>
      </c>
      <c r="B191" s="16" t="s">
        <v>278</v>
      </c>
      <c r="C191" s="16" t="s">
        <v>132</v>
      </c>
      <c r="D191" s="14">
        <v>106.7</v>
      </c>
      <c r="E191" s="15">
        <f>TRUNC(일위대가목록!E26,0)</f>
        <v>0</v>
      </c>
      <c r="F191" s="15">
        <f>TRUNC(E191*D191, 0)</f>
        <v>0</v>
      </c>
      <c r="G191" s="15">
        <f>TRUNC(일위대가목록!F26,0)</f>
        <v>0</v>
      </c>
      <c r="H191" s="15">
        <f>TRUNC(G191*D191, 0)</f>
        <v>0</v>
      </c>
      <c r="I191" s="15">
        <f>TRUNC(일위대가목록!G26,0)</f>
        <v>0</v>
      </c>
      <c r="J191" s="15">
        <f>TRUNC(I191*D191, 0)</f>
        <v>0</v>
      </c>
      <c r="K191" s="15">
        <f t="shared" si="11"/>
        <v>0</v>
      </c>
      <c r="L191" s="15">
        <f t="shared" si="11"/>
        <v>0</v>
      </c>
      <c r="M191" s="16" t="s">
        <v>279</v>
      </c>
      <c r="N191" s="2" t="s">
        <v>280</v>
      </c>
      <c r="O191" s="2" t="s">
        <v>52</v>
      </c>
      <c r="P191" s="2" t="s">
        <v>52</v>
      </c>
      <c r="Q191" s="2" t="s">
        <v>256</v>
      </c>
      <c r="R191" s="2" t="s">
        <v>67</v>
      </c>
      <c r="S191" s="2" t="s">
        <v>66</v>
      </c>
      <c r="T191" s="2" t="s">
        <v>66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281</v>
      </c>
      <c r="AV191" s="3">
        <v>41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256</v>
      </c>
    </row>
    <row r="193" spans="1:17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256</v>
      </c>
    </row>
    <row r="194" spans="1:17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256</v>
      </c>
    </row>
    <row r="195" spans="1:17" ht="30" customHeight="1" x14ac:dyDescent="0.3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1" t="s">
        <v>256</v>
      </c>
    </row>
    <row r="196" spans="1:17" ht="30" customHeight="1" x14ac:dyDescent="0.3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1" t="s">
        <v>256</v>
      </c>
    </row>
    <row r="197" spans="1:17" ht="30" customHeight="1" x14ac:dyDescent="0.3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1" t="s">
        <v>256</v>
      </c>
    </row>
    <row r="198" spans="1:17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256</v>
      </c>
    </row>
    <row r="199" spans="1:17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256</v>
      </c>
    </row>
    <row r="200" spans="1:17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256</v>
      </c>
    </row>
    <row r="201" spans="1:17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256</v>
      </c>
    </row>
    <row r="202" spans="1:17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256</v>
      </c>
    </row>
    <row r="203" spans="1:17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256</v>
      </c>
    </row>
    <row r="204" spans="1:17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256</v>
      </c>
    </row>
    <row r="205" spans="1:17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256</v>
      </c>
    </row>
    <row r="206" spans="1:17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256</v>
      </c>
    </row>
    <row r="207" spans="1:17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256</v>
      </c>
    </row>
    <row r="208" spans="1:17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256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256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256</v>
      </c>
    </row>
    <row r="211" spans="1:48" ht="30" customHeight="1" x14ac:dyDescent="0.3">
      <c r="A211" s="16" t="s">
        <v>105</v>
      </c>
      <c r="B211" s="14"/>
      <c r="C211" s="14"/>
      <c r="D211" s="14"/>
      <c r="E211" s="15"/>
      <c r="F211" s="15">
        <f>SUMIF(Q187:Q210,"01010108",F187:F210)</f>
        <v>0</v>
      </c>
      <c r="G211" s="15"/>
      <c r="H211" s="15">
        <f>SUMIF(Q187:Q210,"01010108",H187:H210)</f>
        <v>0</v>
      </c>
      <c r="I211" s="15"/>
      <c r="J211" s="15">
        <f>SUMIF(Q187:Q210,"01010108",J187:J210)</f>
        <v>0</v>
      </c>
      <c r="K211" s="15"/>
      <c r="L211" s="15">
        <f>SUMIF(Q187:Q210,"01010108",L187:L210)</f>
        <v>0</v>
      </c>
      <c r="M211" s="14"/>
      <c r="N211" t="s">
        <v>106</v>
      </c>
    </row>
    <row r="212" spans="1:48" ht="30" customHeight="1" x14ac:dyDescent="0.3">
      <c r="A212" s="16" t="s">
        <v>282</v>
      </c>
      <c r="B212" s="16" t="s">
        <v>284</v>
      </c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N212" s="3"/>
      <c r="O212" s="3"/>
      <c r="P212" s="3"/>
      <c r="Q212" s="2" t="s">
        <v>283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16" t="s">
        <v>285</v>
      </c>
      <c r="B213" s="16" t="s">
        <v>286</v>
      </c>
      <c r="C213" s="16" t="s">
        <v>96</v>
      </c>
      <c r="D213" s="14">
        <v>2.7</v>
      </c>
      <c r="E213" s="15">
        <f>TRUNC(일위대가목록!E27,0)</f>
        <v>0</v>
      </c>
      <c r="F213" s="15">
        <f>TRUNC(E213*D213, 0)</f>
        <v>0</v>
      </c>
      <c r="G213" s="15">
        <f>TRUNC(일위대가목록!F27,0)</f>
        <v>0</v>
      </c>
      <c r="H213" s="15">
        <f>TRUNC(G213*D213, 0)</f>
        <v>0</v>
      </c>
      <c r="I213" s="15">
        <f>TRUNC(일위대가목록!G27,0)</f>
        <v>0</v>
      </c>
      <c r="J213" s="15">
        <f>TRUNC(I213*D213, 0)</f>
        <v>0</v>
      </c>
      <c r="K213" s="15">
        <f>TRUNC(E213+G213+I213, 0)</f>
        <v>0</v>
      </c>
      <c r="L213" s="15">
        <f>TRUNC(F213+H213+J213, 0)</f>
        <v>0</v>
      </c>
      <c r="M213" s="16" t="s">
        <v>287</v>
      </c>
      <c r="N213" s="2" t="s">
        <v>288</v>
      </c>
      <c r="O213" s="2" t="s">
        <v>52</v>
      </c>
      <c r="P213" s="2" t="s">
        <v>52</v>
      </c>
      <c r="Q213" s="2" t="s">
        <v>283</v>
      </c>
      <c r="R213" s="2" t="s">
        <v>67</v>
      </c>
      <c r="S213" s="2" t="s">
        <v>66</v>
      </c>
      <c r="T213" s="2" t="s">
        <v>66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289</v>
      </c>
      <c r="AV213" s="3">
        <v>43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283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283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283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283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283</v>
      </c>
    </row>
    <row r="219" spans="1:48" ht="30" customHeight="1" x14ac:dyDescent="0.3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1" t="s">
        <v>283</v>
      </c>
    </row>
    <row r="220" spans="1:48" ht="30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 t="s">
        <v>283</v>
      </c>
    </row>
    <row r="221" spans="1:48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 t="s">
        <v>283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283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283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283</v>
      </c>
    </row>
    <row r="225" spans="1:48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283</v>
      </c>
    </row>
    <row r="226" spans="1:48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283</v>
      </c>
    </row>
    <row r="227" spans="1:48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283</v>
      </c>
    </row>
    <row r="228" spans="1:48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283</v>
      </c>
    </row>
    <row r="229" spans="1:48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283</v>
      </c>
    </row>
    <row r="230" spans="1:48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283</v>
      </c>
    </row>
    <row r="231" spans="1:48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283</v>
      </c>
    </row>
    <row r="232" spans="1:48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283</v>
      </c>
    </row>
    <row r="233" spans="1:48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283</v>
      </c>
    </row>
    <row r="234" spans="1:48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283</v>
      </c>
    </row>
    <row r="235" spans="1:48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283</v>
      </c>
    </row>
    <row r="236" spans="1:48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283</v>
      </c>
    </row>
    <row r="237" spans="1:48" ht="30" customHeight="1" x14ac:dyDescent="0.3">
      <c r="A237" s="16" t="s">
        <v>105</v>
      </c>
      <c r="B237" s="14"/>
      <c r="C237" s="14"/>
      <c r="D237" s="14"/>
      <c r="E237" s="15"/>
      <c r="F237" s="15">
        <f>SUMIF(Q213:Q236,"01010109",F213:F236)</f>
        <v>0</v>
      </c>
      <c r="G237" s="15"/>
      <c r="H237" s="15">
        <f>SUMIF(Q213:Q236,"01010109",H213:H236)</f>
        <v>0</v>
      </c>
      <c r="I237" s="15"/>
      <c r="J237" s="15">
        <f>SUMIF(Q213:Q236,"01010109",J213:J236)</f>
        <v>0</v>
      </c>
      <c r="K237" s="15"/>
      <c r="L237" s="15">
        <f>SUMIF(Q213:Q236,"01010109",L213:L236)</f>
        <v>0</v>
      </c>
      <c r="M237" s="14"/>
      <c r="N237" t="s">
        <v>106</v>
      </c>
    </row>
    <row r="238" spans="1:48" ht="30" customHeight="1" x14ac:dyDescent="0.3">
      <c r="A238" s="16" t="s">
        <v>290</v>
      </c>
      <c r="B238" s="16" t="s">
        <v>138</v>
      </c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N238" s="3"/>
      <c r="O238" s="3"/>
      <c r="P238" s="3"/>
      <c r="Q238" s="2" t="s">
        <v>291</v>
      </c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ht="30" customHeight="1" x14ac:dyDescent="0.3">
      <c r="A239" s="16" t="s">
        <v>292</v>
      </c>
      <c r="B239" s="16" t="s">
        <v>293</v>
      </c>
      <c r="C239" s="16" t="s">
        <v>178</v>
      </c>
      <c r="D239" s="14">
        <v>1</v>
      </c>
      <c r="E239" s="15">
        <f>TRUNC(일위대가목록!E28,0)</f>
        <v>0</v>
      </c>
      <c r="F239" s="15">
        <f t="shared" ref="F239:F251" si="12">TRUNC(E239*D239, 0)</f>
        <v>0</v>
      </c>
      <c r="G239" s="15">
        <f>TRUNC(일위대가목록!F28,0)</f>
        <v>0</v>
      </c>
      <c r="H239" s="15">
        <f t="shared" ref="H239:H251" si="13">TRUNC(G239*D239, 0)</f>
        <v>0</v>
      </c>
      <c r="I239" s="15">
        <f>TRUNC(일위대가목록!G28,0)</f>
        <v>0</v>
      </c>
      <c r="J239" s="15">
        <f t="shared" ref="J239:J251" si="14">TRUNC(I239*D239, 0)</f>
        <v>0</v>
      </c>
      <c r="K239" s="15">
        <f t="shared" ref="K239:K251" si="15">TRUNC(E239+G239+I239, 0)</f>
        <v>0</v>
      </c>
      <c r="L239" s="15">
        <f t="shared" ref="L239:L251" si="16">TRUNC(F239+H239+J239, 0)</f>
        <v>0</v>
      </c>
      <c r="M239" s="16" t="s">
        <v>294</v>
      </c>
      <c r="N239" s="2" t="s">
        <v>295</v>
      </c>
      <c r="O239" s="2" t="s">
        <v>52</v>
      </c>
      <c r="P239" s="2" t="s">
        <v>52</v>
      </c>
      <c r="Q239" s="2" t="s">
        <v>291</v>
      </c>
      <c r="R239" s="2" t="s">
        <v>67</v>
      </c>
      <c r="S239" s="2" t="s">
        <v>66</v>
      </c>
      <c r="T239" s="2" t="s">
        <v>66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52</v>
      </c>
      <c r="AS239" s="2" t="s">
        <v>52</v>
      </c>
      <c r="AT239" s="3"/>
      <c r="AU239" s="2" t="s">
        <v>296</v>
      </c>
      <c r="AV239" s="3">
        <v>53</v>
      </c>
    </row>
    <row r="240" spans="1:48" ht="30" customHeight="1" x14ac:dyDescent="0.3">
      <c r="A240" s="16" t="s">
        <v>297</v>
      </c>
      <c r="B240" s="16" t="s">
        <v>298</v>
      </c>
      <c r="C240" s="16" t="s">
        <v>178</v>
      </c>
      <c r="D240" s="14">
        <v>1</v>
      </c>
      <c r="E240" s="15">
        <f>TRUNC(일위대가목록!E29,0)</f>
        <v>0</v>
      </c>
      <c r="F240" s="15">
        <f t="shared" si="12"/>
        <v>0</v>
      </c>
      <c r="G240" s="15">
        <f>TRUNC(일위대가목록!F29,0)</f>
        <v>0</v>
      </c>
      <c r="H240" s="15">
        <f t="shared" si="13"/>
        <v>0</v>
      </c>
      <c r="I240" s="15">
        <f>TRUNC(일위대가목록!G29,0)</f>
        <v>0</v>
      </c>
      <c r="J240" s="15">
        <f t="shared" si="14"/>
        <v>0</v>
      </c>
      <c r="K240" s="15">
        <f t="shared" si="15"/>
        <v>0</v>
      </c>
      <c r="L240" s="15">
        <f t="shared" si="16"/>
        <v>0</v>
      </c>
      <c r="M240" s="16" t="s">
        <v>299</v>
      </c>
      <c r="N240" s="2" t="s">
        <v>300</v>
      </c>
      <c r="O240" s="2" t="s">
        <v>52</v>
      </c>
      <c r="P240" s="2" t="s">
        <v>52</v>
      </c>
      <c r="Q240" s="2" t="s">
        <v>291</v>
      </c>
      <c r="R240" s="2" t="s">
        <v>67</v>
      </c>
      <c r="S240" s="2" t="s">
        <v>66</v>
      </c>
      <c r="T240" s="2" t="s">
        <v>66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52</v>
      </c>
      <c r="AS240" s="2" t="s">
        <v>52</v>
      </c>
      <c r="AT240" s="3"/>
      <c r="AU240" s="2" t="s">
        <v>301</v>
      </c>
      <c r="AV240" s="3">
        <v>54</v>
      </c>
    </row>
    <row r="241" spans="1:48" ht="30" customHeight="1" x14ac:dyDescent="0.3">
      <c r="A241" s="16" t="s">
        <v>302</v>
      </c>
      <c r="B241" s="16" t="s">
        <v>303</v>
      </c>
      <c r="C241" s="16" t="s">
        <v>178</v>
      </c>
      <c r="D241" s="14">
        <v>1</v>
      </c>
      <c r="E241" s="15">
        <f>TRUNC(일위대가목록!E30,0)</f>
        <v>0</v>
      </c>
      <c r="F241" s="15">
        <f t="shared" si="12"/>
        <v>0</v>
      </c>
      <c r="G241" s="15">
        <f>TRUNC(일위대가목록!F30,0)</f>
        <v>0</v>
      </c>
      <c r="H241" s="15">
        <f t="shared" si="13"/>
        <v>0</v>
      </c>
      <c r="I241" s="15">
        <f>TRUNC(일위대가목록!G30,0)</f>
        <v>0</v>
      </c>
      <c r="J241" s="15">
        <f t="shared" si="14"/>
        <v>0</v>
      </c>
      <c r="K241" s="15">
        <f t="shared" si="15"/>
        <v>0</v>
      </c>
      <c r="L241" s="15">
        <f t="shared" si="16"/>
        <v>0</v>
      </c>
      <c r="M241" s="16" t="s">
        <v>304</v>
      </c>
      <c r="N241" s="2" t="s">
        <v>305</v>
      </c>
      <c r="O241" s="2" t="s">
        <v>52</v>
      </c>
      <c r="P241" s="2" t="s">
        <v>52</v>
      </c>
      <c r="Q241" s="2" t="s">
        <v>291</v>
      </c>
      <c r="R241" s="2" t="s">
        <v>67</v>
      </c>
      <c r="S241" s="2" t="s">
        <v>66</v>
      </c>
      <c r="T241" s="2" t="s">
        <v>66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52</v>
      </c>
      <c r="AS241" s="2" t="s">
        <v>52</v>
      </c>
      <c r="AT241" s="3"/>
      <c r="AU241" s="2" t="s">
        <v>306</v>
      </c>
      <c r="AV241" s="3">
        <v>55</v>
      </c>
    </row>
    <row r="242" spans="1:48" ht="30" customHeight="1" x14ac:dyDescent="0.3">
      <c r="A242" s="16" t="s">
        <v>307</v>
      </c>
      <c r="B242" s="16" t="s">
        <v>308</v>
      </c>
      <c r="C242" s="16" t="s">
        <v>178</v>
      </c>
      <c r="D242" s="14">
        <v>2</v>
      </c>
      <c r="E242" s="15">
        <f>TRUNC(일위대가목록!E31,0)</f>
        <v>0</v>
      </c>
      <c r="F242" s="15">
        <f t="shared" si="12"/>
        <v>0</v>
      </c>
      <c r="G242" s="15">
        <f>TRUNC(일위대가목록!F31,0)</f>
        <v>0</v>
      </c>
      <c r="H242" s="15">
        <f t="shared" si="13"/>
        <v>0</v>
      </c>
      <c r="I242" s="15">
        <f>TRUNC(일위대가목록!G31,0)</f>
        <v>0</v>
      </c>
      <c r="J242" s="15">
        <f t="shared" si="14"/>
        <v>0</v>
      </c>
      <c r="K242" s="15">
        <f t="shared" si="15"/>
        <v>0</v>
      </c>
      <c r="L242" s="15">
        <f t="shared" si="16"/>
        <v>0</v>
      </c>
      <c r="M242" s="16" t="s">
        <v>309</v>
      </c>
      <c r="N242" s="2" t="s">
        <v>310</v>
      </c>
      <c r="O242" s="2" t="s">
        <v>52</v>
      </c>
      <c r="P242" s="2" t="s">
        <v>52</v>
      </c>
      <c r="Q242" s="2" t="s">
        <v>291</v>
      </c>
      <c r="R242" s="2" t="s">
        <v>67</v>
      </c>
      <c r="S242" s="2" t="s">
        <v>66</v>
      </c>
      <c r="T242" s="2" t="s">
        <v>66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52</v>
      </c>
      <c r="AS242" s="2" t="s">
        <v>52</v>
      </c>
      <c r="AT242" s="3"/>
      <c r="AU242" s="2" t="s">
        <v>311</v>
      </c>
      <c r="AV242" s="3">
        <v>57</v>
      </c>
    </row>
    <row r="243" spans="1:48" ht="30" customHeight="1" x14ac:dyDescent="0.3">
      <c r="A243" s="16" t="s">
        <v>312</v>
      </c>
      <c r="B243" s="16" t="s">
        <v>313</v>
      </c>
      <c r="C243" s="16" t="s">
        <v>178</v>
      </c>
      <c r="D243" s="14">
        <v>4</v>
      </c>
      <c r="E243" s="15">
        <f>TRUNC(일위대가목록!E32,0)</f>
        <v>0</v>
      </c>
      <c r="F243" s="15">
        <f t="shared" si="12"/>
        <v>0</v>
      </c>
      <c r="G243" s="15">
        <f>TRUNC(일위대가목록!F32,0)</f>
        <v>0</v>
      </c>
      <c r="H243" s="15">
        <f t="shared" si="13"/>
        <v>0</v>
      </c>
      <c r="I243" s="15">
        <f>TRUNC(일위대가목록!G32,0)</f>
        <v>0</v>
      </c>
      <c r="J243" s="15">
        <f t="shared" si="14"/>
        <v>0</v>
      </c>
      <c r="K243" s="15">
        <f t="shared" si="15"/>
        <v>0</v>
      </c>
      <c r="L243" s="15">
        <f t="shared" si="16"/>
        <v>0</v>
      </c>
      <c r="M243" s="16" t="s">
        <v>314</v>
      </c>
      <c r="N243" s="2" t="s">
        <v>315</v>
      </c>
      <c r="O243" s="2" t="s">
        <v>52</v>
      </c>
      <c r="P243" s="2" t="s">
        <v>52</v>
      </c>
      <c r="Q243" s="2" t="s">
        <v>291</v>
      </c>
      <c r="R243" s="2" t="s">
        <v>67</v>
      </c>
      <c r="S243" s="2" t="s">
        <v>66</v>
      </c>
      <c r="T243" s="2" t="s">
        <v>66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52</v>
      </c>
      <c r="AS243" s="2" t="s">
        <v>52</v>
      </c>
      <c r="AT243" s="3"/>
      <c r="AU243" s="2" t="s">
        <v>316</v>
      </c>
      <c r="AV243" s="3">
        <v>58</v>
      </c>
    </row>
    <row r="244" spans="1:48" ht="30" customHeight="1" x14ac:dyDescent="0.3">
      <c r="A244" s="16" t="s">
        <v>317</v>
      </c>
      <c r="B244" s="16" t="s">
        <v>318</v>
      </c>
      <c r="C244" s="16" t="s">
        <v>178</v>
      </c>
      <c r="D244" s="14">
        <v>2</v>
      </c>
      <c r="E244" s="15">
        <f>TRUNC(일위대가목록!E33,0)</f>
        <v>0</v>
      </c>
      <c r="F244" s="15">
        <f t="shared" si="12"/>
        <v>0</v>
      </c>
      <c r="G244" s="15">
        <f>TRUNC(일위대가목록!F33,0)</f>
        <v>0</v>
      </c>
      <c r="H244" s="15">
        <f t="shared" si="13"/>
        <v>0</v>
      </c>
      <c r="I244" s="15">
        <f>TRUNC(일위대가목록!G33,0)</f>
        <v>0</v>
      </c>
      <c r="J244" s="15">
        <f t="shared" si="14"/>
        <v>0</v>
      </c>
      <c r="K244" s="15">
        <f t="shared" si="15"/>
        <v>0</v>
      </c>
      <c r="L244" s="15">
        <f t="shared" si="16"/>
        <v>0</v>
      </c>
      <c r="M244" s="16" t="s">
        <v>319</v>
      </c>
      <c r="N244" s="2" t="s">
        <v>320</v>
      </c>
      <c r="O244" s="2" t="s">
        <v>52</v>
      </c>
      <c r="P244" s="2" t="s">
        <v>52</v>
      </c>
      <c r="Q244" s="2" t="s">
        <v>291</v>
      </c>
      <c r="R244" s="2" t="s">
        <v>67</v>
      </c>
      <c r="S244" s="2" t="s">
        <v>66</v>
      </c>
      <c r="T244" s="2" t="s">
        <v>66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52</v>
      </c>
      <c r="AS244" s="2" t="s">
        <v>52</v>
      </c>
      <c r="AT244" s="3"/>
      <c r="AU244" s="2" t="s">
        <v>321</v>
      </c>
      <c r="AV244" s="3">
        <v>59</v>
      </c>
    </row>
    <row r="245" spans="1:48" ht="30" customHeight="1" x14ac:dyDescent="0.3">
      <c r="A245" s="16" t="s">
        <v>322</v>
      </c>
      <c r="B245" s="16" t="s">
        <v>323</v>
      </c>
      <c r="C245" s="16" t="s">
        <v>178</v>
      </c>
      <c r="D245" s="14">
        <v>8</v>
      </c>
      <c r="E245" s="15">
        <f>TRUNC(일위대가목록!E34,0)</f>
        <v>0</v>
      </c>
      <c r="F245" s="15">
        <f t="shared" si="12"/>
        <v>0</v>
      </c>
      <c r="G245" s="15">
        <f>TRUNC(일위대가목록!F34,0)</f>
        <v>0</v>
      </c>
      <c r="H245" s="15">
        <f t="shared" si="13"/>
        <v>0</v>
      </c>
      <c r="I245" s="15">
        <f>TRUNC(일위대가목록!G34,0)</f>
        <v>0</v>
      </c>
      <c r="J245" s="15">
        <f t="shared" si="14"/>
        <v>0</v>
      </c>
      <c r="K245" s="15">
        <f t="shared" si="15"/>
        <v>0</v>
      </c>
      <c r="L245" s="15">
        <f t="shared" si="16"/>
        <v>0</v>
      </c>
      <c r="M245" s="16" t="s">
        <v>324</v>
      </c>
      <c r="N245" s="2" t="s">
        <v>325</v>
      </c>
      <c r="O245" s="2" t="s">
        <v>52</v>
      </c>
      <c r="P245" s="2" t="s">
        <v>52</v>
      </c>
      <c r="Q245" s="2" t="s">
        <v>291</v>
      </c>
      <c r="R245" s="2" t="s">
        <v>67</v>
      </c>
      <c r="S245" s="2" t="s">
        <v>66</v>
      </c>
      <c r="T245" s="2" t="s">
        <v>66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326</v>
      </c>
      <c r="AV245" s="3">
        <v>60</v>
      </c>
    </row>
    <row r="246" spans="1:48" ht="30" customHeight="1" x14ac:dyDescent="0.3">
      <c r="A246" s="16" t="s">
        <v>327</v>
      </c>
      <c r="B246" s="16" t="s">
        <v>328</v>
      </c>
      <c r="C246" s="16" t="s">
        <v>178</v>
      </c>
      <c r="D246" s="14">
        <v>2</v>
      </c>
      <c r="E246" s="15">
        <f>TRUNC(일위대가목록!E35,0)</f>
        <v>0</v>
      </c>
      <c r="F246" s="15">
        <f t="shared" si="12"/>
        <v>0</v>
      </c>
      <c r="G246" s="15">
        <f>TRUNC(일위대가목록!F35,0)</f>
        <v>0</v>
      </c>
      <c r="H246" s="15">
        <f t="shared" si="13"/>
        <v>0</v>
      </c>
      <c r="I246" s="15">
        <f>TRUNC(일위대가목록!G35,0)</f>
        <v>0</v>
      </c>
      <c r="J246" s="15">
        <f t="shared" si="14"/>
        <v>0</v>
      </c>
      <c r="K246" s="15">
        <f t="shared" si="15"/>
        <v>0</v>
      </c>
      <c r="L246" s="15">
        <f t="shared" si="16"/>
        <v>0</v>
      </c>
      <c r="M246" s="16" t="s">
        <v>329</v>
      </c>
      <c r="N246" s="2" t="s">
        <v>330</v>
      </c>
      <c r="O246" s="2" t="s">
        <v>52</v>
      </c>
      <c r="P246" s="2" t="s">
        <v>52</v>
      </c>
      <c r="Q246" s="2" t="s">
        <v>291</v>
      </c>
      <c r="R246" s="2" t="s">
        <v>67</v>
      </c>
      <c r="S246" s="2" t="s">
        <v>66</v>
      </c>
      <c r="T246" s="2" t="s">
        <v>66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331</v>
      </c>
      <c r="AV246" s="3">
        <v>61</v>
      </c>
    </row>
    <row r="247" spans="1:48" ht="30" customHeight="1" x14ac:dyDescent="0.3">
      <c r="A247" s="16" t="s">
        <v>332</v>
      </c>
      <c r="B247" s="16" t="s">
        <v>333</v>
      </c>
      <c r="C247" s="16" t="s">
        <v>178</v>
      </c>
      <c r="D247" s="14">
        <v>2</v>
      </c>
      <c r="E247" s="15">
        <f>TRUNC(일위대가목록!E36,0)</f>
        <v>0</v>
      </c>
      <c r="F247" s="15">
        <f t="shared" si="12"/>
        <v>0</v>
      </c>
      <c r="G247" s="15">
        <f>TRUNC(일위대가목록!F36,0)</f>
        <v>0</v>
      </c>
      <c r="H247" s="15">
        <f t="shared" si="13"/>
        <v>0</v>
      </c>
      <c r="I247" s="15">
        <f>TRUNC(일위대가목록!G36,0)</f>
        <v>0</v>
      </c>
      <c r="J247" s="15">
        <f t="shared" si="14"/>
        <v>0</v>
      </c>
      <c r="K247" s="15">
        <f t="shared" si="15"/>
        <v>0</v>
      </c>
      <c r="L247" s="15">
        <f t="shared" si="16"/>
        <v>0</v>
      </c>
      <c r="M247" s="16" t="s">
        <v>334</v>
      </c>
      <c r="N247" s="2" t="s">
        <v>335</v>
      </c>
      <c r="O247" s="2" t="s">
        <v>52</v>
      </c>
      <c r="P247" s="2" t="s">
        <v>52</v>
      </c>
      <c r="Q247" s="2" t="s">
        <v>291</v>
      </c>
      <c r="R247" s="2" t="s">
        <v>67</v>
      </c>
      <c r="S247" s="2" t="s">
        <v>66</v>
      </c>
      <c r="T247" s="2" t="s">
        <v>66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336</v>
      </c>
      <c r="AV247" s="3">
        <v>62</v>
      </c>
    </row>
    <row r="248" spans="1:48" ht="30" customHeight="1" x14ac:dyDescent="0.3">
      <c r="A248" s="16" t="s">
        <v>337</v>
      </c>
      <c r="B248" s="16" t="s">
        <v>338</v>
      </c>
      <c r="C248" s="16" t="s">
        <v>132</v>
      </c>
      <c r="D248" s="14">
        <v>39.799999999999997</v>
      </c>
      <c r="E248" s="15">
        <f>TRUNC(일위대가목록!E37,0)</f>
        <v>0</v>
      </c>
      <c r="F248" s="15">
        <f t="shared" si="12"/>
        <v>0</v>
      </c>
      <c r="G248" s="15">
        <f>TRUNC(일위대가목록!F37,0)</f>
        <v>0</v>
      </c>
      <c r="H248" s="15">
        <f t="shared" si="13"/>
        <v>0</v>
      </c>
      <c r="I248" s="15">
        <f>TRUNC(일위대가목록!G37,0)</f>
        <v>0</v>
      </c>
      <c r="J248" s="15">
        <f t="shared" si="14"/>
        <v>0</v>
      </c>
      <c r="K248" s="15">
        <f t="shared" si="15"/>
        <v>0</v>
      </c>
      <c r="L248" s="15">
        <f t="shared" si="16"/>
        <v>0</v>
      </c>
      <c r="M248" s="16" t="s">
        <v>339</v>
      </c>
      <c r="N248" s="2" t="s">
        <v>340</v>
      </c>
      <c r="O248" s="2" t="s">
        <v>52</v>
      </c>
      <c r="P248" s="2" t="s">
        <v>52</v>
      </c>
      <c r="Q248" s="2" t="s">
        <v>291</v>
      </c>
      <c r="R248" s="2" t="s">
        <v>67</v>
      </c>
      <c r="S248" s="2" t="s">
        <v>66</v>
      </c>
      <c r="T248" s="2" t="s">
        <v>66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341</v>
      </c>
      <c r="AV248" s="3">
        <v>51</v>
      </c>
    </row>
    <row r="249" spans="1:48" ht="30" customHeight="1" x14ac:dyDescent="0.3">
      <c r="A249" s="16" t="s">
        <v>337</v>
      </c>
      <c r="B249" s="16" t="s">
        <v>342</v>
      </c>
      <c r="C249" s="16" t="s">
        <v>132</v>
      </c>
      <c r="D249" s="14">
        <v>56.3</v>
      </c>
      <c r="E249" s="15">
        <f>TRUNC(일위대가목록!E38,0)</f>
        <v>0</v>
      </c>
      <c r="F249" s="15">
        <f t="shared" si="12"/>
        <v>0</v>
      </c>
      <c r="G249" s="15">
        <f>TRUNC(일위대가목록!F38,0)</f>
        <v>0</v>
      </c>
      <c r="H249" s="15">
        <f t="shared" si="13"/>
        <v>0</v>
      </c>
      <c r="I249" s="15">
        <f>TRUNC(일위대가목록!G38,0)</f>
        <v>0</v>
      </c>
      <c r="J249" s="15">
        <f t="shared" si="14"/>
        <v>0</v>
      </c>
      <c r="K249" s="15">
        <f t="shared" si="15"/>
        <v>0</v>
      </c>
      <c r="L249" s="15">
        <f t="shared" si="16"/>
        <v>0</v>
      </c>
      <c r="M249" s="16" t="s">
        <v>343</v>
      </c>
      <c r="N249" s="2" t="s">
        <v>344</v>
      </c>
      <c r="O249" s="2" t="s">
        <v>52</v>
      </c>
      <c r="P249" s="2" t="s">
        <v>52</v>
      </c>
      <c r="Q249" s="2" t="s">
        <v>291</v>
      </c>
      <c r="R249" s="2" t="s">
        <v>67</v>
      </c>
      <c r="S249" s="2" t="s">
        <v>66</v>
      </c>
      <c r="T249" s="2" t="s">
        <v>66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345</v>
      </c>
      <c r="AV249" s="3">
        <v>52</v>
      </c>
    </row>
    <row r="250" spans="1:48" ht="30" customHeight="1" x14ac:dyDescent="0.3">
      <c r="A250" s="16" t="s">
        <v>346</v>
      </c>
      <c r="B250" s="16" t="s">
        <v>347</v>
      </c>
      <c r="C250" s="16" t="s">
        <v>132</v>
      </c>
      <c r="D250" s="14">
        <v>224.5</v>
      </c>
      <c r="E250" s="15">
        <f>TRUNC(일위대가목록!E39,0)</f>
        <v>0</v>
      </c>
      <c r="F250" s="15">
        <f t="shared" si="12"/>
        <v>0</v>
      </c>
      <c r="G250" s="15">
        <f>TRUNC(일위대가목록!F39,0)</f>
        <v>0</v>
      </c>
      <c r="H250" s="15">
        <f t="shared" si="13"/>
        <v>0</v>
      </c>
      <c r="I250" s="15">
        <f>TRUNC(일위대가목록!G39,0)</f>
        <v>0</v>
      </c>
      <c r="J250" s="15">
        <f t="shared" si="14"/>
        <v>0</v>
      </c>
      <c r="K250" s="15">
        <f t="shared" si="15"/>
        <v>0</v>
      </c>
      <c r="L250" s="15">
        <f t="shared" si="16"/>
        <v>0</v>
      </c>
      <c r="M250" s="16" t="s">
        <v>348</v>
      </c>
      <c r="N250" s="2" t="s">
        <v>349</v>
      </c>
      <c r="O250" s="2" t="s">
        <v>52</v>
      </c>
      <c r="P250" s="2" t="s">
        <v>52</v>
      </c>
      <c r="Q250" s="2" t="s">
        <v>291</v>
      </c>
      <c r="R250" s="2" t="s">
        <v>67</v>
      </c>
      <c r="S250" s="2" t="s">
        <v>66</v>
      </c>
      <c r="T250" s="2" t="s">
        <v>66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350</v>
      </c>
      <c r="AV250" s="3">
        <v>113</v>
      </c>
    </row>
    <row r="251" spans="1:48" ht="30" customHeight="1" x14ac:dyDescent="0.3">
      <c r="A251" s="16" t="s">
        <v>351</v>
      </c>
      <c r="B251" s="16" t="s">
        <v>52</v>
      </c>
      <c r="C251" s="16" t="s">
        <v>132</v>
      </c>
      <c r="D251" s="14">
        <v>19.899999999999999</v>
      </c>
      <c r="E251" s="15">
        <f>TRUNC(일위대가목록!E40,0)</f>
        <v>0</v>
      </c>
      <c r="F251" s="15">
        <f t="shared" si="12"/>
        <v>0</v>
      </c>
      <c r="G251" s="15">
        <f>TRUNC(일위대가목록!F40,0)</f>
        <v>0</v>
      </c>
      <c r="H251" s="15">
        <f t="shared" si="13"/>
        <v>0</v>
      </c>
      <c r="I251" s="15">
        <f>TRUNC(일위대가목록!G40,0)</f>
        <v>0</v>
      </c>
      <c r="J251" s="15">
        <f t="shared" si="14"/>
        <v>0</v>
      </c>
      <c r="K251" s="15">
        <f t="shared" si="15"/>
        <v>0</v>
      </c>
      <c r="L251" s="15">
        <f t="shared" si="16"/>
        <v>0</v>
      </c>
      <c r="M251" s="16" t="s">
        <v>352</v>
      </c>
      <c r="N251" s="2" t="s">
        <v>353</v>
      </c>
      <c r="O251" s="2" t="s">
        <v>52</v>
      </c>
      <c r="P251" s="2" t="s">
        <v>52</v>
      </c>
      <c r="Q251" s="2" t="s">
        <v>291</v>
      </c>
      <c r="R251" s="2" t="s">
        <v>67</v>
      </c>
      <c r="S251" s="2" t="s">
        <v>66</v>
      </c>
      <c r="T251" s="2" t="s">
        <v>66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52</v>
      </c>
      <c r="AS251" s="2" t="s">
        <v>52</v>
      </c>
      <c r="AT251" s="3"/>
      <c r="AU251" s="2" t="s">
        <v>354</v>
      </c>
      <c r="AV251" s="3">
        <v>65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291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291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291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291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291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291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291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291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291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291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291</v>
      </c>
    </row>
    <row r="263" spans="1:48" ht="30" customHeight="1" x14ac:dyDescent="0.3">
      <c r="A263" s="16" t="s">
        <v>105</v>
      </c>
      <c r="B263" s="14"/>
      <c r="C263" s="14"/>
      <c r="D263" s="14"/>
      <c r="E263" s="15"/>
      <c r="F263" s="15">
        <f>SUMIF(Q239:Q262,"01010110",F239:F262)</f>
        <v>0</v>
      </c>
      <c r="G263" s="15"/>
      <c r="H263" s="15">
        <f>SUMIF(Q239:Q262,"01010110",H239:H262)</f>
        <v>0</v>
      </c>
      <c r="I263" s="15"/>
      <c r="J263" s="15">
        <f>SUMIF(Q239:Q262,"01010110",J239:J262)</f>
        <v>0</v>
      </c>
      <c r="K263" s="15"/>
      <c r="L263" s="15">
        <f>SUMIF(Q239:Q262,"01010110",L239:L262)</f>
        <v>0</v>
      </c>
      <c r="M263" s="14"/>
      <c r="N263" t="s">
        <v>106</v>
      </c>
    </row>
    <row r="264" spans="1:48" ht="30" customHeight="1" x14ac:dyDescent="0.3">
      <c r="A264" s="16" t="s">
        <v>355</v>
      </c>
      <c r="B264" s="16" t="s">
        <v>138</v>
      </c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N264" s="3"/>
      <c r="O264" s="3"/>
      <c r="P264" s="3"/>
      <c r="Q264" s="2" t="s">
        <v>356</v>
      </c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</row>
    <row r="265" spans="1:48" ht="30" customHeight="1" x14ac:dyDescent="0.3">
      <c r="A265" s="16" t="s">
        <v>357</v>
      </c>
      <c r="B265" s="16" t="s">
        <v>358</v>
      </c>
      <c r="C265" s="16" t="s">
        <v>96</v>
      </c>
      <c r="D265" s="14">
        <v>512.79999999999995</v>
      </c>
      <c r="E265" s="15">
        <f>TRUNC(일위대가목록!E41,0)</f>
        <v>0</v>
      </c>
      <c r="F265" s="15">
        <f>TRUNC(E265*D265, 0)</f>
        <v>0</v>
      </c>
      <c r="G265" s="15">
        <f>TRUNC(일위대가목록!F41,0)</f>
        <v>0</v>
      </c>
      <c r="H265" s="15">
        <f>TRUNC(G265*D265, 0)</f>
        <v>0</v>
      </c>
      <c r="I265" s="15">
        <f>TRUNC(일위대가목록!G41,0)</f>
        <v>0</v>
      </c>
      <c r="J265" s="15">
        <f>TRUNC(I265*D265, 0)</f>
        <v>0</v>
      </c>
      <c r="K265" s="15">
        <f t="shared" ref="K265:L268" si="17">TRUNC(E265+G265+I265, 0)</f>
        <v>0</v>
      </c>
      <c r="L265" s="15">
        <f t="shared" si="17"/>
        <v>0</v>
      </c>
      <c r="M265" s="16" t="s">
        <v>359</v>
      </c>
      <c r="N265" s="2" t="s">
        <v>360</v>
      </c>
      <c r="O265" s="2" t="s">
        <v>52</v>
      </c>
      <c r="P265" s="2" t="s">
        <v>52</v>
      </c>
      <c r="Q265" s="2" t="s">
        <v>356</v>
      </c>
      <c r="R265" s="2" t="s">
        <v>67</v>
      </c>
      <c r="S265" s="2" t="s">
        <v>66</v>
      </c>
      <c r="T265" s="2" t="s">
        <v>66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52</v>
      </c>
      <c r="AS265" s="2" t="s">
        <v>52</v>
      </c>
      <c r="AT265" s="3"/>
      <c r="AU265" s="2" t="s">
        <v>361</v>
      </c>
      <c r="AV265" s="3">
        <v>68</v>
      </c>
    </row>
    <row r="266" spans="1:48" ht="30" customHeight="1" x14ac:dyDescent="0.3">
      <c r="A266" s="16" t="s">
        <v>357</v>
      </c>
      <c r="B266" s="16" t="s">
        <v>362</v>
      </c>
      <c r="C266" s="16" t="s">
        <v>96</v>
      </c>
      <c r="D266" s="14">
        <v>39.1</v>
      </c>
      <c r="E266" s="15">
        <f>TRUNC(일위대가목록!E42,0)</f>
        <v>0</v>
      </c>
      <c r="F266" s="15">
        <f>TRUNC(E266*D266, 0)</f>
        <v>0</v>
      </c>
      <c r="G266" s="15">
        <f>TRUNC(일위대가목록!F42,0)</f>
        <v>0</v>
      </c>
      <c r="H266" s="15">
        <f>TRUNC(G266*D266, 0)</f>
        <v>0</v>
      </c>
      <c r="I266" s="15">
        <f>TRUNC(일위대가목록!G42,0)</f>
        <v>0</v>
      </c>
      <c r="J266" s="15">
        <f>TRUNC(I266*D266, 0)</f>
        <v>0</v>
      </c>
      <c r="K266" s="15">
        <f t="shared" si="17"/>
        <v>0</v>
      </c>
      <c r="L266" s="15">
        <f t="shared" si="17"/>
        <v>0</v>
      </c>
      <c r="M266" s="16" t="s">
        <v>363</v>
      </c>
      <c r="N266" s="2" t="s">
        <v>364</v>
      </c>
      <c r="O266" s="2" t="s">
        <v>52</v>
      </c>
      <c r="P266" s="2" t="s">
        <v>52</v>
      </c>
      <c r="Q266" s="2" t="s">
        <v>356</v>
      </c>
      <c r="R266" s="2" t="s">
        <v>67</v>
      </c>
      <c r="S266" s="2" t="s">
        <v>66</v>
      </c>
      <c r="T266" s="2" t="s">
        <v>66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52</v>
      </c>
      <c r="AS266" s="2" t="s">
        <v>52</v>
      </c>
      <c r="AT266" s="3"/>
      <c r="AU266" s="2" t="s">
        <v>365</v>
      </c>
      <c r="AV266" s="3">
        <v>69</v>
      </c>
    </row>
    <row r="267" spans="1:48" ht="30" customHeight="1" x14ac:dyDescent="0.3">
      <c r="A267" s="16" t="s">
        <v>357</v>
      </c>
      <c r="B267" s="16" t="s">
        <v>366</v>
      </c>
      <c r="C267" s="16" t="s">
        <v>96</v>
      </c>
      <c r="D267" s="14">
        <v>17.600000000000001</v>
      </c>
      <c r="E267" s="15">
        <f>TRUNC(일위대가목록!E43,0)</f>
        <v>0</v>
      </c>
      <c r="F267" s="15">
        <f>TRUNC(E267*D267, 0)</f>
        <v>0</v>
      </c>
      <c r="G267" s="15">
        <f>TRUNC(일위대가목록!F43,0)</f>
        <v>0</v>
      </c>
      <c r="H267" s="15">
        <f>TRUNC(G267*D267, 0)</f>
        <v>0</v>
      </c>
      <c r="I267" s="15">
        <f>TRUNC(일위대가목록!G43,0)</f>
        <v>0</v>
      </c>
      <c r="J267" s="15">
        <f>TRUNC(I267*D267, 0)</f>
        <v>0</v>
      </c>
      <c r="K267" s="15">
        <f t="shared" si="17"/>
        <v>0</v>
      </c>
      <c r="L267" s="15">
        <f t="shared" si="17"/>
        <v>0</v>
      </c>
      <c r="M267" s="16" t="s">
        <v>367</v>
      </c>
      <c r="N267" s="2" t="s">
        <v>368</v>
      </c>
      <c r="O267" s="2" t="s">
        <v>52</v>
      </c>
      <c r="P267" s="2" t="s">
        <v>52</v>
      </c>
      <c r="Q267" s="2" t="s">
        <v>356</v>
      </c>
      <c r="R267" s="2" t="s">
        <v>67</v>
      </c>
      <c r="S267" s="2" t="s">
        <v>66</v>
      </c>
      <c r="T267" s="2" t="s">
        <v>66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52</v>
      </c>
      <c r="AS267" s="2" t="s">
        <v>52</v>
      </c>
      <c r="AT267" s="3"/>
      <c r="AU267" s="2" t="s">
        <v>369</v>
      </c>
      <c r="AV267" s="3">
        <v>70</v>
      </c>
    </row>
    <row r="268" spans="1:48" ht="30" customHeight="1" x14ac:dyDescent="0.3">
      <c r="A268" s="16" t="s">
        <v>370</v>
      </c>
      <c r="B268" s="16" t="s">
        <v>371</v>
      </c>
      <c r="C268" s="16" t="s">
        <v>96</v>
      </c>
      <c r="D268" s="14">
        <v>538.70000000000005</v>
      </c>
      <c r="E268" s="15">
        <f>TRUNC(일위대가목록!E44,0)</f>
        <v>0</v>
      </c>
      <c r="F268" s="15">
        <f>TRUNC(E268*D268, 0)</f>
        <v>0</v>
      </c>
      <c r="G268" s="15">
        <f>TRUNC(일위대가목록!F44,0)</f>
        <v>0</v>
      </c>
      <c r="H268" s="15">
        <f>TRUNC(G268*D268, 0)</f>
        <v>0</v>
      </c>
      <c r="I268" s="15">
        <f>TRUNC(일위대가목록!G44,0)</f>
        <v>0</v>
      </c>
      <c r="J268" s="15">
        <f>TRUNC(I268*D268, 0)</f>
        <v>0</v>
      </c>
      <c r="K268" s="15">
        <f t="shared" si="17"/>
        <v>0</v>
      </c>
      <c r="L268" s="15">
        <f t="shared" si="17"/>
        <v>0</v>
      </c>
      <c r="M268" s="16" t="s">
        <v>372</v>
      </c>
      <c r="N268" s="2" t="s">
        <v>373</v>
      </c>
      <c r="O268" s="2" t="s">
        <v>52</v>
      </c>
      <c r="P268" s="2" t="s">
        <v>52</v>
      </c>
      <c r="Q268" s="2" t="s">
        <v>356</v>
      </c>
      <c r="R268" s="2" t="s">
        <v>67</v>
      </c>
      <c r="S268" s="2" t="s">
        <v>66</v>
      </c>
      <c r="T268" s="2" t="s">
        <v>66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52</v>
      </c>
      <c r="AS268" s="2" t="s">
        <v>52</v>
      </c>
      <c r="AT268" s="3"/>
      <c r="AU268" s="2" t="s">
        <v>374</v>
      </c>
      <c r="AV268" s="3">
        <v>71</v>
      </c>
    </row>
    <row r="269" spans="1:48" ht="30" customHeight="1" x14ac:dyDescent="0.3">
      <c r="A269" s="14"/>
      <c r="B269" s="14"/>
      <c r="C269" s="14"/>
      <c r="D269" s="14"/>
      <c r="E269" s="15"/>
      <c r="F269" s="15"/>
      <c r="G269" s="15"/>
      <c r="H269" s="15"/>
      <c r="I269" s="15"/>
      <c r="J269" s="15"/>
      <c r="K269" s="15"/>
      <c r="L269" s="15"/>
      <c r="M269" s="14"/>
      <c r="Q269" s="1" t="s">
        <v>356</v>
      </c>
    </row>
    <row r="270" spans="1:48" ht="30" customHeight="1" x14ac:dyDescent="0.3">
      <c r="A270" s="14"/>
      <c r="B270" s="14"/>
      <c r="C270" s="14"/>
      <c r="D270" s="14"/>
      <c r="E270" s="15"/>
      <c r="F270" s="15"/>
      <c r="G270" s="15"/>
      <c r="H270" s="15"/>
      <c r="I270" s="15"/>
      <c r="J270" s="15"/>
      <c r="K270" s="15"/>
      <c r="L270" s="15"/>
      <c r="M270" s="14"/>
      <c r="Q270" s="1" t="s">
        <v>356</v>
      </c>
    </row>
    <row r="271" spans="1:48" ht="30" customHeight="1" x14ac:dyDescent="0.3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1" t="s">
        <v>356</v>
      </c>
    </row>
    <row r="272" spans="1:48" ht="30" customHeight="1" x14ac:dyDescent="0.3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 t="s">
        <v>356</v>
      </c>
    </row>
    <row r="273" spans="1:17" ht="30" customHeight="1" x14ac:dyDescent="0.3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 t="s">
        <v>356</v>
      </c>
    </row>
    <row r="274" spans="1:17" ht="30" customHeight="1" x14ac:dyDescent="0.3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 t="s">
        <v>356</v>
      </c>
    </row>
    <row r="275" spans="1:17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356</v>
      </c>
    </row>
    <row r="276" spans="1:17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356</v>
      </c>
    </row>
    <row r="277" spans="1:17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356</v>
      </c>
    </row>
    <row r="278" spans="1:17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356</v>
      </c>
    </row>
    <row r="279" spans="1:17" ht="30" customHeight="1" x14ac:dyDescent="0.3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356</v>
      </c>
    </row>
    <row r="280" spans="1:17" ht="30" customHeight="1" x14ac:dyDescent="0.3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356</v>
      </c>
    </row>
    <row r="281" spans="1:17" ht="30" customHeight="1" x14ac:dyDescent="0.3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356</v>
      </c>
    </row>
    <row r="282" spans="1:17" ht="30" customHeight="1" x14ac:dyDescent="0.3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356</v>
      </c>
    </row>
    <row r="283" spans="1:17" ht="30" customHeight="1" x14ac:dyDescent="0.3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356</v>
      </c>
    </row>
    <row r="284" spans="1:17" ht="30" customHeight="1" x14ac:dyDescent="0.3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356</v>
      </c>
    </row>
    <row r="285" spans="1:17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356</v>
      </c>
    </row>
    <row r="286" spans="1:17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356</v>
      </c>
    </row>
    <row r="287" spans="1:17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356</v>
      </c>
    </row>
    <row r="288" spans="1:17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356</v>
      </c>
    </row>
    <row r="289" spans="1:48" ht="30" customHeight="1" x14ac:dyDescent="0.3">
      <c r="A289" s="16" t="s">
        <v>105</v>
      </c>
      <c r="B289" s="14"/>
      <c r="C289" s="14"/>
      <c r="D289" s="14"/>
      <c r="E289" s="15"/>
      <c r="F289" s="15">
        <f>SUMIF(Q265:Q288,"01010111",F265:F288)</f>
        <v>0</v>
      </c>
      <c r="G289" s="15"/>
      <c r="H289" s="15">
        <f>SUMIF(Q265:Q288,"01010111",H265:H288)</f>
        <v>0</v>
      </c>
      <c r="I289" s="15"/>
      <c r="J289" s="15">
        <f>SUMIF(Q265:Q288,"01010111",J265:J288)</f>
        <v>0</v>
      </c>
      <c r="K289" s="15"/>
      <c r="L289" s="15">
        <f>SUMIF(Q265:Q288,"01010111",L265:L288)</f>
        <v>0</v>
      </c>
      <c r="M289" s="14"/>
      <c r="N289" t="s">
        <v>106</v>
      </c>
    </row>
    <row r="290" spans="1:48" ht="30" customHeight="1" x14ac:dyDescent="0.3">
      <c r="A290" s="16" t="s">
        <v>375</v>
      </c>
      <c r="B290" s="16" t="s">
        <v>60</v>
      </c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N290" s="3"/>
      <c r="O290" s="3"/>
      <c r="P290" s="3"/>
      <c r="Q290" s="2" t="s">
        <v>376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ht="30" customHeight="1" x14ac:dyDescent="0.3">
      <c r="A291" s="16" t="s">
        <v>377</v>
      </c>
      <c r="B291" s="16" t="s">
        <v>378</v>
      </c>
      <c r="C291" s="16" t="s">
        <v>96</v>
      </c>
      <c r="D291" s="14">
        <v>128</v>
      </c>
      <c r="E291" s="15">
        <f>TRUNC(일위대가목록!E45,0)</f>
        <v>0</v>
      </c>
      <c r="F291" s="15">
        <f t="shared" ref="F291:F313" si="18">TRUNC(E291*D291, 0)</f>
        <v>0</v>
      </c>
      <c r="G291" s="15">
        <f>TRUNC(일위대가목록!F45,0)</f>
        <v>0</v>
      </c>
      <c r="H291" s="15">
        <f t="shared" ref="H291:H313" si="19">TRUNC(G291*D291, 0)</f>
        <v>0</v>
      </c>
      <c r="I291" s="15">
        <f>TRUNC(일위대가목록!G45,0)</f>
        <v>0</v>
      </c>
      <c r="J291" s="15">
        <f t="shared" ref="J291:J313" si="20">TRUNC(I291*D291, 0)</f>
        <v>0</v>
      </c>
      <c r="K291" s="15">
        <f t="shared" ref="K291:K313" si="21">TRUNC(E291+G291+I291, 0)</f>
        <v>0</v>
      </c>
      <c r="L291" s="15">
        <f t="shared" ref="L291:L313" si="22">TRUNC(F291+H291+J291, 0)</f>
        <v>0</v>
      </c>
      <c r="M291" s="16" t="s">
        <v>379</v>
      </c>
      <c r="N291" s="2" t="s">
        <v>380</v>
      </c>
      <c r="O291" s="2" t="s">
        <v>52</v>
      </c>
      <c r="P291" s="2" t="s">
        <v>52</v>
      </c>
      <c r="Q291" s="2" t="s">
        <v>376</v>
      </c>
      <c r="R291" s="2" t="s">
        <v>67</v>
      </c>
      <c r="S291" s="2" t="s">
        <v>66</v>
      </c>
      <c r="T291" s="2" t="s">
        <v>66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52</v>
      </c>
      <c r="AS291" s="2" t="s">
        <v>52</v>
      </c>
      <c r="AT291" s="3"/>
      <c r="AU291" s="2" t="s">
        <v>381</v>
      </c>
      <c r="AV291" s="3">
        <v>76</v>
      </c>
    </row>
    <row r="292" spans="1:48" ht="30" customHeight="1" x14ac:dyDescent="0.3">
      <c r="A292" s="16" t="s">
        <v>377</v>
      </c>
      <c r="B292" s="16" t="s">
        <v>382</v>
      </c>
      <c r="C292" s="16" t="s">
        <v>96</v>
      </c>
      <c r="D292" s="14">
        <v>58.9</v>
      </c>
      <c r="E292" s="15">
        <f>TRUNC(일위대가목록!E46,0)</f>
        <v>0</v>
      </c>
      <c r="F292" s="15">
        <f t="shared" si="18"/>
        <v>0</v>
      </c>
      <c r="G292" s="15">
        <f>TRUNC(일위대가목록!F46,0)</f>
        <v>0</v>
      </c>
      <c r="H292" s="15">
        <f t="shared" si="19"/>
        <v>0</v>
      </c>
      <c r="I292" s="15">
        <f>TRUNC(일위대가목록!G46,0)</f>
        <v>0</v>
      </c>
      <c r="J292" s="15">
        <f t="shared" si="20"/>
        <v>0</v>
      </c>
      <c r="K292" s="15">
        <f t="shared" si="21"/>
        <v>0</v>
      </c>
      <c r="L292" s="15">
        <f t="shared" si="22"/>
        <v>0</v>
      </c>
      <c r="M292" s="16" t="s">
        <v>383</v>
      </c>
      <c r="N292" s="2" t="s">
        <v>384</v>
      </c>
      <c r="O292" s="2" t="s">
        <v>52</v>
      </c>
      <c r="P292" s="2" t="s">
        <v>52</v>
      </c>
      <c r="Q292" s="2" t="s">
        <v>376</v>
      </c>
      <c r="R292" s="2" t="s">
        <v>67</v>
      </c>
      <c r="S292" s="2" t="s">
        <v>66</v>
      </c>
      <c r="T292" s="2" t="s">
        <v>66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52</v>
      </c>
      <c r="AS292" s="2" t="s">
        <v>52</v>
      </c>
      <c r="AT292" s="3"/>
      <c r="AU292" s="2" t="s">
        <v>385</v>
      </c>
      <c r="AV292" s="3">
        <v>77</v>
      </c>
    </row>
    <row r="293" spans="1:48" ht="30" customHeight="1" x14ac:dyDescent="0.3">
      <c r="A293" s="16" t="s">
        <v>386</v>
      </c>
      <c r="B293" s="16" t="s">
        <v>387</v>
      </c>
      <c r="C293" s="16" t="s">
        <v>132</v>
      </c>
      <c r="D293" s="14">
        <v>55</v>
      </c>
      <c r="E293" s="15">
        <f>TRUNC(일위대가목록!E47,0)</f>
        <v>0</v>
      </c>
      <c r="F293" s="15">
        <f t="shared" si="18"/>
        <v>0</v>
      </c>
      <c r="G293" s="15">
        <f>TRUNC(일위대가목록!F47,0)</f>
        <v>0</v>
      </c>
      <c r="H293" s="15">
        <f t="shared" si="19"/>
        <v>0</v>
      </c>
      <c r="I293" s="15">
        <f>TRUNC(일위대가목록!G47,0)</f>
        <v>0</v>
      </c>
      <c r="J293" s="15">
        <f t="shared" si="20"/>
        <v>0</v>
      </c>
      <c r="K293" s="15">
        <f t="shared" si="21"/>
        <v>0</v>
      </c>
      <c r="L293" s="15">
        <f t="shared" si="22"/>
        <v>0</v>
      </c>
      <c r="M293" s="16" t="s">
        <v>388</v>
      </c>
      <c r="N293" s="2" t="s">
        <v>389</v>
      </c>
      <c r="O293" s="2" t="s">
        <v>52</v>
      </c>
      <c r="P293" s="2" t="s">
        <v>52</v>
      </c>
      <c r="Q293" s="2" t="s">
        <v>376</v>
      </c>
      <c r="R293" s="2" t="s">
        <v>67</v>
      </c>
      <c r="S293" s="2" t="s">
        <v>66</v>
      </c>
      <c r="T293" s="2" t="s">
        <v>66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390</v>
      </c>
      <c r="AV293" s="3">
        <v>78</v>
      </c>
    </row>
    <row r="294" spans="1:48" ht="30" customHeight="1" x14ac:dyDescent="0.3">
      <c r="A294" s="16" t="s">
        <v>391</v>
      </c>
      <c r="B294" s="16" t="s">
        <v>378</v>
      </c>
      <c r="C294" s="16" t="s">
        <v>96</v>
      </c>
      <c r="D294" s="14">
        <v>61</v>
      </c>
      <c r="E294" s="15">
        <f>TRUNC(일위대가목록!E48,0)</f>
        <v>0</v>
      </c>
      <c r="F294" s="15">
        <f t="shared" si="18"/>
        <v>0</v>
      </c>
      <c r="G294" s="15">
        <f>TRUNC(일위대가목록!F48,0)</f>
        <v>0</v>
      </c>
      <c r="H294" s="15">
        <f t="shared" si="19"/>
        <v>0</v>
      </c>
      <c r="I294" s="15">
        <f>TRUNC(일위대가목록!G48,0)</f>
        <v>0</v>
      </c>
      <c r="J294" s="15">
        <f t="shared" si="20"/>
        <v>0</v>
      </c>
      <c r="K294" s="15">
        <f t="shared" si="21"/>
        <v>0</v>
      </c>
      <c r="L294" s="15">
        <f t="shared" si="22"/>
        <v>0</v>
      </c>
      <c r="M294" s="16" t="s">
        <v>392</v>
      </c>
      <c r="N294" s="2" t="s">
        <v>393</v>
      </c>
      <c r="O294" s="2" t="s">
        <v>52</v>
      </c>
      <c r="P294" s="2" t="s">
        <v>52</v>
      </c>
      <c r="Q294" s="2" t="s">
        <v>376</v>
      </c>
      <c r="R294" s="2" t="s">
        <v>67</v>
      </c>
      <c r="S294" s="2" t="s">
        <v>66</v>
      </c>
      <c r="T294" s="2" t="s">
        <v>66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394</v>
      </c>
      <c r="AV294" s="3">
        <v>79</v>
      </c>
    </row>
    <row r="295" spans="1:48" ht="30" customHeight="1" x14ac:dyDescent="0.3">
      <c r="A295" s="16" t="s">
        <v>391</v>
      </c>
      <c r="B295" s="16" t="s">
        <v>395</v>
      </c>
      <c r="C295" s="16" t="s">
        <v>96</v>
      </c>
      <c r="D295" s="14">
        <v>503.2</v>
      </c>
      <c r="E295" s="15">
        <f>TRUNC(일위대가목록!E49,0)</f>
        <v>0</v>
      </c>
      <c r="F295" s="15">
        <f t="shared" si="18"/>
        <v>0</v>
      </c>
      <c r="G295" s="15">
        <f>TRUNC(일위대가목록!F49,0)</f>
        <v>0</v>
      </c>
      <c r="H295" s="15">
        <f t="shared" si="19"/>
        <v>0</v>
      </c>
      <c r="I295" s="15">
        <f>TRUNC(일위대가목록!G49,0)</f>
        <v>0</v>
      </c>
      <c r="J295" s="15">
        <f t="shared" si="20"/>
        <v>0</v>
      </c>
      <c r="K295" s="15">
        <f t="shared" si="21"/>
        <v>0</v>
      </c>
      <c r="L295" s="15">
        <f t="shared" si="22"/>
        <v>0</v>
      </c>
      <c r="M295" s="16" t="s">
        <v>396</v>
      </c>
      <c r="N295" s="2" t="s">
        <v>397</v>
      </c>
      <c r="O295" s="2" t="s">
        <v>52</v>
      </c>
      <c r="P295" s="2" t="s">
        <v>52</v>
      </c>
      <c r="Q295" s="2" t="s">
        <v>376</v>
      </c>
      <c r="R295" s="2" t="s">
        <v>67</v>
      </c>
      <c r="S295" s="2" t="s">
        <v>66</v>
      </c>
      <c r="T295" s="2" t="s">
        <v>66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398</v>
      </c>
      <c r="AV295" s="3">
        <v>80</v>
      </c>
    </row>
    <row r="296" spans="1:48" ht="30" customHeight="1" x14ac:dyDescent="0.3">
      <c r="A296" s="16" t="s">
        <v>399</v>
      </c>
      <c r="B296" s="16" t="s">
        <v>400</v>
      </c>
      <c r="C296" s="16" t="s">
        <v>132</v>
      </c>
      <c r="D296" s="14">
        <v>20</v>
      </c>
      <c r="E296" s="15">
        <f>TRUNC(일위대가목록!E50,0)</f>
        <v>0</v>
      </c>
      <c r="F296" s="15">
        <f t="shared" si="18"/>
        <v>0</v>
      </c>
      <c r="G296" s="15">
        <f>TRUNC(일위대가목록!F50,0)</f>
        <v>0</v>
      </c>
      <c r="H296" s="15">
        <f t="shared" si="19"/>
        <v>0</v>
      </c>
      <c r="I296" s="15">
        <f>TRUNC(일위대가목록!G50,0)</f>
        <v>0</v>
      </c>
      <c r="J296" s="15">
        <f t="shared" si="20"/>
        <v>0</v>
      </c>
      <c r="K296" s="15">
        <f t="shared" si="21"/>
        <v>0</v>
      </c>
      <c r="L296" s="15">
        <f t="shared" si="22"/>
        <v>0</v>
      </c>
      <c r="M296" s="16" t="s">
        <v>401</v>
      </c>
      <c r="N296" s="2" t="s">
        <v>402</v>
      </c>
      <c r="O296" s="2" t="s">
        <v>52</v>
      </c>
      <c r="P296" s="2" t="s">
        <v>52</v>
      </c>
      <c r="Q296" s="2" t="s">
        <v>376</v>
      </c>
      <c r="R296" s="2" t="s">
        <v>67</v>
      </c>
      <c r="S296" s="2" t="s">
        <v>66</v>
      </c>
      <c r="T296" s="2" t="s">
        <v>66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403</v>
      </c>
      <c r="AV296" s="3">
        <v>81</v>
      </c>
    </row>
    <row r="297" spans="1:48" ht="30" customHeight="1" x14ac:dyDescent="0.3">
      <c r="A297" s="16" t="s">
        <v>404</v>
      </c>
      <c r="B297" s="16" t="s">
        <v>405</v>
      </c>
      <c r="C297" s="16" t="s">
        <v>132</v>
      </c>
      <c r="D297" s="14">
        <v>8</v>
      </c>
      <c r="E297" s="15">
        <f>TRUNC(일위대가목록!E51,0)</f>
        <v>0</v>
      </c>
      <c r="F297" s="15">
        <f t="shared" si="18"/>
        <v>0</v>
      </c>
      <c r="G297" s="15">
        <f>TRUNC(일위대가목록!F51,0)</f>
        <v>0</v>
      </c>
      <c r="H297" s="15">
        <f t="shared" si="19"/>
        <v>0</v>
      </c>
      <c r="I297" s="15">
        <f>TRUNC(일위대가목록!G51,0)</f>
        <v>0</v>
      </c>
      <c r="J297" s="15">
        <f t="shared" si="20"/>
        <v>0</v>
      </c>
      <c r="K297" s="15">
        <f t="shared" si="21"/>
        <v>0</v>
      </c>
      <c r="L297" s="15">
        <f t="shared" si="22"/>
        <v>0</v>
      </c>
      <c r="M297" s="16" t="s">
        <v>406</v>
      </c>
      <c r="N297" s="2" t="s">
        <v>407</v>
      </c>
      <c r="O297" s="2" t="s">
        <v>52</v>
      </c>
      <c r="P297" s="2" t="s">
        <v>52</v>
      </c>
      <c r="Q297" s="2" t="s">
        <v>376</v>
      </c>
      <c r="R297" s="2" t="s">
        <v>67</v>
      </c>
      <c r="S297" s="2" t="s">
        <v>66</v>
      </c>
      <c r="T297" s="2" t="s">
        <v>66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408</v>
      </c>
      <c r="AV297" s="3">
        <v>82</v>
      </c>
    </row>
    <row r="298" spans="1:48" ht="30" customHeight="1" x14ac:dyDescent="0.3">
      <c r="A298" s="16" t="s">
        <v>409</v>
      </c>
      <c r="B298" s="16" t="s">
        <v>233</v>
      </c>
      <c r="C298" s="16" t="s">
        <v>132</v>
      </c>
      <c r="D298" s="14">
        <v>8.1</v>
      </c>
      <c r="E298" s="15">
        <f>TRUNC(일위대가목록!E52,0)</f>
        <v>0</v>
      </c>
      <c r="F298" s="15">
        <f t="shared" si="18"/>
        <v>0</v>
      </c>
      <c r="G298" s="15">
        <f>TRUNC(일위대가목록!F52,0)</f>
        <v>0</v>
      </c>
      <c r="H298" s="15">
        <f t="shared" si="19"/>
        <v>0</v>
      </c>
      <c r="I298" s="15">
        <f>TRUNC(일위대가목록!G52,0)</f>
        <v>0</v>
      </c>
      <c r="J298" s="15">
        <f t="shared" si="20"/>
        <v>0</v>
      </c>
      <c r="K298" s="15">
        <f t="shared" si="21"/>
        <v>0</v>
      </c>
      <c r="L298" s="15">
        <f t="shared" si="22"/>
        <v>0</v>
      </c>
      <c r="M298" s="16" t="s">
        <v>410</v>
      </c>
      <c r="N298" s="2" t="s">
        <v>411</v>
      </c>
      <c r="O298" s="2" t="s">
        <v>52</v>
      </c>
      <c r="P298" s="2" t="s">
        <v>52</v>
      </c>
      <c r="Q298" s="2" t="s">
        <v>376</v>
      </c>
      <c r="R298" s="2" t="s">
        <v>67</v>
      </c>
      <c r="S298" s="2" t="s">
        <v>66</v>
      </c>
      <c r="T298" s="2" t="s">
        <v>66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412</v>
      </c>
      <c r="AV298" s="3">
        <v>83</v>
      </c>
    </row>
    <row r="299" spans="1:48" ht="30" customHeight="1" x14ac:dyDescent="0.3">
      <c r="A299" s="16" t="s">
        <v>413</v>
      </c>
      <c r="B299" s="16" t="s">
        <v>52</v>
      </c>
      <c r="C299" s="16" t="s">
        <v>132</v>
      </c>
      <c r="D299" s="14">
        <v>73.599999999999994</v>
      </c>
      <c r="E299" s="15">
        <f>TRUNC(일위대가목록!E53,0)</f>
        <v>0</v>
      </c>
      <c r="F299" s="15">
        <f t="shared" si="18"/>
        <v>0</v>
      </c>
      <c r="G299" s="15">
        <f>TRUNC(일위대가목록!F53,0)</f>
        <v>0</v>
      </c>
      <c r="H299" s="15">
        <f t="shared" si="19"/>
        <v>0</v>
      </c>
      <c r="I299" s="15">
        <f>TRUNC(일위대가목록!G53,0)</f>
        <v>0</v>
      </c>
      <c r="J299" s="15">
        <f t="shared" si="20"/>
        <v>0</v>
      </c>
      <c r="K299" s="15">
        <f t="shared" si="21"/>
        <v>0</v>
      </c>
      <c r="L299" s="15">
        <f t="shared" si="22"/>
        <v>0</v>
      </c>
      <c r="M299" s="16" t="s">
        <v>414</v>
      </c>
      <c r="N299" s="2" t="s">
        <v>415</v>
      </c>
      <c r="O299" s="2" t="s">
        <v>52</v>
      </c>
      <c r="P299" s="2" t="s">
        <v>52</v>
      </c>
      <c r="Q299" s="2" t="s">
        <v>376</v>
      </c>
      <c r="R299" s="2" t="s">
        <v>67</v>
      </c>
      <c r="S299" s="2" t="s">
        <v>66</v>
      </c>
      <c r="T299" s="2" t="s">
        <v>66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416</v>
      </c>
      <c r="AV299" s="3">
        <v>84</v>
      </c>
    </row>
    <row r="300" spans="1:48" ht="30" customHeight="1" x14ac:dyDescent="0.3">
      <c r="A300" s="16" t="s">
        <v>417</v>
      </c>
      <c r="B300" s="16" t="s">
        <v>418</v>
      </c>
      <c r="C300" s="16" t="s">
        <v>96</v>
      </c>
      <c r="D300" s="14">
        <v>27.4</v>
      </c>
      <c r="E300" s="15">
        <f>TRUNC(일위대가목록!E54,0)</f>
        <v>0</v>
      </c>
      <c r="F300" s="15">
        <f t="shared" si="18"/>
        <v>0</v>
      </c>
      <c r="G300" s="15">
        <f>TRUNC(일위대가목록!F54,0)</f>
        <v>0</v>
      </c>
      <c r="H300" s="15">
        <f t="shared" si="19"/>
        <v>0</v>
      </c>
      <c r="I300" s="15">
        <f>TRUNC(일위대가목록!G54,0)</f>
        <v>0</v>
      </c>
      <c r="J300" s="15">
        <f t="shared" si="20"/>
        <v>0</v>
      </c>
      <c r="K300" s="15">
        <f t="shared" si="21"/>
        <v>0</v>
      </c>
      <c r="L300" s="15">
        <f t="shared" si="22"/>
        <v>0</v>
      </c>
      <c r="M300" s="16" t="s">
        <v>419</v>
      </c>
      <c r="N300" s="2" t="s">
        <v>420</v>
      </c>
      <c r="O300" s="2" t="s">
        <v>52</v>
      </c>
      <c r="P300" s="2" t="s">
        <v>52</v>
      </c>
      <c r="Q300" s="2" t="s">
        <v>376</v>
      </c>
      <c r="R300" s="2" t="s">
        <v>67</v>
      </c>
      <c r="S300" s="2" t="s">
        <v>66</v>
      </c>
      <c r="T300" s="2" t="s">
        <v>66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421</v>
      </c>
      <c r="AV300" s="3">
        <v>85</v>
      </c>
    </row>
    <row r="301" spans="1:48" ht="30" customHeight="1" x14ac:dyDescent="0.3">
      <c r="A301" s="16" t="s">
        <v>422</v>
      </c>
      <c r="B301" s="16" t="s">
        <v>423</v>
      </c>
      <c r="C301" s="16" t="s">
        <v>424</v>
      </c>
      <c r="D301" s="14">
        <v>0.2</v>
      </c>
      <c r="E301" s="15">
        <f>TRUNC(일위대가목록!E55,0)</f>
        <v>0</v>
      </c>
      <c r="F301" s="15">
        <f t="shared" si="18"/>
        <v>0</v>
      </c>
      <c r="G301" s="15">
        <f>TRUNC(일위대가목록!F55,0)</f>
        <v>0</v>
      </c>
      <c r="H301" s="15">
        <f t="shared" si="19"/>
        <v>0</v>
      </c>
      <c r="I301" s="15">
        <f>TRUNC(일위대가목록!G55,0)</f>
        <v>0</v>
      </c>
      <c r="J301" s="15">
        <f t="shared" si="20"/>
        <v>0</v>
      </c>
      <c r="K301" s="15">
        <f t="shared" si="21"/>
        <v>0</v>
      </c>
      <c r="L301" s="15">
        <f t="shared" si="22"/>
        <v>0</v>
      </c>
      <c r="M301" s="16" t="s">
        <v>425</v>
      </c>
      <c r="N301" s="2" t="s">
        <v>426</v>
      </c>
      <c r="O301" s="2" t="s">
        <v>52</v>
      </c>
      <c r="P301" s="2" t="s">
        <v>52</v>
      </c>
      <c r="Q301" s="2" t="s">
        <v>376</v>
      </c>
      <c r="R301" s="2" t="s">
        <v>67</v>
      </c>
      <c r="S301" s="2" t="s">
        <v>66</v>
      </c>
      <c r="T301" s="2" t="s">
        <v>66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52</v>
      </c>
      <c r="AS301" s="2" t="s">
        <v>52</v>
      </c>
      <c r="AT301" s="3"/>
      <c r="AU301" s="2" t="s">
        <v>427</v>
      </c>
      <c r="AV301" s="3">
        <v>86</v>
      </c>
    </row>
    <row r="302" spans="1:48" ht="30" customHeight="1" x14ac:dyDescent="0.3">
      <c r="A302" s="16" t="s">
        <v>428</v>
      </c>
      <c r="B302" s="16" t="s">
        <v>52</v>
      </c>
      <c r="C302" s="16" t="s">
        <v>96</v>
      </c>
      <c r="D302" s="14">
        <v>27.4</v>
      </c>
      <c r="E302" s="15">
        <f>TRUNC(일위대가목록!E56,0)</f>
        <v>0</v>
      </c>
      <c r="F302" s="15">
        <f t="shared" si="18"/>
        <v>0</v>
      </c>
      <c r="G302" s="15">
        <f>TRUNC(일위대가목록!F56,0)</f>
        <v>0</v>
      </c>
      <c r="H302" s="15">
        <f t="shared" si="19"/>
        <v>0</v>
      </c>
      <c r="I302" s="15">
        <f>TRUNC(일위대가목록!G56,0)</f>
        <v>0</v>
      </c>
      <c r="J302" s="15">
        <f t="shared" si="20"/>
        <v>0</v>
      </c>
      <c r="K302" s="15">
        <f t="shared" si="21"/>
        <v>0</v>
      </c>
      <c r="L302" s="15">
        <f t="shared" si="22"/>
        <v>0</v>
      </c>
      <c r="M302" s="16" t="s">
        <v>429</v>
      </c>
      <c r="N302" s="2" t="s">
        <v>430</v>
      </c>
      <c r="O302" s="2" t="s">
        <v>52</v>
      </c>
      <c r="P302" s="2" t="s">
        <v>52</v>
      </c>
      <c r="Q302" s="2" t="s">
        <v>376</v>
      </c>
      <c r="R302" s="2" t="s">
        <v>67</v>
      </c>
      <c r="S302" s="2" t="s">
        <v>66</v>
      </c>
      <c r="T302" s="2" t="s">
        <v>66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52</v>
      </c>
      <c r="AS302" s="2" t="s">
        <v>52</v>
      </c>
      <c r="AT302" s="3"/>
      <c r="AU302" s="2" t="s">
        <v>431</v>
      </c>
      <c r="AV302" s="3">
        <v>87</v>
      </c>
    </row>
    <row r="303" spans="1:48" ht="30" customHeight="1" x14ac:dyDescent="0.3">
      <c r="A303" s="16" t="s">
        <v>432</v>
      </c>
      <c r="B303" s="16" t="s">
        <v>433</v>
      </c>
      <c r="C303" s="16" t="s">
        <v>424</v>
      </c>
      <c r="D303" s="14">
        <v>1.3</v>
      </c>
      <c r="E303" s="15">
        <f>TRUNC(일위대가목록!E57,0)</f>
        <v>0</v>
      </c>
      <c r="F303" s="15">
        <f t="shared" si="18"/>
        <v>0</v>
      </c>
      <c r="G303" s="15">
        <f>TRUNC(일위대가목록!F57,0)</f>
        <v>0</v>
      </c>
      <c r="H303" s="15">
        <f t="shared" si="19"/>
        <v>0</v>
      </c>
      <c r="I303" s="15">
        <f>TRUNC(일위대가목록!G57,0)</f>
        <v>0</v>
      </c>
      <c r="J303" s="15">
        <f t="shared" si="20"/>
        <v>0</v>
      </c>
      <c r="K303" s="15">
        <f t="shared" si="21"/>
        <v>0</v>
      </c>
      <c r="L303" s="15">
        <f t="shared" si="22"/>
        <v>0</v>
      </c>
      <c r="M303" s="16" t="s">
        <v>434</v>
      </c>
      <c r="N303" s="2" t="s">
        <v>435</v>
      </c>
      <c r="O303" s="2" t="s">
        <v>52</v>
      </c>
      <c r="P303" s="2" t="s">
        <v>52</v>
      </c>
      <c r="Q303" s="2" t="s">
        <v>376</v>
      </c>
      <c r="R303" s="2" t="s">
        <v>67</v>
      </c>
      <c r="S303" s="2" t="s">
        <v>66</v>
      </c>
      <c r="T303" s="2" t="s">
        <v>66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52</v>
      </c>
      <c r="AS303" s="2" t="s">
        <v>52</v>
      </c>
      <c r="AT303" s="3"/>
      <c r="AU303" s="2" t="s">
        <v>436</v>
      </c>
      <c r="AV303" s="3">
        <v>89</v>
      </c>
    </row>
    <row r="304" spans="1:48" ht="30" customHeight="1" x14ac:dyDescent="0.3">
      <c r="A304" s="16" t="s">
        <v>437</v>
      </c>
      <c r="B304" s="16" t="s">
        <v>229</v>
      </c>
      <c r="C304" s="16" t="s">
        <v>96</v>
      </c>
      <c r="D304" s="14">
        <v>3.9</v>
      </c>
      <c r="E304" s="15">
        <f>TRUNC(일위대가목록!E58,0)</f>
        <v>0</v>
      </c>
      <c r="F304" s="15">
        <f t="shared" si="18"/>
        <v>0</v>
      </c>
      <c r="G304" s="15">
        <f>TRUNC(일위대가목록!F58,0)</f>
        <v>0</v>
      </c>
      <c r="H304" s="15">
        <f t="shared" si="19"/>
        <v>0</v>
      </c>
      <c r="I304" s="15">
        <f>TRUNC(일위대가목록!G58,0)</f>
        <v>0</v>
      </c>
      <c r="J304" s="15">
        <f t="shared" si="20"/>
        <v>0</v>
      </c>
      <c r="K304" s="15">
        <f t="shared" si="21"/>
        <v>0</v>
      </c>
      <c r="L304" s="15">
        <f t="shared" si="22"/>
        <v>0</v>
      </c>
      <c r="M304" s="16" t="s">
        <v>438</v>
      </c>
      <c r="N304" s="2" t="s">
        <v>439</v>
      </c>
      <c r="O304" s="2" t="s">
        <v>52</v>
      </c>
      <c r="P304" s="2" t="s">
        <v>52</v>
      </c>
      <c r="Q304" s="2" t="s">
        <v>376</v>
      </c>
      <c r="R304" s="2" t="s">
        <v>67</v>
      </c>
      <c r="S304" s="2" t="s">
        <v>66</v>
      </c>
      <c r="T304" s="2" t="s">
        <v>66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440</v>
      </c>
      <c r="AV304" s="3">
        <v>90</v>
      </c>
    </row>
    <row r="305" spans="1:48" ht="30" customHeight="1" x14ac:dyDescent="0.3">
      <c r="A305" s="16" t="s">
        <v>441</v>
      </c>
      <c r="B305" s="16" t="s">
        <v>442</v>
      </c>
      <c r="C305" s="16" t="s">
        <v>96</v>
      </c>
      <c r="D305" s="14">
        <v>96.6</v>
      </c>
      <c r="E305" s="15">
        <f>TRUNC(일위대가목록!E59,0)</f>
        <v>0</v>
      </c>
      <c r="F305" s="15">
        <f t="shared" si="18"/>
        <v>0</v>
      </c>
      <c r="G305" s="15">
        <f>TRUNC(일위대가목록!F59,0)</f>
        <v>0</v>
      </c>
      <c r="H305" s="15">
        <f t="shared" si="19"/>
        <v>0</v>
      </c>
      <c r="I305" s="15">
        <f>TRUNC(일위대가목록!G59,0)</f>
        <v>0</v>
      </c>
      <c r="J305" s="15">
        <f t="shared" si="20"/>
        <v>0</v>
      </c>
      <c r="K305" s="15">
        <f t="shared" si="21"/>
        <v>0</v>
      </c>
      <c r="L305" s="15">
        <f t="shared" si="22"/>
        <v>0</v>
      </c>
      <c r="M305" s="16" t="s">
        <v>443</v>
      </c>
      <c r="N305" s="2" t="s">
        <v>444</v>
      </c>
      <c r="O305" s="2" t="s">
        <v>52</v>
      </c>
      <c r="P305" s="2" t="s">
        <v>52</v>
      </c>
      <c r="Q305" s="2" t="s">
        <v>376</v>
      </c>
      <c r="R305" s="2" t="s">
        <v>67</v>
      </c>
      <c r="S305" s="2" t="s">
        <v>66</v>
      </c>
      <c r="T305" s="2" t="s">
        <v>66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52</v>
      </c>
      <c r="AS305" s="2" t="s">
        <v>52</v>
      </c>
      <c r="AT305" s="3"/>
      <c r="AU305" s="2" t="s">
        <v>445</v>
      </c>
      <c r="AV305" s="3">
        <v>91</v>
      </c>
    </row>
    <row r="306" spans="1:48" ht="30" customHeight="1" x14ac:dyDescent="0.3">
      <c r="A306" s="16" t="s">
        <v>441</v>
      </c>
      <c r="B306" s="16" t="s">
        <v>446</v>
      </c>
      <c r="C306" s="16" t="s">
        <v>96</v>
      </c>
      <c r="D306" s="14">
        <v>27.4</v>
      </c>
      <c r="E306" s="15">
        <f>TRUNC(일위대가목록!E60,0)</f>
        <v>0</v>
      </c>
      <c r="F306" s="15">
        <f t="shared" si="18"/>
        <v>0</v>
      </c>
      <c r="G306" s="15">
        <f>TRUNC(일위대가목록!F60,0)</f>
        <v>0</v>
      </c>
      <c r="H306" s="15">
        <f t="shared" si="19"/>
        <v>0</v>
      </c>
      <c r="I306" s="15">
        <f>TRUNC(일위대가목록!G60,0)</f>
        <v>0</v>
      </c>
      <c r="J306" s="15">
        <f t="shared" si="20"/>
        <v>0</v>
      </c>
      <c r="K306" s="15">
        <f t="shared" si="21"/>
        <v>0</v>
      </c>
      <c r="L306" s="15">
        <f t="shared" si="22"/>
        <v>0</v>
      </c>
      <c r="M306" s="16" t="s">
        <v>447</v>
      </c>
      <c r="N306" s="2" t="s">
        <v>448</v>
      </c>
      <c r="O306" s="2" t="s">
        <v>52</v>
      </c>
      <c r="P306" s="2" t="s">
        <v>52</v>
      </c>
      <c r="Q306" s="2" t="s">
        <v>376</v>
      </c>
      <c r="R306" s="2" t="s">
        <v>67</v>
      </c>
      <c r="S306" s="2" t="s">
        <v>66</v>
      </c>
      <c r="T306" s="2" t="s">
        <v>66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52</v>
      </c>
      <c r="AS306" s="2" t="s">
        <v>52</v>
      </c>
      <c r="AT306" s="3"/>
      <c r="AU306" s="2" t="s">
        <v>449</v>
      </c>
      <c r="AV306" s="3">
        <v>92</v>
      </c>
    </row>
    <row r="307" spans="1:48" ht="30" customHeight="1" x14ac:dyDescent="0.3">
      <c r="A307" s="16" t="s">
        <v>450</v>
      </c>
      <c r="B307" s="16" t="s">
        <v>451</v>
      </c>
      <c r="C307" s="16" t="s">
        <v>96</v>
      </c>
      <c r="D307" s="14">
        <v>3.9</v>
      </c>
      <c r="E307" s="15">
        <f>TRUNC(일위대가목록!E61,0)</f>
        <v>0</v>
      </c>
      <c r="F307" s="15">
        <f t="shared" si="18"/>
        <v>0</v>
      </c>
      <c r="G307" s="15">
        <f>TRUNC(일위대가목록!F61,0)</f>
        <v>0</v>
      </c>
      <c r="H307" s="15">
        <f t="shared" si="19"/>
        <v>0</v>
      </c>
      <c r="I307" s="15">
        <f>TRUNC(일위대가목록!G61,0)</f>
        <v>0</v>
      </c>
      <c r="J307" s="15">
        <f t="shared" si="20"/>
        <v>0</v>
      </c>
      <c r="K307" s="15">
        <f t="shared" si="21"/>
        <v>0</v>
      </c>
      <c r="L307" s="15">
        <f t="shared" si="22"/>
        <v>0</v>
      </c>
      <c r="M307" s="16" t="s">
        <v>452</v>
      </c>
      <c r="N307" s="2" t="s">
        <v>453</v>
      </c>
      <c r="O307" s="2" t="s">
        <v>52</v>
      </c>
      <c r="P307" s="2" t="s">
        <v>52</v>
      </c>
      <c r="Q307" s="2" t="s">
        <v>376</v>
      </c>
      <c r="R307" s="2" t="s">
        <v>67</v>
      </c>
      <c r="S307" s="2" t="s">
        <v>66</v>
      </c>
      <c r="T307" s="2" t="s">
        <v>66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52</v>
      </c>
      <c r="AS307" s="2" t="s">
        <v>52</v>
      </c>
      <c r="AT307" s="3"/>
      <c r="AU307" s="2" t="s">
        <v>454</v>
      </c>
      <c r="AV307" s="3">
        <v>93</v>
      </c>
    </row>
    <row r="308" spans="1:48" ht="30" customHeight="1" x14ac:dyDescent="0.3">
      <c r="A308" s="16" t="s">
        <v>455</v>
      </c>
      <c r="B308" s="16" t="s">
        <v>52</v>
      </c>
      <c r="C308" s="16" t="s">
        <v>132</v>
      </c>
      <c r="D308" s="14">
        <v>262.3</v>
      </c>
      <c r="E308" s="15">
        <f>TRUNC(일위대가목록!E62,0)</f>
        <v>0</v>
      </c>
      <c r="F308" s="15">
        <f t="shared" si="18"/>
        <v>0</v>
      </c>
      <c r="G308" s="15">
        <f>TRUNC(일위대가목록!F62,0)</f>
        <v>0</v>
      </c>
      <c r="H308" s="15">
        <f t="shared" si="19"/>
        <v>0</v>
      </c>
      <c r="I308" s="15">
        <f>TRUNC(일위대가목록!G62,0)</f>
        <v>0</v>
      </c>
      <c r="J308" s="15">
        <f t="shared" si="20"/>
        <v>0</v>
      </c>
      <c r="K308" s="15">
        <f t="shared" si="21"/>
        <v>0</v>
      </c>
      <c r="L308" s="15">
        <f t="shared" si="22"/>
        <v>0</v>
      </c>
      <c r="M308" s="16" t="s">
        <v>456</v>
      </c>
      <c r="N308" s="2" t="s">
        <v>457</v>
      </c>
      <c r="O308" s="2" t="s">
        <v>52</v>
      </c>
      <c r="P308" s="2" t="s">
        <v>52</v>
      </c>
      <c r="Q308" s="2" t="s">
        <v>376</v>
      </c>
      <c r="R308" s="2" t="s">
        <v>67</v>
      </c>
      <c r="S308" s="2" t="s">
        <v>66</v>
      </c>
      <c r="T308" s="2" t="s">
        <v>66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52</v>
      </c>
      <c r="AS308" s="2" t="s">
        <v>52</v>
      </c>
      <c r="AT308" s="3"/>
      <c r="AU308" s="2" t="s">
        <v>458</v>
      </c>
      <c r="AV308" s="3">
        <v>94</v>
      </c>
    </row>
    <row r="309" spans="1:48" ht="30" customHeight="1" x14ac:dyDescent="0.3">
      <c r="A309" s="16" t="s">
        <v>459</v>
      </c>
      <c r="B309" s="16" t="s">
        <v>460</v>
      </c>
      <c r="C309" s="16" t="s">
        <v>63</v>
      </c>
      <c r="D309" s="14">
        <v>2.59</v>
      </c>
      <c r="E309" s="15">
        <f>TRUNC(일위대가목록!E63,0)</f>
        <v>0</v>
      </c>
      <c r="F309" s="15">
        <f t="shared" si="18"/>
        <v>0</v>
      </c>
      <c r="G309" s="15">
        <f>TRUNC(일위대가목록!F63,0)</f>
        <v>0</v>
      </c>
      <c r="H309" s="15">
        <f t="shared" si="19"/>
        <v>0</v>
      </c>
      <c r="I309" s="15">
        <f>TRUNC(일위대가목록!G63,0)</f>
        <v>0</v>
      </c>
      <c r="J309" s="15">
        <f t="shared" si="20"/>
        <v>0</v>
      </c>
      <c r="K309" s="15">
        <f t="shared" si="21"/>
        <v>0</v>
      </c>
      <c r="L309" s="15">
        <f t="shared" si="22"/>
        <v>0</v>
      </c>
      <c r="M309" s="16" t="s">
        <v>461</v>
      </c>
      <c r="N309" s="2" t="s">
        <v>462</v>
      </c>
      <c r="O309" s="2" t="s">
        <v>52</v>
      </c>
      <c r="P309" s="2" t="s">
        <v>52</v>
      </c>
      <c r="Q309" s="2" t="s">
        <v>376</v>
      </c>
      <c r="R309" s="2" t="s">
        <v>67</v>
      </c>
      <c r="S309" s="2" t="s">
        <v>66</v>
      </c>
      <c r="T309" s="2" t="s">
        <v>66</v>
      </c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52</v>
      </c>
      <c r="AS309" s="2" t="s">
        <v>52</v>
      </c>
      <c r="AT309" s="3"/>
      <c r="AU309" s="2" t="s">
        <v>463</v>
      </c>
      <c r="AV309" s="3">
        <v>95</v>
      </c>
    </row>
    <row r="310" spans="1:48" ht="30" customHeight="1" x14ac:dyDescent="0.3">
      <c r="A310" s="16" t="s">
        <v>459</v>
      </c>
      <c r="B310" s="16" t="s">
        <v>464</v>
      </c>
      <c r="C310" s="16" t="s">
        <v>63</v>
      </c>
      <c r="D310" s="14">
        <v>3.2909999999999999</v>
      </c>
      <c r="E310" s="15">
        <f>TRUNC(일위대가목록!E64,0)</f>
        <v>0</v>
      </c>
      <c r="F310" s="15">
        <f t="shared" si="18"/>
        <v>0</v>
      </c>
      <c r="G310" s="15">
        <f>TRUNC(일위대가목록!F64,0)</f>
        <v>0</v>
      </c>
      <c r="H310" s="15">
        <f t="shared" si="19"/>
        <v>0</v>
      </c>
      <c r="I310" s="15">
        <f>TRUNC(일위대가목록!G64,0)</f>
        <v>0</v>
      </c>
      <c r="J310" s="15">
        <f t="shared" si="20"/>
        <v>0</v>
      </c>
      <c r="K310" s="15">
        <f t="shared" si="21"/>
        <v>0</v>
      </c>
      <c r="L310" s="15">
        <f t="shared" si="22"/>
        <v>0</v>
      </c>
      <c r="M310" s="16" t="s">
        <v>465</v>
      </c>
      <c r="N310" s="2" t="s">
        <v>466</v>
      </c>
      <c r="O310" s="2" t="s">
        <v>52</v>
      </c>
      <c r="P310" s="2" t="s">
        <v>52</v>
      </c>
      <c r="Q310" s="2" t="s">
        <v>376</v>
      </c>
      <c r="R310" s="2" t="s">
        <v>67</v>
      </c>
      <c r="S310" s="2" t="s">
        <v>66</v>
      </c>
      <c r="T310" s="2" t="s">
        <v>66</v>
      </c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52</v>
      </c>
      <c r="AS310" s="2" t="s">
        <v>52</v>
      </c>
      <c r="AT310" s="3"/>
      <c r="AU310" s="2" t="s">
        <v>467</v>
      </c>
      <c r="AV310" s="3">
        <v>96</v>
      </c>
    </row>
    <row r="311" spans="1:48" ht="30" customHeight="1" x14ac:dyDescent="0.3">
      <c r="A311" s="16" t="s">
        <v>459</v>
      </c>
      <c r="B311" s="16" t="s">
        <v>468</v>
      </c>
      <c r="C311" s="16" t="s">
        <v>63</v>
      </c>
      <c r="D311" s="14">
        <v>7.8E-2</v>
      </c>
      <c r="E311" s="15">
        <f>TRUNC(일위대가목록!E65,0)</f>
        <v>0</v>
      </c>
      <c r="F311" s="15">
        <f t="shared" si="18"/>
        <v>0</v>
      </c>
      <c r="G311" s="15">
        <f>TRUNC(일위대가목록!F65,0)</f>
        <v>0</v>
      </c>
      <c r="H311" s="15">
        <f t="shared" si="19"/>
        <v>0</v>
      </c>
      <c r="I311" s="15">
        <f>TRUNC(일위대가목록!G65,0)</f>
        <v>0</v>
      </c>
      <c r="J311" s="15">
        <f t="shared" si="20"/>
        <v>0</v>
      </c>
      <c r="K311" s="15">
        <f t="shared" si="21"/>
        <v>0</v>
      </c>
      <c r="L311" s="15">
        <f t="shared" si="22"/>
        <v>0</v>
      </c>
      <c r="M311" s="16" t="s">
        <v>469</v>
      </c>
      <c r="N311" s="2" t="s">
        <v>470</v>
      </c>
      <c r="O311" s="2" t="s">
        <v>52</v>
      </c>
      <c r="P311" s="2" t="s">
        <v>52</v>
      </c>
      <c r="Q311" s="2" t="s">
        <v>376</v>
      </c>
      <c r="R311" s="2" t="s">
        <v>67</v>
      </c>
      <c r="S311" s="2" t="s">
        <v>66</v>
      </c>
      <c r="T311" s="2" t="s">
        <v>66</v>
      </c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52</v>
      </c>
      <c r="AS311" s="2" t="s">
        <v>52</v>
      </c>
      <c r="AT311" s="3"/>
      <c r="AU311" s="2" t="s">
        <v>471</v>
      </c>
      <c r="AV311" s="3">
        <v>97</v>
      </c>
    </row>
    <row r="312" spans="1:48" ht="30" customHeight="1" x14ac:dyDescent="0.3">
      <c r="A312" s="16" t="s">
        <v>472</v>
      </c>
      <c r="B312" s="16" t="s">
        <v>52</v>
      </c>
      <c r="C312" s="16" t="s">
        <v>132</v>
      </c>
      <c r="D312" s="14">
        <v>3.1</v>
      </c>
      <c r="E312" s="15">
        <f>TRUNC(일위대가목록!E66,0)</f>
        <v>0</v>
      </c>
      <c r="F312" s="15">
        <f t="shared" si="18"/>
        <v>0</v>
      </c>
      <c r="G312" s="15">
        <f>TRUNC(일위대가목록!F66,0)</f>
        <v>0</v>
      </c>
      <c r="H312" s="15">
        <f t="shared" si="19"/>
        <v>0</v>
      </c>
      <c r="I312" s="15">
        <f>TRUNC(일위대가목록!G66,0)</f>
        <v>0</v>
      </c>
      <c r="J312" s="15">
        <f t="shared" si="20"/>
        <v>0</v>
      </c>
      <c r="K312" s="15">
        <f t="shared" si="21"/>
        <v>0</v>
      </c>
      <c r="L312" s="15">
        <f t="shared" si="22"/>
        <v>0</v>
      </c>
      <c r="M312" s="16" t="s">
        <v>473</v>
      </c>
      <c r="N312" s="2" t="s">
        <v>474</v>
      </c>
      <c r="O312" s="2" t="s">
        <v>52</v>
      </c>
      <c r="P312" s="2" t="s">
        <v>52</v>
      </c>
      <c r="Q312" s="2" t="s">
        <v>376</v>
      </c>
      <c r="R312" s="2" t="s">
        <v>67</v>
      </c>
      <c r="S312" s="2" t="s">
        <v>66</v>
      </c>
      <c r="T312" s="2" t="s">
        <v>66</v>
      </c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2" t="s">
        <v>52</v>
      </c>
      <c r="AS312" s="2" t="s">
        <v>52</v>
      </c>
      <c r="AT312" s="3"/>
      <c r="AU312" s="2" t="s">
        <v>475</v>
      </c>
      <c r="AV312" s="3">
        <v>98</v>
      </c>
    </row>
    <row r="313" spans="1:48" ht="30" customHeight="1" x14ac:dyDescent="0.3">
      <c r="A313" s="16" t="s">
        <v>476</v>
      </c>
      <c r="B313" s="16" t="s">
        <v>477</v>
      </c>
      <c r="C313" s="16" t="s">
        <v>424</v>
      </c>
      <c r="D313" s="14">
        <v>104.9</v>
      </c>
      <c r="E313" s="15">
        <f>TRUNC(단가산출목록!E4,0)</f>
        <v>0</v>
      </c>
      <c r="F313" s="15">
        <f t="shared" si="18"/>
        <v>0</v>
      </c>
      <c r="G313" s="15">
        <f>TRUNC(단가산출목록!F4,0)</f>
        <v>0</v>
      </c>
      <c r="H313" s="15">
        <f t="shared" si="19"/>
        <v>0</v>
      </c>
      <c r="I313" s="15">
        <f>TRUNC(단가산출목록!G4,0)</f>
        <v>0</v>
      </c>
      <c r="J313" s="15">
        <f t="shared" si="20"/>
        <v>0</v>
      </c>
      <c r="K313" s="15">
        <f t="shared" si="21"/>
        <v>0</v>
      </c>
      <c r="L313" s="15">
        <f t="shared" si="22"/>
        <v>0</v>
      </c>
      <c r="M313" s="16" t="s">
        <v>478</v>
      </c>
      <c r="N313" s="2" t="s">
        <v>479</v>
      </c>
      <c r="O313" s="2" t="s">
        <v>52</v>
      </c>
      <c r="P313" s="2" t="s">
        <v>52</v>
      </c>
      <c r="Q313" s="2" t="s">
        <v>376</v>
      </c>
      <c r="R313" s="2" t="s">
        <v>66</v>
      </c>
      <c r="S313" s="2" t="s">
        <v>67</v>
      </c>
      <c r="T313" s="2" t="s">
        <v>66</v>
      </c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 t="s">
        <v>52</v>
      </c>
      <c r="AS313" s="2" t="s">
        <v>52</v>
      </c>
      <c r="AT313" s="3"/>
      <c r="AU313" s="2" t="s">
        <v>480</v>
      </c>
      <c r="AV313" s="3">
        <v>124</v>
      </c>
    </row>
    <row r="314" spans="1:48" ht="30" customHeight="1" x14ac:dyDescent="0.3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376</v>
      </c>
    </row>
    <row r="315" spans="1:48" ht="30" customHeight="1" x14ac:dyDescent="0.3">
      <c r="A315" s="16" t="s">
        <v>105</v>
      </c>
      <c r="B315" s="14"/>
      <c r="C315" s="14"/>
      <c r="D315" s="14"/>
      <c r="E315" s="15"/>
      <c r="F315" s="15">
        <f>SUMIF(Q291:Q314,"01010112",F291:F314)</f>
        <v>0</v>
      </c>
      <c r="G315" s="15"/>
      <c r="H315" s="15">
        <f>SUMIF(Q291:Q314,"01010112",H291:H314)</f>
        <v>0</v>
      </c>
      <c r="I315" s="15"/>
      <c r="J315" s="15">
        <f>SUMIF(Q291:Q314,"01010112",J291:J314)</f>
        <v>0</v>
      </c>
      <c r="K315" s="15"/>
      <c r="L315" s="15">
        <f>SUMIF(Q291:Q314,"01010112",L291:L314)</f>
        <v>0</v>
      </c>
      <c r="M315" s="14"/>
      <c r="N315" t="s">
        <v>106</v>
      </c>
    </row>
    <row r="316" spans="1:48" ht="30" customHeight="1" x14ac:dyDescent="0.3">
      <c r="A316" s="16" t="s">
        <v>481</v>
      </c>
      <c r="B316" s="16" t="s">
        <v>483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3"/>
      <c r="O316" s="3"/>
      <c r="P316" s="3"/>
      <c r="Q316" s="2" t="s">
        <v>482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6" t="s">
        <v>484</v>
      </c>
      <c r="B317" s="16" t="s">
        <v>485</v>
      </c>
      <c r="C317" s="16" t="s">
        <v>132</v>
      </c>
      <c r="D317" s="14">
        <v>30</v>
      </c>
      <c r="E317" s="15">
        <f>TRUNC(일위대가목록!E67,0)</f>
        <v>0</v>
      </c>
      <c r="F317" s="15">
        <f>TRUNC(E317*D317, 0)</f>
        <v>0</v>
      </c>
      <c r="G317" s="15">
        <f>TRUNC(일위대가목록!F67,0)</f>
        <v>0</v>
      </c>
      <c r="H317" s="15">
        <f>TRUNC(G317*D317, 0)</f>
        <v>0</v>
      </c>
      <c r="I317" s="15">
        <f>TRUNC(일위대가목록!G67,0)</f>
        <v>0</v>
      </c>
      <c r="J317" s="15">
        <f>TRUNC(I317*D317, 0)</f>
        <v>0</v>
      </c>
      <c r="K317" s="15">
        <f>TRUNC(E317+G317+I317, 0)</f>
        <v>0</v>
      </c>
      <c r="L317" s="15">
        <f>TRUNC(F317+H317+J317, 0)</f>
        <v>0</v>
      </c>
      <c r="M317" s="16" t="s">
        <v>486</v>
      </c>
      <c r="N317" s="2" t="s">
        <v>487</v>
      </c>
      <c r="O317" s="2" t="s">
        <v>52</v>
      </c>
      <c r="P317" s="2" t="s">
        <v>52</v>
      </c>
      <c r="Q317" s="2" t="s">
        <v>482</v>
      </c>
      <c r="R317" s="2" t="s">
        <v>67</v>
      </c>
      <c r="S317" s="2" t="s">
        <v>66</v>
      </c>
      <c r="T317" s="2" t="s">
        <v>66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488</v>
      </c>
      <c r="AV317" s="3">
        <v>102</v>
      </c>
    </row>
    <row r="318" spans="1:48" ht="30" customHeight="1" x14ac:dyDescent="0.3">
      <c r="A318" s="14"/>
      <c r="B318" s="14"/>
      <c r="C318" s="14"/>
      <c r="D318" s="14"/>
      <c r="E318" s="15"/>
      <c r="F318" s="15"/>
      <c r="G318" s="15"/>
      <c r="H318" s="15"/>
      <c r="I318" s="15"/>
      <c r="J318" s="15"/>
      <c r="K318" s="15"/>
      <c r="L318" s="15"/>
      <c r="M318" s="14"/>
      <c r="Q318" s="1" t="s">
        <v>482</v>
      </c>
    </row>
    <row r="319" spans="1:48" ht="30" customHeight="1" x14ac:dyDescent="0.3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 t="s">
        <v>482</v>
      </c>
    </row>
    <row r="320" spans="1:48" ht="30" customHeight="1" x14ac:dyDescent="0.3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 t="s">
        <v>482</v>
      </c>
    </row>
    <row r="321" spans="1:17" ht="30" customHeight="1" x14ac:dyDescent="0.3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 t="s">
        <v>482</v>
      </c>
    </row>
    <row r="322" spans="1:17" ht="30" customHeight="1" x14ac:dyDescent="0.3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482</v>
      </c>
    </row>
    <row r="323" spans="1:17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482</v>
      </c>
    </row>
    <row r="324" spans="1:17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482</v>
      </c>
    </row>
    <row r="325" spans="1:17" ht="30" customHeight="1" x14ac:dyDescent="0.3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482</v>
      </c>
    </row>
    <row r="326" spans="1:17" ht="30" customHeight="1" x14ac:dyDescent="0.3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482</v>
      </c>
    </row>
    <row r="327" spans="1:17" ht="30" customHeight="1" x14ac:dyDescent="0.3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482</v>
      </c>
    </row>
    <row r="328" spans="1:17" ht="30" customHeight="1" x14ac:dyDescent="0.3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482</v>
      </c>
    </row>
    <row r="329" spans="1:17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482</v>
      </c>
    </row>
    <row r="330" spans="1:17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482</v>
      </c>
    </row>
    <row r="331" spans="1:17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482</v>
      </c>
    </row>
    <row r="332" spans="1:17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482</v>
      </c>
    </row>
    <row r="333" spans="1:17" ht="30" customHeight="1" x14ac:dyDescent="0.3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482</v>
      </c>
    </row>
    <row r="334" spans="1:17" ht="30" customHeight="1" x14ac:dyDescent="0.3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482</v>
      </c>
    </row>
    <row r="335" spans="1:17" ht="30" customHeight="1" x14ac:dyDescent="0.3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482</v>
      </c>
    </row>
    <row r="336" spans="1:17" ht="30" customHeight="1" x14ac:dyDescent="0.3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482</v>
      </c>
    </row>
    <row r="337" spans="1:48" ht="30" customHeight="1" x14ac:dyDescent="0.3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482</v>
      </c>
    </row>
    <row r="338" spans="1:48" ht="30" customHeight="1" x14ac:dyDescent="0.3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482</v>
      </c>
    </row>
    <row r="339" spans="1:48" ht="30" customHeight="1" x14ac:dyDescent="0.3">
      <c r="A339" s="14"/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Q339" s="1" t="s">
        <v>482</v>
      </c>
    </row>
    <row r="340" spans="1:48" ht="30" customHeight="1" x14ac:dyDescent="0.3">
      <c r="A340" s="14"/>
      <c r="B340" s="14"/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Q340" s="1" t="s">
        <v>482</v>
      </c>
    </row>
    <row r="341" spans="1:48" ht="30" customHeight="1" x14ac:dyDescent="0.3">
      <c r="A341" s="16" t="s">
        <v>105</v>
      </c>
      <c r="B341" s="14"/>
      <c r="C341" s="14"/>
      <c r="D341" s="14"/>
      <c r="E341" s="15"/>
      <c r="F341" s="15">
        <f>SUMIF(Q317:Q340,"01010113",F317:F340)</f>
        <v>0</v>
      </c>
      <c r="G341" s="15"/>
      <c r="H341" s="15">
        <f>SUMIF(Q317:Q340,"01010113",H317:H340)</f>
        <v>0</v>
      </c>
      <c r="I341" s="15"/>
      <c r="J341" s="15">
        <f>SUMIF(Q317:Q340,"01010113",J317:J340)</f>
        <v>0</v>
      </c>
      <c r="K341" s="15"/>
      <c r="L341" s="15">
        <f>SUMIF(Q317:Q340,"01010113",L317:L340)</f>
        <v>0</v>
      </c>
      <c r="M341" s="14"/>
      <c r="N341" t="s">
        <v>106</v>
      </c>
    </row>
    <row r="342" spans="1:48" ht="30" customHeight="1" x14ac:dyDescent="0.3">
      <c r="A342" s="16" t="s">
        <v>489</v>
      </c>
      <c r="B342" s="16" t="s">
        <v>138</v>
      </c>
      <c r="C342" s="14"/>
      <c r="D342" s="14"/>
      <c r="E342" s="15"/>
      <c r="F342" s="15"/>
      <c r="G342" s="15"/>
      <c r="H342" s="15"/>
      <c r="I342" s="15"/>
      <c r="J342" s="15"/>
      <c r="K342" s="15"/>
      <c r="L342" s="15"/>
      <c r="M342" s="14"/>
      <c r="N342" s="3"/>
      <c r="O342" s="3"/>
      <c r="P342" s="3"/>
      <c r="Q342" s="2" t="s">
        <v>490</v>
      </c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</row>
    <row r="343" spans="1:48" ht="30" customHeight="1" x14ac:dyDescent="0.3">
      <c r="A343" s="16" t="s">
        <v>491</v>
      </c>
      <c r="B343" s="16" t="s">
        <v>492</v>
      </c>
      <c r="C343" s="16" t="s">
        <v>493</v>
      </c>
      <c r="D343" s="14">
        <v>65</v>
      </c>
      <c r="E343" s="15">
        <f>TRUNC(단가대비표!O37,0)</f>
        <v>0</v>
      </c>
      <c r="F343" s="15">
        <f>TRUNC(E343*D343, 0)</f>
        <v>0</v>
      </c>
      <c r="G343" s="15">
        <f>TRUNC(단가대비표!P37,0)</f>
        <v>0</v>
      </c>
      <c r="H343" s="15">
        <f>TRUNC(G343*D343, 0)</f>
        <v>0</v>
      </c>
      <c r="I343" s="15">
        <f>TRUNC(단가대비표!V37,0)</f>
        <v>0</v>
      </c>
      <c r="J343" s="15">
        <f>TRUNC(I343*D343, 0)</f>
        <v>0</v>
      </c>
      <c r="K343" s="15">
        <f>TRUNC(E343+G343+I343, 0)</f>
        <v>0</v>
      </c>
      <c r="L343" s="15">
        <f>TRUNC(F343+H343+J343, 0)</f>
        <v>0</v>
      </c>
      <c r="M343" s="16" t="s">
        <v>494</v>
      </c>
      <c r="N343" s="2" t="s">
        <v>495</v>
      </c>
      <c r="O343" s="2" t="s">
        <v>52</v>
      </c>
      <c r="P343" s="2" t="s">
        <v>52</v>
      </c>
      <c r="Q343" s="2" t="s">
        <v>490</v>
      </c>
      <c r="R343" s="2" t="s">
        <v>66</v>
      </c>
      <c r="S343" s="2" t="s">
        <v>66</v>
      </c>
      <c r="T343" s="2" t="s">
        <v>67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496</v>
      </c>
      <c r="AV343" s="3">
        <v>121</v>
      </c>
    </row>
    <row r="344" spans="1:48" ht="30" customHeight="1" x14ac:dyDescent="0.3">
      <c r="A344" s="16" t="s">
        <v>497</v>
      </c>
      <c r="B344" s="16" t="s">
        <v>498</v>
      </c>
      <c r="C344" s="16" t="s">
        <v>424</v>
      </c>
      <c r="D344" s="14">
        <v>5.4</v>
      </c>
      <c r="E344" s="15">
        <f>TRUNC(단가대비표!O17,0)</f>
        <v>0</v>
      </c>
      <c r="F344" s="15">
        <f>TRUNC(E344*D344, 0)</f>
        <v>0</v>
      </c>
      <c r="G344" s="15">
        <f>TRUNC(단가대비표!P17,0)</f>
        <v>0</v>
      </c>
      <c r="H344" s="15">
        <f>TRUNC(G344*D344, 0)</f>
        <v>0</v>
      </c>
      <c r="I344" s="15">
        <f>TRUNC(단가대비표!V17,0)</f>
        <v>0</v>
      </c>
      <c r="J344" s="15">
        <f>TRUNC(I344*D344, 0)</f>
        <v>0</v>
      </c>
      <c r="K344" s="15">
        <f>TRUNC(E344+G344+I344, 0)</f>
        <v>0</v>
      </c>
      <c r="L344" s="15">
        <f>TRUNC(F344+H344+J344, 0)</f>
        <v>0</v>
      </c>
      <c r="M344" s="16" t="s">
        <v>499</v>
      </c>
      <c r="N344" s="2" t="s">
        <v>500</v>
      </c>
      <c r="O344" s="2" t="s">
        <v>52</v>
      </c>
      <c r="P344" s="2" t="s">
        <v>52</v>
      </c>
      <c r="Q344" s="2" t="s">
        <v>490</v>
      </c>
      <c r="R344" s="2" t="s">
        <v>66</v>
      </c>
      <c r="S344" s="2" t="s">
        <v>66</v>
      </c>
      <c r="T344" s="2" t="s">
        <v>67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501</v>
      </c>
      <c r="AV344" s="3">
        <v>122</v>
      </c>
    </row>
    <row r="345" spans="1:48" ht="30" customHeight="1" x14ac:dyDescent="0.3">
      <c r="A345" s="14"/>
      <c r="B345" s="14"/>
      <c r="C345" s="14"/>
      <c r="D345" s="14"/>
      <c r="E345" s="15"/>
      <c r="F345" s="15"/>
      <c r="G345" s="15"/>
      <c r="H345" s="15"/>
      <c r="I345" s="15"/>
      <c r="J345" s="15"/>
      <c r="K345" s="15"/>
      <c r="L345" s="15"/>
      <c r="M345" s="14"/>
      <c r="Q345" s="1" t="s">
        <v>490</v>
      </c>
    </row>
    <row r="346" spans="1:48" ht="30" customHeight="1" x14ac:dyDescent="0.3">
      <c r="A346" s="14"/>
      <c r="B346" s="14"/>
      <c r="C346" s="14"/>
      <c r="D346" s="14"/>
      <c r="E346" s="15"/>
      <c r="F346" s="15"/>
      <c r="G346" s="15"/>
      <c r="H346" s="15"/>
      <c r="I346" s="15"/>
      <c r="J346" s="15"/>
      <c r="K346" s="15"/>
      <c r="L346" s="15"/>
      <c r="M346" s="14"/>
      <c r="Q346" s="1" t="s">
        <v>490</v>
      </c>
    </row>
    <row r="347" spans="1:48" ht="30" customHeight="1" x14ac:dyDescent="0.3">
      <c r="A347" s="14"/>
      <c r="B347" s="14"/>
      <c r="C347" s="14"/>
      <c r="D347" s="14"/>
      <c r="E347" s="15"/>
      <c r="F347" s="15"/>
      <c r="G347" s="15"/>
      <c r="H347" s="15"/>
      <c r="I347" s="15"/>
      <c r="J347" s="15"/>
      <c r="K347" s="15"/>
      <c r="L347" s="15"/>
      <c r="M347" s="14"/>
      <c r="Q347" s="1" t="s">
        <v>490</v>
      </c>
    </row>
    <row r="348" spans="1:48" ht="30" customHeight="1" x14ac:dyDescent="0.3">
      <c r="A348" s="14"/>
      <c r="B348" s="14"/>
      <c r="C348" s="14"/>
      <c r="D348" s="14"/>
      <c r="E348" s="15"/>
      <c r="F348" s="15"/>
      <c r="G348" s="15"/>
      <c r="H348" s="15"/>
      <c r="I348" s="15"/>
      <c r="J348" s="15"/>
      <c r="K348" s="15"/>
      <c r="L348" s="15"/>
      <c r="M348" s="14"/>
      <c r="Q348" s="1" t="s">
        <v>490</v>
      </c>
    </row>
    <row r="349" spans="1:48" ht="30" customHeight="1" x14ac:dyDescent="0.3">
      <c r="A349" s="14"/>
      <c r="B349" s="14"/>
      <c r="C349" s="14"/>
      <c r="D349" s="14"/>
      <c r="E349" s="15"/>
      <c r="F349" s="15"/>
      <c r="G349" s="15"/>
      <c r="H349" s="15"/>
      <c r="I349" s="15"/>
      <c r="J349" s="15"/>
      <c r="K349" s="15"/>
      <c r="L349" s="15"/>
      <c r="M349" s="14"/>
      <c r="Q349" s="1" t="s">
        <v>490</v>
      </c>
    </row>
    <row r="350" spans="1:48" ht="30" customHeight="1" x14ac:dyDescent="0.3">
      <c r="A350" s="14"/>
      <c r="B350" s="14"/>
      <c r="C350" s="14"/>
      <c r="D350" s="14"/>
      <c r="E350" s="15"/>
      <c r="F350" s="15"/>
      <c r="G350" s="15"/>
      <c r="H350" s="15"/>
      <c r="I350" s="15"/>
      <c r="J350" s="15"/>
      <c r="K350" s="15"/>
      <c r="L350" s="15"/>
      <c r="M350" s="14"/>
      <c r="Q350" s="1" t="s">
        <v>490</v>
      </c>
    </row>
    <row r="351" spans="1:48" ht="30" customHeight="1" x14ac:dyDescent="0.3">
      <c r="A351" s="14"/>
      <c r="B351" s="14"/>
      <c r="C351" s="14"/>
      <c r="D351" s="14"/>
      <c r="E351" s="15"/>
      <c r="F351" s="15"/>
      <c r="G351" s="15"/>
      <c r="H351" s="15"/>
      <c r="I351" s="15"/>
      <c r="J351" s="15"/>
      <c r="K351" s="15"/>
      <c r="L351" s="15"/>
      <c r="M351" s="14"/>
      <c r="Q351" s="1" t="s">
        <v>490</v>
      </c>
    </row>
    <row r="352" spans="1:48" ht="30" customHeight="1" x14ac:dyDescent="0.3">
      <c r="A352" s="14"/>
      <c r="B352" s="14"/>
      <c r="C352" s="14"/>
      <c r="D352" s="14"/>
      <c r="E352" s="15"/>
      <c r="F352" s="15"/>
      <c r="G352" s="15"/>
      <c r="H352" s="15"/>
      <c r="I352" s="15"/>
      <c r="J352" s="15"/>
      <c r="K352" s="15"/>
      <c r="L352" s="15"/>
      <c r="M352" s="14"/>
      <c r="Q352" s="1" t="s">
        <v>490</v>
      </c>
    </row>
    <row r="353" spans="1:48" ht="30" customHeight="1" x14ac:dyDescent="0.3">
      <c r="A353" s="14"/>
      <c r="B353" s="14"/>
      <c r="C353" s="14"/>
      <c r="D353" s="14"/>
      <c r="E353" s="15"/>
      <c r="F353" s="15"/>
      <c r="G353" s="15"/>
      <c r="H353" s="15"/>
      <c r="I353" s="15"/>
      <c r="J353" s="15"/>
      <c r="K353" s="15"/>
      <c r="L353" s="15"/>
      <c r="M353" s="14"/>
      <c r="Q353" s="1" t="s">
        <v>490</v>
      </c>
    </row>
    <row r="354" spans="1:48" ht="30" customHeight="1" x14ac:dyDescent="0.3">
      <c r="A354" s="14"/>
      <c r="B354" s="14"/>
      <c r="C354" s="14"/>
      <c r="D354" s="14"/>
      <c r="E354" s="15"/>
      <c r="F354" s="15"/>
      <c r="G354" s="15"/>
      <c r="H354" s="15"/>
      <c r="I354" s="15"/>
      <c r="J354" s="15"/>
      <c r="K354" s="15"/>
      <c r="L354" s="15"/>
      <c r="M354" s="14"/>
      <c r="Q354" s="1" t="s">
        <v>490</v>
      </c>
    </row>
    <row r="355" spans="1:48" ht="30" customHeight="1" x14ac:dyDescent="0.3">
      <c r="A355" s="14"/>
      <c r="B355" s="14"/>
      <c r="C355" s="14"/>
      <c r="D355" s="14"/>
      <c r="E355" s="15"/>
      <c r="F355" s="15"/>
      <c r="G355" s="15"/>
      <c r="H355" s="15"/>
      <c r="I355" s="15"/>
      <c r="J355" s="15"/>
      <c r="K355" s="15"/>
      <c r="L355" s="15"/>
      <c r="M355" s="14"/>
      <c r="Q355" s="1" t="s">
        <v>490</v>
      </c>
    </row>
    <row r="356" spans="1:48" ht="30" customHeight="1" x14ac:dyDescent="0.3">
      <c r="A356" s="14"/>
      <c r="B356" s="14"/>
      <c r="C356" s="14"/>
      <c r="D356" s="14"/>
      <c r="E356" s="15"/>
      <c r="F356" s="15"/>
      <c r="G356" s="15"/>
      <c r="H356" s="15"/>
      <c r="I356" s="15"/>
      <c r="J356" s="15"/>
      <c r="K356" s="15"/>
      <c r="L356" s="15"/>
      <c r="M356" s="14"/>
      <c r="Q356" s="1" t="s">
        <v>490</v>
      </c>
    </row>
    <row r="357" spans="1:48" ht="30" customHeight="1" x14ac:dyDescent="0.3">
      <c r="A357" s="14"/>
      <c r="B357" s="14"/>
      <c r="C357" s="14"/>
      <c r="D357" s="14"/>
      <c r="E357" s="15"/>
      <c r="F357" s="15"/>
      <c r="G357" s="15"/>
      <c r="H357" s="15"/>
      <c r="I357" s="15"/>
      <c r="J357" s="15"/>
      <c r="K357" s="15"/>
      <c r="L357" s="15"/>
      <c r="M357" s="14"/>
      <c r="Q357" s="1" t="s">
        <v>490</v>
      </c>
    </row>
    <row r="358" spans="1:48" ht="30" customHeight="1" x14ac:dyDescent="0.3">
      <c r="A358" s="14"/>
      <c r="B358" s="14"/>
      <c r="C358" s="14"/>
      <c r="D358" s="14"/>
      <c r="E358" s="15"/>
      <c r="F358" s="15"/>
      <c r="G358" s="15"/>
      <c r="H358" s="15"/>
      <c r="I358" s="15"/>
      <c r="J358" s="15"/>
      <c r="K358" s="15"/>
      <c r="L358" s="15"/>
      <c r="M358" s="14"/>
      <c r="Q358" s="1" t="s">
        <v>490</v>
      </c>
    </row>
    <row r="359" spans="1:48" ht="30" customHeight="1" x14ac:dyDescent="0.3">
      <c r="A359" s="14"/>
      <c r="B359" s="14"/>
      <c r="C359" s="14"/>
      <c r="D359" s="14"/>
      <c r="E359" s="15"/>
      <c r="F359" s="15"/>
      <c r="G359" s="15"/>
      <c r="H359" s="15"/>
      <c r="I359" s="15"/>
      <c r="J359" s="15"/>
      <c r="K359" s="15"/>
      <c r="L359" s="15"/>
      <c r="M359" s="14"/>
      <c r="Q359" s="1" t="s">
        <v>490</v>
      </c>
    </row>
    <row r="360" spans="1:48" ht="30" customHeight="1" x14ac:dyDescent="0.3">
      <c r="A360" s="14"/>
      <c r="B360" s="14"/>
      <c r="C360" s="14"/>
      <c r="D360" s="14"/>
      <c r="E360" s="15"/>
      <c r="F360" s="15"/>
      <c r="G360" s="15"/>
      <c r="H360" s="15"/>
      <c r="I360" s="15"/>
      <c r="J360" s="15"/>
      <c r="K360" s="15"/>
      <c r="L360" s="15"/>
      <c r="M360" s="14"/>
      <c r="Q360" s="1" t="s">
        <v>490</v>
      </c>
    </row>
    <row r="361" spans="1:48" ht="30" customHeight="1" x14ac:dyDescent="0.3">
      <c r="A361" s="14"/>
      <c r="B361" s="14"/>
      <c r="C361" s="14"/>
      <c r="D361" s="14"/>
      <c r="E361" s="15"/>
      <c r="F361" s="15"/>
      <c r="G361" s="15"/>
      <c r="H361" s="15"/>
      <c r="I361" s="15"/>
      <c r="J361" s="15"/>
      <c r="K361" s="15"/>
      <c r="L361" s="15"/>
      <c r="M361" s="14"/>
      <c r="Q361" s="1" t="s">
        <v>490</v>
      </c>
    </row>
    <row r="362" spans="1:48" ht="30" customHeight="1" x14ac:dyDescent="0.3">
      <c r="A362" s="14"/>
      <c r="B362" s="14"/>
      <c r="C362" s="14"/>
      <c r="D362" s="14"/>
      <c r="E362" s="15"/>
      <c r="F362" s="15"/>
      <c r="G362" s="15"/>
      <c r="H362" s="15"/>
      <c r="I362" s="15"/>
      <c r="J362" s="15"/>
      <c r="K362" s="15"/>
      <c r="L362" s="15"/>
      <c r="M362" s="14"/>
      <c r="Q362" s="1" t="s">
        <v>490</v>
      </c>
    </row>
    <row r="363" spans="1:48" ht="30" customHeight="1" x14ac:dyDescent="0.3">
      <c r="A363" s="14"/>
      <c r="B363" s="14"/>
      <c r="C363" s="14"/>
      <c r="D363" s="14"/>
      <c r="E363" s="15"/>
      <c r="F363" s="15"/>
      <c r="G363" s="15"/>
      <c r="H363" s="15"/>
      <c r="I363" s="15"/>
      <c r="J363" s="15"/>
      <c r="K363" s="15"/>
      <c r="L363" s="15"/>
      <c r="M363" s="14"/>
      <c r="Q363" s="1" t="s">
        <v>490</v>
      </c>
    </row>
    <row r="364" spans="1:48" ht="30" customHeight="1" x14ac:dyDescent="0.3">
      <c r="A364" s="14"/>
      <c r="B364" s="14"/>
      <c r="C364" s="14"/>
      <c r="D364" s="14"/>
      <c r="E364" s="15"/>
      <c r="F364" s="15"/>
      <c r="G364" s="15"/>
      <c r="H364" s="15"/>
      <c r="I364" s="15"/>
      <c r="J364" s="15"/>
      <c r="K364" s="15"/>
      <c r="L364" s="15"/>
      <c r="M364" s="14"/>
      <c r="Q364" s="1" t="s">
        <v>490</v>
      </c>
    </row>
    <row r="365" spans="1:48" ht="30" customHeight="1" x14ac:dyDescent="0.3">
      <c r="A365" s="14"/>
      <c r="B365" s="14"/>
      <c r="C365" s="14"/>
      <c r="D365" s="14"/>
      <c r="E365" s="15"/>
      <c r="F365" s="15"/>
      <c r="G365" s="15"/>
      <c r="H365" s="15"/>
      <c r="I365" s="15"/>
      <c r="J365" s="15"/>
      <c r="K365" s="15"/>
      <c r="L365" s="15"/>
      <c r="M365" s="14"/>
      <c r="Q365" s="1" t="s">
        <v>490</v>
      </c>
    </row>
    <row r="366" spans="1:48" ht="30" customHeight="1" x14ac:dyDescent="0.3">
      <c r="A366" s="14"/>
      <c r="B366" s="14"/>
      <c r="C366" s="14"/>
      <c r="D366" s="14"/>
      <c r="E366" s="15"/>
      <c r="F366" s="15"/>
      <c r="G366" s="15"/>
      <c r="H366" s="15"/>
      <c r="I366" s="15"/>
      <c r="J366" s="15"/>
      <c r="K366" s="15"/>
      <c r="L366" s="15"/>
      <c r="M366" s="14"/>
      <c r="Q366" s="1" t="s">
        <v>490</v>
      </c>
    </row>
    <row r="367" spans="1:48" ht="30" customHeight="1" x14ac:dyDescent="0.3">
      <c r="A367" s="16" t="s">
        <v>105</v>
      </c>
      <c r="B367" s="14"/>
      <c r="C367" s="14"/>
      <c r="D367" s="14"/>
      <c r="E367" s="15"/>
      <c r="F367" s="15">
        <f>SUMIF(Q343:Q366,"01010114",F343:F366)</f>
        <v>0</v>
      </c>
      <c r="G367" s="15"/>
      <c r="H367" s="15">
        <f>SUMIF(Q343:Q366,"01010114",H343:H366)</f>
        <v>0</v>
      </c>
      <c r="I367" s="15"/>
      <c r="J367" s="15">
        <f>SUMIF(Q343:Q366,"01010114",J343:J366)</f>
        <v>0</v>
      </c>
      <c r="K367" s="15"/>
      <c r="L367" s="15">
        <f>SUMIF(Q343:Q366,"01010114",L343:L366)</f>
        <v>0</v>
      </c>
      <c r="M367" s="14"/>
      <c r="N367" t="s">
        <v>106</v>
      </c>
    </row>
    <row r="368" spans="1:48" ht="30" customHeight="1" x14ac:dyDescent="0.3">
      <c r="A368" s="16" t="s">
        <v>502</v>
      </c>
      <c r="B368" s="16" t="s">
        <v>138</v>
      </c>
      <c r="C368" s="14"/>
      <c r="D368" s="14"/>
      <c r="E368" s="15"/>
      <c r="F368" s="15"/>
      <c r="G368" s="15"/>
      <c r="H368" s="15"/>
      <c r="I368" s="15"/>
      <c r="J368" s="15"/>
      <c r="K368" s="15"/>
      <c r="L368" s="15"/>
      <c r="M368" s="14"/>
      <c r="N368" s="3"/>
      <c r="O368" s="3"/>
      <c r="P368" s="3"/>
      <c r="Q368" s="2" t="s">
        <v>503</v>
      </c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</row>
    <row r="369" spans="1:48" ht="30" customHeight="1" x14ac:dyDescent="0.3">
      <c r="A369" s="16" t="s">
        <v>504</v>
      </c>
      <c r="B369" s="16" t="s">
        <v>505</v>
      </c>
      <c r="C369" s="16" t="s">
        <v>493</v>
      </c>
      <c r="D369" s="14">
        <v>65</v>
      </c>
      <c r="E369" s="15">
        <f>TRUNC(단가산출목록!E5,0)</f>
        <v>0</v>
      </c>
      <c r="F369" s="15">
        <f>TRUNC(E369*D369, 0)</f>
        <v>0</v>
      </c>
      <c r="G369" s="15">
        <f>TRUNC(단가산출목록!F5,0)</f>
        <v>0</v>
      </c>
      <c r="H369" s="15">
        <f>TRUNC(G369*D369, 0)</f>
        <v>0</v>
      </c>
      <c r="I369" s="15">
        <f>TRUNC(단가산출목록!G5,0)</f>
        <v>0</v>
      </c>
      <c r="J369" s="15">
        <f>TRUNC(I369*D369, 0)</f>
        <v>0</v>
      </c>
      <c r="K369" s="15">
        <f>TRUNC(E369+G369+I369, 0)</f>
        <v>0</v>
      </c>
      <c r="L369" s="15">
        <f>TRUNC(F369+H369+J369, 0)</f>
        <v>0</v>
      </c>
      <c r="M369" s="16" t="s">
        <v>506</v>
      </c>
      <c r="N369" s="2" t="s">
        <v>507</v>
      </c>
      <c r="O369" s="2" t="s">
        <v>52</v>
      </c>
      <c r="P369" s="2" t="s">
        <v>52</v>
      </c>
      <c r="Q369" s="2" t="s">
        <v>503</v>
      </c>
      <c r="R369" s="2" t="s">
        <v>66</v>
      </c>
      <c r="S369" s="2" t="s">
        <v>67</v>
      </c>
      <c r="T369" s="2" t="s">
        <v>66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508</v>
      </c>
      <c r="AV369" s="3">
        <v>118</v>
      </c>
    </row>
    <row r="370" spans="1:48" ht="30" customHeight="1" x14ac:dyDescent="0.3">
      <c r="A370" s="16" t="s">
        <v>509</v>
      </c>
      <c r="B370" s="16" t="s">
        <v>510</v>
      </c>
      <c r="C370" s="16" t="s">
        <v>63</v>
      </c>
      <c r="D370" s="14">
        <v>6.5810000000000004</v>
      </c>
      <c r="E370" s="15">
        <f>TRUNC(단가산출목록!E6,0)</f>
        <v>0</v>
      </c>
      <c r="F370" s="15">
        <f>TRUNC(E370*D370, 0)</f>
        <v>0</v>
      </c>
      <c r="G370" s="15">
        <f>TRUNC(단가산출목록!F6,0)</f>
        <v>0</v>
      </c>
      <c r="H370" s="15">
        <f>TRUNC(G370*D370, 0)</f>
        <v>0</v>
      </c>
      <c r="I370" s="15">
        <f>TRUNC(단가산출목록!G6,0)</f>
        <v>0</v>
      </c>
      <c r="J370" s="15">
        <f>TRUNC(I370*D370, 0)</f>
        <v>0</v>
      </c>
      <c r="K370" s="15">
        <f>TRUNC(E370+G370+I370, 0)</f>
        <v>0</v>
      </c>
      <c r="L370" s="15">
        <f>TRUNC(F370+H370+J370, 0)</f>
        <v>0</v>
      </c>
      <c r="M370" s="16" t="s">
        <v>511</v>
      </c>
      <c r="N370" s="2" t="s">
        <v>512</v>
      </c>
      <c r="O370" s="2" t="s">
        <v>52</v>
      </c>
      <c r="P370" s="2" t="s">
        <v>52</v>
      </c>
      <c r="Q370" s="2" t="s">
        <v>503</v>
      </c>
      <c r="R370" s="2" t="s">
        <v>66</v>
      </c>
      <c r="S370" s="2" t="s">
        <v>67</v>
      </c>
      <c r="T370" s="2" t="s">
        <v>66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52</v>
      </c>
      <c r="AS370" s="2" t="s">
        <v>52</v>
      </c>
      <c r="AT370" s="3"/>
      <c r="AU370" s="2" t="s">
        <v>513</v>
      </c>
      <c r="AV370" s="3">
        <v>119</v>
      </c>
    </row>
    <row r="371" spans="1:48" ht="30" customHeight="1" x14ac:dyDescent="0.3">
      <c r="A371" s="14"/>
      <c r="B371" s="14"/>
      <c r="C371" s="14"/>
      <c r="D371" s="14"/>
      <c r="E371" s="15"/>
      <c r="F371" s="15"/>
      <c r="G371" s="15"/>
      <c r="H371" s="15"/>
      <c r="I371" s="15"/>
      <c r="J371" s="15"/>
      <c r="K371" s="15"/>
      <c r="L371" s="15"/>
      <c r="M371" s="14"/>
      <c r="Q371" s="1" t="s">
        <v>503</v>
      </c>
    </row>
    <row r="372" spans="1:48" ht="30" customHeight="1" x14ac:dyDescent="0.3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 t="s">
        <v>503</v>
      </c>
    </row>
    <row r="373" spans="1:48" ht="30" customHeight="1" x14ac:dyDescent="0.3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 t="s">
        <v>503</v>
      </c>
    </row>
    <row r="374" spans="1:48" ht="30" customHeight="1" x14ac:dyDescent="0.3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 t="s">
        <v>503</v>
      </c>
    </row>
    <row r="375" spans="1:48" ht="30" customHeight="1" x14ac:dyDescent="0.3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 t="s">
        <v>503</v>
      </c>
    </row>
    <row r="376" spans="1:48" ht="30" customHeight="1" x14ac:dyDescent="0.3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503</v>
      </c>
    </row>
    <row r="377" spans="1:48" ht="30" customHeight="1" x14ac:dyDescent="0.3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503</v>
      </c>
    </row>
    <row r="378" spans="1:48" ht="30" customHeight="1" x14ac:dyDescent="0.3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503</v>
      </c>
    </row>
    <row r="379" spans="1:48" ht="30" customHeight="1" x14ac:dyDescent="0.3">
      <c r="A379" s="14"/>
      <c r="B379" s="14"/>
      <c r="C379" s="14"/>
      <c r="D379" s="14"/>
      <c r="E379" s="15"/>
      <c r="F379" s="15"/>
      <c r="G379" s="15"/>
      <c r="H379" s="15"/>
      <c r="I379" s="15"/>
      <c r="J379" s="15"/>
      <c r="K379" s="15"/>
      <c r="L379" s="15"/>
      <c r="M379" s="14"/>
      <c r="Q379" s="1" t="s">
        <v>503</v>
      </c>
    </row>
    <row r="380" spans="1:48" ht="30" customHeight="1" x14ac:dyDescent="0.3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503</v>
      </c>
    </row>
    <row r="381" spans="1:48" ht="30" customHeight="1" x14ac:dyDescent="0.3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503</v>
      </c>
    </row>
    <row r="382" spans="1:48" ht="30" customHeight="1" x14ac:dyDescent="0.3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503</v>
      </c>
    </row>
    <row r="383" spans="1:48" ht="30" customHeight="1" x14ac:dyDescent="0.3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503</v>
      </c>
    </row>
    <row r="384" spans="1:48" ht="30" customHeight="1" x14ac:dyDescent="0.3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503</v>
      </c>
    </row>
    <row r="385" spans="1:48" ht="30" customHeight="1" x14ac:dyDescent="0.3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503</v>
      </c>
    </row>
    <row r="386" spans="1:48" ht="30" customHeight="1" x14ac:dyDescent="0.3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503</v>
      </c>
    </row>
    <row r="387" spans="1:48" ht="30" customHeight="1" x14ac:dyDescent="0.3">
      <c r="A387" s="14"/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Q387" s="1" t="s">
        <v>503</v>
      </c>
    </row>
    <row r="388" spans="1:48" ht="30" customHeight="1" x14ac:dyDescent="0.3">
      <c r="A388" s="14"/>
      <c r="B388" s="14"/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Q388" s="1" t="s">
        <v>503</v>
      </c>
    </row>
    <row r="389" spans="1:48" ht="30" customHeight="1" x14ac:dyDescent="0.3">
      <c r="A389" s="14"/>
      <c r="B389" s="14"/>
      <c r="C389" s="14"/>
      <c r="D389" s="14"/>
      <c r="E389" s="15"/>
      <c r="F389" s="15"/>
      <c r="G389" s="15"/>
      <c r="H389" s="15"/>
      <c r="I389" s="15"/>
      <c r="J389" s="15"/>
      <c r="K389" s="15"/>
      <c r="L389" s="15"/>
      <c r="M389" s="14"/>
      <c r="Q389" s="1" t="s">
        <v>503</v>
      </c>
    </row>
    <row r="390" spans="1:48" ht="30" customHeight="1" x14ac:dyDescent="0.3">
      <c r="A390" s="14"/>
      <c r="B390" s="14"/>
      <c r="C390" s="14"/>
      <c r="D390" s="14"/>
      <c r="E390" s="15"/>
      <c r="F390" s="15"/>
      <c r="G390" s="15"/>
      <c r="H390" s="15"/>
      <c r="I390" s="15"/>
      <c r="J390" s="15"/>
      <c r="K390" s="15"/>
      <c r="L390" s="15"/>
      <c r="M390" s="14"/>
      <c r="Q390" s="1" t="s">
        <v>503</v>
      </c>
    </row>
    <row r="391" spans="1:48" ht="30" customHeight="1" x14ac:dyDescent="0.3">
      <c r="A391" s="14"/>
      <c r="B391" s="14"/>
      <c r="C391" s="14"/>
      <c r="D391" s="14"/>
      <c r="E391" s="15"/>
      <c r="F391" s="15"/>
      <c r="G391" s="15"/>
      <c r="H391" s="15"/>
      <c r="I391" s="15"/>
      <c r="J391" s="15"/>
      <c r="K391" s="15"/>
      <c r="L391" s="15"/>
      <c r="M391" s="14"/>
      <c r="Q391" s="1" t="s">
        <v>503</v>
      </c>
    </row>
    <row r="392" spans="1:48" ht="30" customHeight="1" x14ac:dyDescent="0.3">
      <c r="A392" s="14"/>
      <c r="B392" s="14"/>
      <c r="C392" s="14"/>
      <c r="D392" s="14"/>
      <c r="E392" s="15"/>
      <c r="F392" s="15"/>
      <c r="G392" s="15"/>
      <c r="H392" s="15"/>
      <c r="I392" s="15"/>
      <c r="J392" s="15"/>
      <c r="K392" s="15"/>
      <c r="L392" s="15"/>
      <c r="M392" s="14"/>
      <c r="Q392" s="1" t="s">
        <v>503</v>
      </c>
    </row>
    <row r="393" spans="1:48" ht="30" customHeight="1" x14ac:dyDescent="0.3">
      <c r="A393" s="16" t="s">
        <v>105</v>
      </c>
      <c r="B393" s="14"/>
      <c r="C393" s="14"/>
      <c r="D393" s="14"/>
      <c r="E393" s="15"/>
      <c r="F393" s="15">
        <f>SUMIF(Q369:Q392,"01010115",F369:F392)</f>
        <v>0</v>
      </c>
      <c r="G393" s="15"/>
      <c r="H393" s="15">
        <f>SUMIF(Q369:Q392,"01010115",H369:H392)</f>
        <v>0</v>
      </c>
      <c r="I393" s="15"/>
      <c r="J393" s="15">
        <f>SUMIF(Q369:Q392,"01010115",J369:J392)</f>
        <v>0</v>
      </c>
      <c r="K393" s="15"/>
      <c r="L393" s="15">
        <f>SUMIF(Q369:Q392,"01010115",L369:L392)</f>
        <v>0</v>
      </c>
      <c r="M393" s="14"/>
      <c r="N393" t="s">
        <v>106</v>
      </c>
    </row>
    <row r="394" spans="1:48" ht="30" customHeight="1" x14ac:dyDescent="0.3">
      <c r="A394" s="16" t="s">
        <v>514</v>
      </c>
      <c r="B394" s="16"/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N394" s="3"/>
      <c r="O394" s="3"/>
      <c r="P394" s="3"/>
      <c r="Q394" s="2" t="s">
        <v>515</v>
      </c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</row>
    <row r="395" spans="1:48" ht="30" customHeight="1" x14ac:dyDescent="0.3">
      <c r="A395" s="16" t="s">
        <v>516</v>
      </c>
      <c r="B395" s="16" t="s">
        <v>52</v>
      </c>
      <c r="C395" s="16" t="s">
        <v>517</v>
      </c>
      <c r="D395" s="14">
        <v>1</v>
      </c>
      <c r="E395" s="15">
        <f>TRUNC(단가대비표!O121,0)</f>
        <v>0</v>
      </c>
      <c r="F395" s="15">
        <f>TRUNC(E395*D395, 0)</f>
        <v>0</v>
      </c>
      <c r="G395" s="15">
        <f>TRUNC(단가대비표!P121,0)</f>
        <v>0</v>
      </c>
      <c r="H395" s="15">
        <f>TRUNC(G395*D395, 0)</f>
        <v>0</v>
      </c>
      <c r="I395" s="15">
        <f>TRUNC(단가대비표!V121,0)</f>
        <v>0</v>
      </c>
      <c r="J395" s="15">
        <f>TRUNC(I395*D395, 0)</f>
        <v>0</v>
      </c>
      <c r="K395" s="15">
        <f>TRUNC(E395+G395+I395, 0)</f>
        <v>0</v>
      </c>
      <c r="L395" s="15">
        <f>TRUNC(F395+H395+J395, 0)</f>
        <v>0</v>
      </c>
      <c r="M395" s="16" t="s">
        <v>518</v>
      </c>
      <c r="N395" s="2" t="s">
        <v>519</v>
      </c>
      <c r="O395" s="2" t="s">
        <v>52</v>
      </c>
      <c r="P395" s="2" t="s">
        <v>52</v>
      </c>
      <c r="Q395" s="2" t="s">
        <v>515</v>
      </c>
      <c r="R395" s="2" t="s">
        <v>66</v>
      </c>
      <c r="S395" s="2" t="s">
        <v>66</v>
      </c>
      <c r="T395" s="2" t="s">
        <v>67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52</v>
      </c>
      <c r="AS395" s="2" t="s">
        <v>52</v>
      </c>
      <c r="AT395" s="3"/>
      <c r="AU395" s="2" t="s">
        <v>520</v>
      </c>
      <c r="AV395" s="3">
        <v>129</v>
      </c>
    </row>
    <row r="396" spans="1:48" ht="30" customHeight="1" x14ac:dyDescent="0.3">
      <c r="A396" s="14"/>
      <c r="B396" s="14"/>
      <c r="C396" s="14"/>
      <c r="D396" s="14"/>
      <c r="E396" s="15"/>
      <c r="F396" s="15"/>
      <c r="G396" s="15"/>
      <c r="H396" s="15"/>
      <c r="I396" s="15"/>
      <c r="J396" s="15"/>
      <c r="K396" s="15"/>
      <c r="L396" s="15"/>
      <c r="M396" s="14"/>
      <c r="Q396" s="1" t="s">
        <v>515</v>
      </c>
    </row>
    <row r="397" spans="1:48" ht="30" customHeight="1" x14ac:dyDescent="0.3">
      <c r="A397" s="14"/>
      <c r="B397" s="14"/>
      <c r="C397" s="14"/>
      <c r="D397" s="14"/>
      <c r="E397" s="15"/>
      <c r="F397" s="15"/>
      <c r="G397" s="15"/>
      <c r="H397" s="15"/>
      <c r="I397" s="15"/>
      <c r="J397" s="15"/>
      <c r="K397" s="15"/>
      <c r="L397" s="15"/>
      <c r="M397" s="14"/>
      <c r="Q397" s="1" t="s">
        <v>515</v>
      </c>
    </row>
    <row r="398" spans="1:48" ht="30" customHeight="1" x14ac:dyDescent="0.3">
      <c r="A398" s="14"/>
      <c r="B398" s="14"/>
      <c r="C398" s="14"/>
      <c r="D398" s="14"/>
      <c r="E398" s="15"/>
      <c r="F398" s="15"/>
      <c r="G398" s="15"/>
      <c r="H398" s="15"/>
      <c r="I398" s="15"/>
      <c r="J398" s="15"/>
      <c r="K398" s="15"/>
      <c r="L398" s="15"/>
      <c r="M398" s="14"/>
      <c r="Q398" s="1" t="s">
        <v>515</v>
      </c>
    </row>
    <row r="399" spans="1:48" ht="30" customHeight="1" x14ac:dyDescent="0.3">
      <c r="A399" s="14"/>
      <c r="B399" s="14"/>
      <c r="C399" s="14"/>
      <c r="D399" s="14"/>
      <c r="E399" s="15"/>
      <c r="F399" s="15"/>
      <c r="G399" s="15"/>
      <c r="H399" s="15"/>
      <c r="I399" s="15"/>
      <c r="J399" s="15"/>
      <c r="K399" s="15"/>
      <c r="L399" s="15"/>
      <c r="M399" s="14"/>
      <c r="Q399" s="1" t="s">
        <v>515</v>
      </c>
    </row>
    <row r="400" spans="1:48" ht="30" customHeight="1" x14ac:dyDescent="0.3">
      <c r="A400" s="14"/>
      <c r="B400" s="14"/>
      <c r="C400" s="14"/>
      <c r="D400" s="14"/>
      <c r="E400" s="15"/>
      <c r="F400" s="15"/>
      <c r="G400" s="15"/>
      <c r="H400" s="15"/>
      <c r="I400" s="15"/>
      <c r="J400" s="15"/>
      <c r="K400" s="15"/>
      <c r="L400" s="15"/>
      <c r="M400" s="14"/>
      <c r="Q400" s="1" t="s">
        <v>515</v>
      </c>
    </row>
    <row r="401" spans="1:17" ht="30" customHeight="1" x14ac:dyDescent="0.3">
      <c r="A401" s="14"/>
      <c r="B401" s="14"/>
      <c r="C401" s="14"/>
      <c r="D401" s="14"/>
      <c r="E401" s="15"/>
      <c r="F401" s="15"/>
      <c r="G401" s="15"/>
      <c r="H401" s="15"/>
      <c r="I401" s="15"/>
      <c r="J401" s="15"/>
      <c r="K401" s="15"/>
      <c r="L401" s="15"/>
      <c r="M401" s="14"/>
      <c r="Q401" s="1" t="s">
        <v>515</v>
      </c>
    </row>
    <row r="402" spans="1:17" ht="30" customHeight="1" x14ac:dyDescent="0.3">
      <c r="A402" s="14"/>
      <c r="B402" s="14"/>
      <c r="C402" s="14"/>
      <c r="D402" s="14"/>
      <c r="E402" s="15"/>
      <c r="F402" s="15"/>
      <c r="G402" s="15"/>
      <c r="H402" s="15"/>
      <c r="I402" s="15"/>
      <c r="J402" s="15"/>
      <c r="K402" s="15"/>
      <c r="L402" s="15"/>
      <c r="M402" s="14"/>
      <c r="Q402" s="1" t="s">
        <v>515</v>
      </c>
    </row>
    <row r="403" spans="1:17" ht="30" customHeight="1" x14ac:dyDescent="0.3">
      <c r="A403" s="14"/>
      <c r="B403" s="14"/>
      <c r="C403" s="14"/>
      <c r="D403" s="14"/>
      <c r="E403" s="15"/>
      <c r="F403" s="15"/>
      <c r="G403" s="15"/>
      <c r="H403" s="15"/>
      <c r="I403" s="15"/>
      <c r="J403" s="15"/>
      <c r="K403" s="15"/>
      <c r="L403" s="15"/>
      <c r="M403" s="14"/>
      <c r="Q403" s="1" t="s">
        <v>515</v>
      </c>
    </row>
    <row r="404" spans="1:17" ht="30" customHeight="1" x14ac:dyDescent="0.3">
      <c r="A404" s="14"/>
      <c r="B404" s="14"/>
      <c r="C404" s="14"/>
      <c r="D404" s="14"/>
      <c r="E404" s="15"/>
      <c r="F404" s="15"/>
      <c r="G404" s="15"/>
      <c r="H404" s="15"/>
      <c r="I404" s="15"/>
      <c r="J404" s="15"/>
      <c r="K404" s="15"/>
      <c r="L404" s="15"/>
      <c r="M404" s="14"/>
      <c r="Q404" s="1" t="s">
        <v>515</v>
      </c>
    </row>
    <row r="405" spans="1:17" ht="30" customHeight="1" x14ac:dyDescent="0.3">
      <c r="A405" s="14"/>
      <c r="B405" s="14"/>
      <c r="C405" s="14"/>
      <c r="D405" s="14"/>
      <c r="E405" s="15"/>
      <c r="F405" s="15"/>
      <c r="G405" s="15"/>
      <c r="H405" s="15"/>
      <c r="I405" s="15"/>
      <c r="J405" s="15"/>
      <c r="K405" s="15"/>
      <c r="L405" s="15"/>
      <c r="M405" s="14"/>
      <c r="Q405" s="1" t="s">
        <v>515</v>
      </c>
    </row>
    <row r="406" spans="1:17" ht="30" customHeight="1" x14ac:dyDescent="0.3">
      <c r="A406" s="14"/>
      <c r="B406" s="14"/>
      <c r="C406" s="14"/>
      <c r="D406" s="14"/>
      <c r="E406" s="15"/>
      <c r="F406" s="15"/>
      <c r="G406" s="15"/>
      <c r="H406" s="15"/>
      <c r="I406" s="15"/>
      <c r="J406" s="15"/>
      <c r="K406" s="15"/>
      <c r="L406" s="15"/>
      <c r="M406" s="14"/>
      <c r="Q406" s="1" t="s">
        <v>515</v>
      </c>
    </row>
    <row r="407" spans="1:17" ht="30" customHeight="1" x14ac:dyDescent="0.3">
      <c r="A407" s="14"/>
      <c r="B407" s="14"/>
      <c r="C407" s="14"/>
      <c r="D407" s="14"/>
      <c r="E407" s="15"/>
      <c r="F407" s="15"/>
      <c r="G407" s="15"/>
      <c r="H407" s="15"/>
      <c r="I407" s="15"/>
      <c r="J407" s="15"/>
      <c r="K407" s="15"/>
      <c r="L407" s="15"/>
      <c r="M407" s="14"/>
      <c r="Q407" s="1" t="s">
        <v>515</v>
      </c>
    </row>
    <row r="408" spans="1:17" ht="30" customHeight="1" x14ac:dyDescent="0.3">
      <c r="A408" s="14"/>
      <c r="B408" s="14"/>
      <c r="C408" s="14"/>
      <c r="D408" s="14"/>
      <c r="E408" s="15"/>
      <c r="F408" s="15"/>
      <c r="G408" s="15"/>
      <c r="H408" s="15"/>
      <c r="I408" s="15"/>
      <c r="J408" s="15"/>
      <c r="K408" s="15"/>
      <c r="L408" s="15"/>
      <c r="M408" s="14"/>
      <c r="Q408" s="1" t="s">
        <v>515</v>
      </c>
    </row>
    <row r="409" spans="1:17" ht="30" customHeight="1" x14ac:dyDescent="0.3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1" t="s">
        <v>515</v>
      </c>
    </row>
    <row r="410" spans="1:17" ht="30" customHeight="1" x14ac:dyDescent="0.3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1" t="s">
        <v>515</v>
      </c>
    </row>
    <row r="411" spans="1:17" ht="30" customHeight="1" x14ac:dyDescent="0.3">
      <c r="A411" s="14"/>
      <c r="B411" s="14"/>
      <c r="C411" s="14"/>
      <c r="D411" s="14"/>
      <c r="E411" s="15"/>
      <c r="F411" s="15"/>
      <c r="G411" s="15"/>
      <c r="H411" s="15"/>
      <c r="I411" s="15"/>
      <c r="J411" s="15"/>
      <c r="K411" s="15"/>
      <c r="L411" s="15"/>
      <c r="M411" s="14"/>
      <c r="Q411" s="1" t="s">
        <v>515</v>
      </c>
    </row>
    <row r="412" spans="1:17" ht="30" customHeight="1" x14ac:dyDescent="0.3">
      <c r="A412" s="14"/>
      <c r="B412" s="14"/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Q412" s="1" t="s">
        <v>515</v>
      </c>
    </row>
    <row r="413" spans="1:17" ht="30" customHeight="1" x14ac:dyDescent="0.3">
      <c r="A413" s="14"/>
      <c r="B413" s="14"/>
      <c r="C413" s="14"/>
      <c r="D413" s="14"/>
      <c r="E413" s="15"/>
      <c r="F413" s="15"/>
      <c r="G413" s="15"/>
      <c r="H413" s="15"/>
      <c r="I413" s="15"/>
      <c r="J413" s="15"/>
      <c r="K413" s="15"/>
      <c r="L413" s="15"/>
      <c r="M413" s="14"/>
      <c r="Q413" s="1" t="s">
        <v>515</v>
      </c>
    </row>
    <row r="414" spans="1:17" ht="30" customHeight="1" x14ac:dyDescent="0.3">
      <c r="A414" s="14"/>
      <c r="B414" s="14"/>
      <c r="C414" s="14"/>
      <c r="D414" s="14"/>
      <c r="E414" s="15"/>
      <c r="F414" s="15"/>
      <c r="G414" s="15"/>
      <c r="H414" s="15"/>
      <c r="I414" s="15"/>
      <c r="J414" s="15"/>
      <c r="K414" s="15"/>
      <c r="L414" s="15"/>
      <c r="M414" s="14"/>
      <c r="Q414" s="1" t="s">
        <v>515</v>
      </c>
    </row>
    <row r="415" spans="1:17" ht="30" customHeight="1" x14ac:dyDescent="0.3">
      <c r="A415" s="14"/>
      <c r="B415" s="14"/>
      <c r="C415" s="14"/>
      <c r="D415" s="14"/>
      <c r="E415" s="15"/>
      <c r="F415" s="15"/>
      <c r="G415" s="15"/>
      <c r="H415" s="15"/>
      <c r="I415" s="15"/>
      <c r="J415" s="15"/>
      <c r="K415" s="15"/>
      <c r="L415" s="15"/>
      <c r="M415" s="14"/>
      <c r="Q415" s="1" t="s">
        <v>515</v>
      </c>
    </row>
    <row r="416" spans="1:17" ht="30" customHeight="1" x14ac:dyDescent="0.3">
      <c r="A416" s="14"/>
      <c r="B416" s="14"/>
      <c r="C416" s="14"/>
      <c r="D416" s="14"/>
      <c r="E416" s="15"/>
      <c r="F416" s="15"/>
      <c r="G416" s="15"/>
      <c r="H416" s="15"/>
      <c r="I416" s="15"/>
      <c r="J416" s="15"/>
      <c r="K416" s="15"/>
      <c r="L416" s="15"/>
      <c r="M416" s="14"/>
      <c r="Q416" s="1" t="s">
        <v>515</v>
      </c>
    </row>
    <row r="417" spans="1:48" ht="30" customHeight="1" x14ac:dyDescent="0.3">
      <c r="A417" s="14"/>
      <c r="B417" s="14"/>
      <c r="C417" s="14"/>
      <c r="D417" s="14"/>
      <c r="E417" s="15"/>
      <c r="F417" s="15"/>
      <c r="G417" s="15"/>
      <c r="H417" s="15"/>
      <c r="I417" s="15"/>
      <c r="J417" s="15"/>
      <c r="K417" s="15"/>
      <c r="L417" s="15"/>
      <c r="M417" s="14"/>
      <c r="Q417" s="1" t="s">
        <v>515</v>
      </c>
    </row>
    <row r="418" spans="1:48" ht="30" customHeight="1" x14ac:dyDescent="0.3">
      <c r="A418" s="14"/>
      <c r="B418" s="14"/>
      <c r="C418" s="14"/>
      <c r="D418" s="14"/>
      <c r="E418" s="15"/>
      <c r="F418" s="15"/>
      <c r="G418" s="15"/>
      <c r="H418" s="15"/>
      <c r="I418" s="15"/>
      <c r="J418" s="15"/>
      <c r="K418" s="15"/>
      <c r="L418" s="15"/>
      <c r="M418" s="14"/>
      <c r="Q418" s="1" t="s">
        <v>515</v>
      </c>
    </row>
    <row r="419" spans="1:48" ht="30" customHeight="1" x14ac:dyDescent="0.3">
      <c r="A419" s="16" t="s">
        <v>105</v>
      </c>
      <c r="B419" s="14"/>
      <c r="C419" s="14"/>
      <c r="D419" s="14"/>
      <c r="E419" s="15"/>
      <c r="F419" s="15">
        <f>SUMIF(Q395:Q418,"0102",F395:F418)</f>
        <v>0</v>
      </c>
      <c r="G419" s="15"/>
      <c r="H419" s="15">
        <f>SUMIF(Q395:Q418,"0102",H395:H418)</f>
        <v>0</v>
      </c>
      <c r="I419" s="15"/>
      <c r="J419" s="15">
        <f>SUMIF(Q395:Q418,"0102",J395:J418)</f>
        <v>0</v>
      </c>
      <c r="K419" s="15"/>
      <c r="L419" s="15">
        <f>SUMIF(Q395:Q418,"0102",L395:L418)</f>
        <v>0</v>
      </c>
      <c r="M419" s="14"/>
      <c r="N419" t="s">
        <v>106</v>
      </c>
    </row>
    <row r="420" spans="1:48" ht="30" customHeight="1" x14ac:dyDescent="0.3">
      <c r="A420" s="16" t="s">
        <v>524</v>
      </c>
      <c r="B420" s="16" t="s">
        <v>526</v>
      </c>
      <c r="C420" s="14"/>
      <c r="D420" s="14"/>
      <c r="E420" s="15"/>
      <c r="F420" s="15"/>
      <c r="G420" s="15"/>
      <c r="H420" s="15"/>
      <c r="I420" s="15"/>
      <c r="J420" s="15"/>
      <c r="K420" s="15"/>
      <c r="L420" s="15"/>
      <c r="M420" s="14"/>
      <c r="N420" s="3"/>
      <c r="O420" s="3"/>
      <c r="P420" s="3"/>
      <c r="Q420" s="2" t="s">
        <v>525</v>
      </c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</row>
    <row r="421" spans="1:48" ht="30" customHeight="1" x14ac:dyDescent="0.3">
      <c r="A421" s="16" t="s">
        <v>212</v>
      </c>
      <c r="B421" s="16" t="s">
        <v>213</v>
      </c>
      <c r="C421" s="16" t="s">
        <v>96</v>
      </c>
      <c r="D421" s="14">
        <v>526</v>
      </c>
      <c r="E421" s="15">
        <f>TRUNC(단가대비표!O124,0)</f>
        <v>0</v>
      </c>
      <c r="F421" s="15">
        <f t="shared" ref="F421:F427" si="23">TRUNC(E421*D421, 0)</f>
        <v>0</v>
      </c>
      <c r="G421" s="15">
        <f>TRUNC(단가대비표!P124,0)</f>
        <v>0</v>
      </c>
      <c r="H421" s="15">
        <f t="shared" ref="H421:H427" si="24">TRUNC(G421*D421, 0)</f>
        <v>0</v>
      </c>
      <c r="I421" s="15">
        <f>TRUNC(단가대비표!V124,0)</f>
        <v>0</v>
      </c>
      <c r="J421" s="15">
        <f t="shared" ref="J421:J427" si="25">TRUNC(I421*D421, 0)</f>
        <v>0</v>
      </c>
      <c r="K421" s="15">
        <f t="shared" ref="K421:L427" si="26">TRUNC(E421+G421+I421, 0)</f>
        <v>0</v>
      </c>
      <c r="L421" s="15">
        <f t="shared" si="26"/>
        <v>0</v>
      </c>
      <c r="M421" s="16" t="s">
        <v>527</v>
      </c>
      <c r="N421" s="2" t="s">
        <v>215</v>
      </c>
      <c r="O421" s="2" t="s">
        <v>52</v>
      </c>
      <c r="P421" s="2" t="s">
        <v>52</v>
      </c>
      <c r="Q421" s="2" t="s">
        <v>525</v>
      </c>
      <c r="R421" s="2" t="s">
        <v>66</v>
      </c>
      <c r="S421" s="2" t="s">
        <v>66</v>
      </c>
      <c r="T421" s="2" t="s">
        <v>67</v>
      </c>
      <c r="U421" s="3"/>
      <c r="V421" s="3"/>
      <c r="W421" s="3"/>
      <c r="X421" s="3">
        <v>1</v>
      </c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52</v>
      </c>
      <c r="AS421" s="2" t="s">
        <v>52</v>
      </c>
      <c r="AT421" s="3"/>
      <c r="AU421" s="2" t="s">
        <v>528</v>
      </c>
      <c r="AV421" s="3">
        <v>160</v>
      </c>
    </row>
    <row r="422" spans="1:48" ht="30" customHeight="1" x14ac:dyDescent="0.3">
      <c r="A422" s="16" t="s">
        <v>217</v>
      </c>
      <c r="B422" s="16" t="s">
        <v>218</v>
      </c>
      <c r="C422" s="16" t="s">
        <v>219</v>
      </c>
      <c r="D422" s="14">
        <v>86</v>
      </c>
      <c r="E422" s="15">
        <f>TRUNC(단가대비표!O125,0)</f>
        <v>0</v>
      </c>
      <c r="F422" s="15">
        <f t="shared" si="23"/>
        <v>0</v>
      </c>
      <c r="G422" s="15">
        <f>TRUNC(단가대비표!P125,0)</f>
        <v>0</v>
      </c>
      <c r="H422" s="15">
        <f t="shared" si="24"/>
        <v>0</v>
      </c>
      <c r="I422" s="15">
        <f>TRUNC(단가대비표!V125,0)</f>
        <v>0</v>
      </c>
      <c r="J422" s="15">
        <f t="shared" si="25"/>
        <v>0</v>
      </c>
      <c r="K422" s="15">
        <f t="shared" si="26"/>
        <v>0</v>
      </c>
      <c r="L422" s="15">
        <f t="shared" si="26"/>
        <v>0</v>
      </c>
      <c r="M422" s="16" t="s">
        <v>529</v>
      </c>
      <c r="N422" s="2" t="s">
        <v>220</v>
      </c>
      <c r="O422" s="2" t="s">
        <v>52</v>
      </c>
      <c r="P422" s="2" t="s">
        <v>52</v>
      </c>
      <c r="Q422" s="2" t="s">
        <v>525</v>
      </c>
      <c r="R422" s="2" t="s">
        <v>66</v>
      </c>
      <c r="S422" s="2" t="s">
        <v>66</v>
      </c>
      <c r="T422" s="2" t="s">
        <v>67</v>
      </c>
      <c r="U422" s="3"/>
      <c r="V422" s="3"/>
      <c r="W422" s="3"/>
      <c r="X422" s="3">
        <v>1</v>
      </c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52</v>
      </c>
      <c r="AS422" s="2" t="s">
        <v>52</v>
      </c>
      <c r="AT422" s="3"/>
      <c r="AU422" s="2" t="s">
        <v>530</v>
      </c>
      <c r="AV422" s="3">
        <v>161</v>
      </c>
    </row>
    <row r="423" spans="1:48" ht="30" customHeight="1" x14ac:dyDescent="0.3">
      <c r="A423" s="16" t="s">
        <v>222</v>
      </c>
      <c r="B423" s="16" t="s">
        <v>223</v>
      </c>
      <c r="C423" s="16" t="s">
        <v>219</v>
      </c>
      <c r="D423" s="14">
        <v>313</v>
      </c>
      <c r="E423" s="15">
        <f>TRUNC(단가대비표!O126,0)</f>
        <v>0</v>
      </c>
      <c r="F423" s="15">
        <f t="shared" si="23"/>
        <v>0</v>
      </c>
      <c r="G423" s="15">
        <f>TRUNC(단가대비표!P126,0)</f>
        <v>0</v>
      </c>
      <c r="H423" s="15">
        <f t="shared" si="24"/>
        <v>0</v>
      </c>
      <c r="I423" s="15">
        <f>TRUNC(단가대비표!V126,0)</f>
        <v>0</v>
      </c>
      <c r="J423" s="15">
        <f t="shared" si="25"/>
        <v>0</v>
      </c>
      <c r="K423" s="15">
        <f t="shared" si="26"/>
        <v>0</v>
      </c>
      <c r="L423" s="15">
        <f t="shared" si="26"/>
        <v>0</v>
      </c>
      <c r="M423" s="16" t="s">
        <v>531</v>
      </c>
      <c r="N423" s="2" t="s">
        <v>224</v>
      </c>
      <c r="O423" s="2" t="s">
        <v>52</v>
      </c>
      <c r="P423" s="2" t="s">
        <v>52</v>
      </c>
      <c r="Q423" s="2" t="s">
        <v>525</v>
      </c>
      <c r="R423" s="2" t="s">
        <v>66</v>
      </c>
      <c r="S423" s="2" t="s">
        <v>66</v>
      </c>
      <c r="T423" s="2" t="s">
        <v>67</v>
      </c>
      <c r="U423" s="3"/>
      <c r="V423" s="3"/>
      <c r="W423" s="3"/>
      <c r="X423" s="3">
        <v>1</v>
      </c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52</v>
      </c>
      <c r="AS423" s="2" t="s">
        <v>52</v>
      </c>
      <c r="AT423" s="3"/>
      <c r="AU423" s="2" t="s">
        <v>532</v>
      </c>
      <c r="AV423" s="3">
        <v>162</v>
      </c>
    </row>
    <row r="424" spans="1:48" ht="30" customHeight="1" x14ac:dyDescent="0.3">
      <c r="A424" s="16" t="s">
        <v>533</v>
      </c>
      <c r="B424" s="16" t="s">
        <v>534</v>
      </c>
      <c r="C424" s="16" t="s">
        <v>517</v>
      </c>
      <c r="D424" s="14">
        <v>1</v>
      </c>
      <c r="E424" s="15">
        <f>ROUNDDOWN(SUMIF(X421:X427, RIGHTB(N424, 1), F421:F427)*W424, 0)</f>
        <v>0</v>
      </c>
      <c r="F424" s="15">
        <f t="shared" si="23"/>
        <v>0</v>
      </c>
      <c r="G424" s="15">
        <v>0</v>
      </c>
      <c r="H424" s="15">
        <f t="shared" si="24"/>
        <v>0</v>
      </c>
      <c r="I424" s="15">
        <v>0</v>
      </c>
      <c r="J424" s="15">
        <f t="shared" si="25"/>
        <v>0</v>
      </c>
      <c r="K424" s="15">
        <f t="shared" si="26"/>
        <v>0</v>
      </c>
      <c r="L424" s="15">
        <f t="shared" si="26"/>
        <v>0</v>
      </c>
      <c r="M424" s="16" t="s">
        <v>531</v>
      </c>
      <c r="N424" s="2" t="s">
        <v>535</v>
      </c>
      <c r="O424" s="2" t="s">
        <v>52</v>
      </c>
      <c r="P424" s="2" t="s">
        <v>52</v>
      </c>
      <c r="Q424" s="2" t="s">
        <v>525</v>
      </c>
      <c r="R424" s="2" t="s">
        <v>66</v>
      </c>
      <c r="S424" s="2" t="s">
        <v>66</v>
      </c>
      <c r="T424" s="2" t="s">
        <v>66</v>
      </c>
      <c r="U424" s="3">
        <v>0</v>
      </c>
      <c r="V424" s="3">
        <v>0</v>
      </c>
      <c r="W424" s="3">
        <v>5.4000000000000003E-3</v>
      </c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 t="s">
        <v>52</v>
      </c>
      <c r="AS424" s="2" t="s">
        <v>52</v>
      </c>
      <c r="AT424" s="3"/>
      <c r="AU424" s="2" t="s">
        <v>536</v>
      </c>
      <c r="AV424" s="3">
        <v>163</v>
      </c>
    </row>
    <row r="425" spans="1:48" ht="30" customHeight="1" x14ac:dyDescent="0.3">
      <c r="A425" s="16" t="s">
        <v>228</v>
      </c>
      <c r="B425" s="16" t="s">
        <v>229</v>
      </c>
      <c r="C425" s="16" t="s">
        <v>96</v>
      </c>
      <c r="D425" s="14">
        <v>456.4</v>
      </c>
      <c r="E425" s="15">
        <f>TRUNC(단가대비표!O122,0)</f>
        <v>0</v>
      </c>
      <c r="F425" s="15">
        <f t="shared" si="23"/>
        <v>0</v>
      </c>
      <c r="G425" s="15">
        <f>TRUNC(단가대비표!P122,0)</f>
        <v>0</v>
      </c>
      <c r="H425" s="15">
        <f t="shared" si="24"/>
        <v>0</v>
      </c>
      <c r="I425" s="15">
        <f>TRUNC(단가대비표!V122,0)</f>
        <v>0</v>
      </c>
      <c r="J425" s="15">
        <f t="shared" si="25"/>
        <v>0</v>
      </c>
      <c r="K425" s="15">
        <f t="shared" si="26"/>
        <v>0</v>
      </c>
      <c r="L425" s="15">
        <f t="shared" si="26"/>
        <v>0</v>
      </c>
      <c r="M425" s="16" t="s">
        <v>537</v>
      </c>
      <c r="N425" s="2" t="s">
        <v>230</v>
      </c>
      <c r="O425" s="2" t="s">
        <v>52</v>
      </c>
      <c r="P425" s="2" t="s">
        <v>52</v>
      </c>
      <c r="Q425" s="2" t="s">
        <v>525</v>
      </c>
      <c r="R425" s="2" t="s">
        <v>66</v>
      </c>
      <c r="S425" s="2" t="s">
        <v>66</v>
      </c>
      <c r="T425" s="2" t="s">
        <v>67</v>
      </c>
      <c r="U425" s="3"/>
      <c r="V425" s="3"/>
      <c r="W425" s="3"/>
      <c r="X425" s="3"/>
      <c r="Y425" s="3">
        <v>2</v>
      </c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52</v>
      </c>
      <c r="AS425" s="2" t="s">
        <v>52</v>
      </c>
      <c r="AT425" s="3"/>
      <c r="AU425" s="2" t="s">
        <v>538</v>
      </c>
      <c r="AV425" s="3">
        <v>151</v>
      </c>
    </row>
    <row r="426" spans="1:48" ht="30" customHeight="1" x14ac:dyDescent="0.3">
      <c r="A426" s="16" t="s">
        <v>533</v>
      </c>
      <c r="B426" s="16" t="s">
        <v>534</v>
      </c>
      <c r="C426" s="16" t="s">
        <v>517</v>
      </c>
      <c r="D426" s="14">
        <v>1</v>
      </c>
      <c r="E426" s="15">
        <f>ROUNDDOWN(SUMIF(Y421:Y427, RIGHTB(N426, 1), F421:F427)*W426, 0)</f>
        <v>0</v>
      </c>
      <c r="F426" s="15">
        <f t="shared" si="23"/>
        <v>0</v>
      </c>
      <c r="G426" s="15">
        <v>0</v>
      </c>
      <c r="H426" s="15">
        <f t="shared" si="24"/>
        <v>0</v>
      </c>
      <c r="I426" s="15">
        <v>0</v>
      </c>
      <c r="J426" s="15">
        <f t="shared" si="25"/>
        <v>0</v>
      </c>
      <c r="K426" s="15">
        <f t="shared" si="26"/>
        <v>0</v>
      </c>
      <c r="L426" s="15">
        <f t="shared" si="26"/>
        <v>0</v>
      </c>
      <c r="M426" s="16" t="s">
        <v>537</v>
      </c>
      <c r="N426" s="2" t="s">
        <v>539</v>
      </c>
      <c r="O426" s="2" t="s">
        <v>52</v>
      </c>
      <c r="P426" s="2" t="s">
        <v>52</v>
      </c>
      <c r="Q426" s="2" t="s">
        <v>525</v>
      </c>
      <c r="R426" s="2" t="s">
        <v>66</v>
      </c>
      <c r="S426" s="2" t="s">
        <v>66</v>
      </c>
      <c r="T426" s="2" t="s">
        <v>66</v>
      </c>
      <c r="U426" s="3">
        <v>0</v>
      </c>
      <c r="V426" s="3">
        <v>0</v>
      </c>
      <c r="W426" s="3">
        <v>5.4000000000000003E-3</v>
      </c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52</v>
      </c>
      <c r="AS426" s="2" t="s">
        <v>52</v>
      </c>
      <c r="AT426" s="3"/>
      <c r="AU426" s="2" t="s">
        <v>540</v>
      </c>
      <c r="AV426" s="3">
        <v>154</v>
      </c>
    </row>
    <row r="427" spans="1:48" ht="30" customHeight="1" x14ac:dyDescent="0.3">
      <c r="A427" s="16" t="s">
        <v>541</v>
      </c>
      <c r="B427" s="16" t="s">
        <v>52</v>
      </c>
      <c r="C427" s="16" t="s">
        <v>517</v>
      </c>
      <c r="D427" s="14">
        <v>1</v>
      </c>
      <c r="E427" s="15">
        <f>TRUNC(단가대비표!O123,0)</f>
        <v>0</v>
      </c>
      <c r="F427" s="15">
        <f t="shared" si="23"/>
        <v>0</v>
      </c>
      <c r="G427" s="15">
        <f>TRUNC(단가대비표!P123,0)</f>
        <v>0</v>
      </c>
      <c r="H427" s="15">
        <f t="shared" si="24"/>
        <v>0</v>
      </c>
      <c r="I427" s="15">
        <f>TRUNC(단가대비표!V123,0)</f>
        <v>0</v>
      </c>
      <c r="J427" s="15">
        <f t="shared" si="25"/>
        <v>0</v>
      </c>
      <c r="K427" s="15">
        <f t="shared" si="26"/>
        <v>0</v>
      </c>
      <c r="L427" s="15">
        <f t="shared" si="26"/>
        <v>0</v>
      </c>
      <c r="M427" s="16" t="s">
        <v>542</v>
      </c>
      <c r="N427" s="2" t="s">
        <v>543</v>
      </c>
      <c r="O427" s="2" t="s">
        <v>52</v>
      </c>
      <c r="P427" s="2" t="s">
        <v>52</v>
      </c>
      <c r="Q427" s="2" t="s">
        <v>525</v>
      </c>
      <c r="R427" s="2" t="s">
        <v>66</v>
      </c>
      <c r="S427" s="2" t="s">
        <v>66</v>
      </c>
      <c r="T427" s="2" t="s">
        <v>67</v>
      </c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52</v>
      </c>
      <c r="AS427" s="2" t="s">
        <v>52</v>
      </c>
      <c r="AT427" s="3"/>
      <c r="AU427" s="2" t="s">
        <v>544</v>
      </c>
      <c r="AV427" s="3">
        <v>155</v>
      </c>
    </row>
    <row r="428" spans="1:48" ht="30" customHeight="1" x14ac:dyDescent="0.3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1" t="s">
        <v>525</v>
      </c>
    </row>
    <row r="429" spans="1:48" ht="30" customHeight="1" x14ac:dyDescent="0.3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 t="s">
        <v>525</v>
      </c>
    </row>
    <row r="430" spans="1:48" ht="30" customHeight="1" x14ac:dyDescent="0.3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 t="s">
        <v>525</v>
      </c>
    </row>
    <row r="431" spans="1:48" ht="30" customHeight="1" x14ac:dyDescent="0.3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 t="s">
        <v>525</v>
      </c>
    </row>
    <row r="432" spans="1:48" ht="30" customHeight="1" x14ac:dyDescent="0.3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 t="s">
        <v>525</v>
      </c>
    </row>
    <row r="433" spans="1:48" ht="30" customHeight="1" x14ac:dyDescent="0.3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 t="s">
        <v>525</v>
      </c>
    </row>
    <row r="434" spans="1:48" ht="30" customHeight="1" x14ac:dyDescent="0.3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 t="s">
        <v>525</v>
      </c>
    </row>
    <row r="435" spans="1:48" ht="30" customHeight="1" x14ac:dyDescent="0.3">
      <c r="A435" s="14"/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Q435" s="1" t="s">
        <v>525</v>
      </c>
    </row>
    <row r="436" spans="1:48" ht="30" customHeight="1" x14ac:dyDescent="0.3">
      <c r="A436" s="14"/>
      <c r="B436" s="14"/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Q436" s="1" t="s">
        <v>525</v>
      </c>
    </row>
    <row r="437" spans="1:48" ht="30" customHeight="1" x14ac:dyDescent="0.3">
      <c r="A437" s="14"/>
      <c r="B437" s="14"/>
      <c r="C437" s="14"/>
      <c r="D437" s="14"/>
      <c r="E437" s="15"/>
      <c r="F437" s="15"/>
      <c r="G437" s="15"/>
      <c r="H437" s="15"/>
      <c r="I437" s="15"/>
      <c r="J437" s="15"/>
      <c r="K437" s="15"/>
      <c r="L437" s="15"/>
      <c r="M437" s="14"/>
      <c r="Q437" s="1" t="s">
        <v>525</v>
      </c>
    </row>
    <row r="438" spans="1:48" ht="30" customHeight="1" x14ac:dyDescent="0.3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 t="s">
        <v>525</v>
      </c>
    </row>
    <row r="439" spans="1:48" ht="30" customHeight="1" x14ac:dyDescent="0.3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525</v>
      </c>
    </row>
    <row r="440" spans="1:48" ht="30" customHeight="1" x14ac:dyDescent="0.3">
      <c r="A440" s="14"/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Q440" s="1" t="s">
        <v>525</v>
      </c>
    </row>
    <row r="441" spans="1:48" ht="30" customHeight="1" x14ac:dyDescent="0.3">
      <c r="A441" s="14"/>
      <c r="B441" s="14"/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Q441" s="1" t="s">
        <v>525</v>
      </c>
    </row>
    <row r="442" spans="1:48" ht="30" customHeight="1" x14ac:dyDescent="0.3">
      <c r="A442" s="14"/>
      <c r="B442" s="14"/>
      <c r="C442" s="14"/>
      <c r="D442" s="14"/>
      <c r="E442" s="15"/>
      <c r="F442" s="15"/>
      <c r="G442" s="15"/>
      <c r="H442" s="15"/>
      <c r="I442" s="15"/>
      <c r="J442" s="15"/>
      <c r="K442" s="15"/>
      <c r="L442" s="15"/>
      <c r="M442" s="14"/>
      <c r="Q442" s="1" t="s">
        <v>525</v>
      </c>
    </row>
    <row r="443" spans="1:48" ht="30" customHeight="1" x14ac:dyDescent="0.3">
      <c r="A443" s="14"/>
      <c r="B443" s="14"/>
      <c r="C443" s="14"/>
      <c r="D443" s="14"/>
      <c r="E443" s="15"/>
      <c r="F443" s="15"/>
      <c r="G443" s="15"/>
      <c r="H443" s="15"/>
      <c r="I443" s="15"/>
      <c r="J443" s="15"/>
      <c r="K443" s="15"/>
      <c r="L443" s="15"/>
      <c r="M443" s="14"/>
      <c r="Q443" s="1" t="s">
        <v>525</v>
      </c>
    </row>
    <row r="444" spans="1:48" ht="30" customHeight="1" x14ac:dyDescent="0.3">
      <c r="A444" s="14"/>
      <c r="B444" s="14"/>
      <c r="C444" s="14"/>
      <c r="D444" s="14"/>
      <c r="E444" s="15"/>
      <c r="F444" s="15"/>
      <c r="G444" s="15"/>
      <c r="H444" s="15"/>
      <c r="I444" s="15"/>
      <c r="J444" s="15"/>
      <c r="K444" s="15"/>
      <c r="L444" s="15"/>
      <c r="M444" s="14"/>
      <c r="Q444" s="1" t="s">
        <v>525</v>
      </c>
    </row>
    <row r="445" spans="1:48" ht="30" customHeight="1" x14ac:dyDescent="0.3">
      <c r="A445" s="16" t="s">
        <v>105</v>
      </c>
      <c r="B445" s="14"/>
      <c r="C445" s="14"/>
      <c r="D445" s="14"/>
      <c r="E445" s="15"/>
      <c r="F445" s="15">
        <f>SUMIF(Q421:Q444,"010301",F421:F444)</f>
        <v>0</v>
      </c>
      <c r="G445" s="15"/>
      <c r="H445" s="15">
        <f>SUMIF(Q421:Q444,"010301",H421:H444)</f>
        <v>0</v>
      </c>
      <c r="I445" s="15"/>
      <c r="J445" s="15">
        <f>SUMIF(Q421:Q444,"010301",J421:J444)</f>
        <v>0</v>
      </c>
      <c r="K445" s="15"/>
      <c r="L445" s="15">
        <f>SUMIF(Q421:Q444,"010301",L421:L444)</f>
        <v>0</v>
      </c>
      <c r="M445" s="14"/>
      <c r="N445" t="s">
        <v>106</v>
      </c>
    </row>
    <row r="446" spans="1:48" ht="30" customHeight="1" x14ac:dyDescent="0.3">
      <c r="A446" s="16" t="s">
        <v>524</v>
      </c>
      <c r="B446" s="16" t="s">
        <v>549</v>
      </c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N446" s="3"/>
      <c r="O446" s="3"/>
      <c r="P446" s="3"/>
      <c r="Q446" s="2" t="s">
        <v>548</v>
      </c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</row>
    <row r="447" spans="1:48" ht="30" customHeight="1" x14ac:dyDescent="0.3">
      <c r="A447" s="16" t="s">
        <v>89</v>
      </c>
      <c r="B447" s="16" t="s">
        <v>90</v>
      </c>
      <c r="C447" s="16" t="s">
        <v>550</v>
      </c>
      <c r="D447" s="14">
        <v>5419</v>
      </c>
      <c r="E447" s="15">
        <f>TRUNC(단가대비표!O19,0)</f>
        <v>0</v>
      </c>
      <c r="F447" s="15">
        <f>TRUNC(E447*D447, 0)</f>
        <v>0</v>
      </c>
      <c r="G447" s="15">
        <f>TRUNC(단가대비표!P19,0)</f>
        <v>0</v>
      </c>
      <c r="H447" s="15">
        <f>TRUNC(G447*D447, 0)</f>
        <v>0</v>
      </c>
      <c r="I447" s="15">
        <f>TRUNC(단가대비표!V19,0)</f>
        <v>0</v>
      </c>
      <c r="J447" s="15">
        <f>TRUNC(I447*D447, 0)</f>
        <v>0</v>
      </c>
      <c r="K447" s="15">
        <f>TRUNC(E447+G447+I447, 0)</f>
        <v>0</v>
      </c>
      <c r="L447" s="15">
        <f>TRUNC(F447+H447+J447, 0)</f>
        <v>0</v>
      </c>
      <c r="M447" s="16" t="s">
        <v>551</v>
      </c>
      <c r="N447" s="2" t="s">
        <v>552</v>
      </c>
      <c r="O447" s="2" t="s">
        <v>52</v>
      </c>
      <c r="P447" s="2" t="s">
        <v>52</v>
      </c>
      <c r="Q447" s="2" t="s">
        <v>548</v>
      </c>
      <c r="R447" s="2" t="s">
        <v>66</v>
      </c>
      <c r="S447" s="2" t="s">
        <v>66</v>
      </c>
      <c r="T447" s="2" t="s">
        <v>67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52</v>
      </c>
      <c r="AS447" s="2" t="s">
        <v>52</v>
      </c>
      <c r="AT447" s="3"/>
      <c r="AU447" s="2" t="s">
        <v>553</v>
      </c>
      <c r="AV447" s="3">
        <v>145</v>
      </c>
    </row>
    <row r="448" spans="1:48" ht="30" customHeight="1" x14ac:dyDescent="0.3">
      <c r="A448" s="16" t="s">
        <v>89</v>
      </c>
      <c r="B448" s="16" t="s">
        <v>554</v>
      </c>
      <c r="C448" s="16" t="s">
        <v>550</v>
      </c>
      <c r="D448" s="14">
        <v>15</v>
      </c>
      <c r="E448" s="15">
        <f>TRUNC(단가대비표!O20,0)</f>
        <v>0</v>
      </c>
      <c r="F448" s="15">
        <f>TRUNC(E448*D448, 0)</f>
        <v>0</v>
      </c>
      <c r="G448" s="15">
        <f>TRUNC(단가대비표!P20,0)</f>
        <v>0</v>
      </c>
      <c r="H448" s="15">
        <f>TRUNC(G448*D448, 0)</f>
        <v>0</v>
      </c>
      <c r="I448" s="15">
        <f>TRUNC(단가대비표!V20,0)</f>
        <v>0</v>
      </c>
      <c r="J448" s="15">
        <f>TRUNC(I448*D448, 0)</f>
        <v>0</v>
      </c>
      <c r="K448" s="15">
        <f>TRUNC(E448+G448+I448, 0)</f>
        <v>0</v>
      </c>
      <c r="L448" s="15">
        <f>TRUNC(F448+H448+J448, 0)</f>
        <v>0</v>
      </c>
      <c r="M448" s="16" t="s">
        <v>555</v>
      </c>
      <c r="N448" s="2" t="s">
        <v>556</v>
      </c>
      <c r="O448" s="2" t="s">
        <v>52</v>
      </c>
      <c r="P448" s="2" t="s">
        <v>52</v>
      </c>
      <c r="Q448" s="2" t="s">
        <v>548</v>
      </c>
      <c r="R448" s="2" t="s">
        <v>66</v>
      </c>
      <c r="S448" s="2" t="s">
        <v>66</v>
      </c>
      <c r="T448" s="2" t="s">
        <v>67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52</v>
      </c>
      <c r="AS448" s="2" t="s">
        <v>52</v>
      </c>
      <c r="AT448" s="3"/>
      <c r="AU448" s="2" t="s">
        <v>557</v>
      </c>
      <c r="AV448" s="3">
        <v>146</v>
      </c>
    </row>
    <row r="449" spans="1:17" ht="30" customHeight="1" x14ac:dyDescent="0.3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548</v>
      </c>
    </row>
    <row r="450" spans="1:17" ht="30" customHeight="1" x14ac:dyDescent="0.3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548</v>
      </c>
    </row>
    <row r="451" spans="1:17" ht="30" customHeight="1" x14ac:dyDescent="0.3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548</v>
      </c>
    </row>
    <row r="452" spans="1:17" ht="30" customHeight="1" x14ac:dyDescent="0.3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548</v>
      </c>
    </row>
    <row r="453" spans="1:17" ht="30" customHeight="1" x14ac:dyDescent="0.3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548</v>
      </c>
    </row>
    <row r="454" spans="1:17" ht="30" customHeight="1" x14ac:dyDescent="0.3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548</v>
      </c>
    </row>
    <row r="455" spans="1:17" ht="30" customHeight="1" x14ac:dyDescent="0.3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548</v>
      </c>
    </row>
    <row r="456" spans="1:17" ht="30" customHeight="1" x14ac:dyDescent="0.3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548</v>
      </c>
    </row>
    <row r="457" spans="1:17" ht="30" customHeight="1" x14ac:dyDescent="0.3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548</v>
      </c>
    </row>
    <row r="458" spans="1:17" ht="30" customHeight="1" x14ac:dyDescent="0.3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548</v>
      </c>
    </row>
    <row r="459" spans="1:17" ht="30" customHeight="1" x14ac:dyDescent="0.3">
      <c r="A459" s="14"/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Q459" s="1" t="s">
        <v>548</v>
      </c>
    </row>
    <row r="460" spans="1:17" ht="30" customHeight="1" x14ac:dyDescent="0.3">
      <c r="A460" s="14"/>
      <c r="B460" s="14"/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Q460" s="1" t="s">
        <v>548</v>
      </c>
    </row>
    <row r="461" spans="1:17" ht="30" customHeight="1" x14ac:dyDescent="0.3">
      <c r="A461" s="14"/>
      <c r="B461" s="14"/>
      <c r="C461" s="14"/>
      <c r="D461" s="14"/>
      <c r="E461" s="15"/>
      <c r="F461" s="15"/>
      <c r="G461" s="15"/>
      <c r="H461" s="15"/>
      <c r="I461" s="15"/>
      <c r="J461" s="15"/>
      <c r="K461" s="15"/>
      <c r="L461" s="15"/>
      <c r="M461" s="14"/>
      <c r="Q461" s="1" t="s">
        <v>548</v>
      </c>
    </row>
    <row r="462" spans="1:17" ht="30" customHeight="1" x14ac:dyDescent="0.3">
      <c r="A462" s="14"/>
      <c r="B462" s="14"/>
      <c r="C462" s="14"/>
      <c r="D462" s="14"/>
      <c r="E462" s="15"/>
      <c r="F462" s="15"/>
      <c r="G462" s="15"/>
      <c r="H462" s="15"/>
      <c r="I462" s="15"/>
      <c r="J462" s="15"/>
      <c r="K462" s="15"/>
      <c r="L462" s="15"/>
      <c r="M462" s="14"/>
      <c r="Q462" s="1" t="s">
        <v>548</v>
      </c>
    </row>
    <row r="463" spans="1:17" ht="30" customHeight="1" x14ac:dyDescent="0.3">
      <c r="A463" s="14"/>
      <c r="B463" s="14"/>
      <c r="C463" s="14"/>
      <c r="D463" s="14"/>
      <c r="E463" s="15"/>
      <c r="F463" s="15"/>
      <c r="G463" s="15"/>
      <c r="H463" s="15"/>
      <c r="I463" s="15"/>
      <c r="J463" s="15"/>
      <c r="K463" s="15"/>
      <c r="L463" s="15"/>
      <c r="M463" s="14"/>
      <c r="Q463" s="1" t="s">
        <v>548</v>
      </c>
    </row>
    <row r="464" spans="1:17" ht="30" customHeight="1" x14ac:dyDescent="0.3">
      <c r="A464" s="14"/>
      <c r="B464" s="14"/>
      <c r="C464" s="14"/>
      <c r="D464" s="14"/>
      <c r="E464" s="15"/>
      <c r="F464" s="15"/>
      <c r="G464" s="15"/>
      <c r="H464" s="15"/>
      <c r="I464" s="15"/>
      <c r="J464" s="15"/>
      <c r="K464" s="15"/>
      <c r="L464" s="15"/>
      <c r="M464" s="14"/>
      <c r="Q464" s="1" t="s">
        <v>548</v>
      </c>
    </row>
    <row r="465" spans="1:48" ht="30" customHeight="1" x14ac:dyDescent="0.3">
      <c r="A465" s="14"/>
      <c r="B465" s="14"/>
      <c r="C465" s="14"/>
      <c r="D465" s="14"/>
      <c r="E465" s="15"/>
      <c r="F465" s="15"/>
      <c r="G465" s="15"/>
      <c r="H465" s="15"/>
      <c r="I465" s="15"/>
      <c r="J465" s="15"/>
      <c r="K465" s="15"/>
      <c r="L465" s="15"/>
      <c r="M465" s="14"/>
      <c r="Q465" s="1" t="s">
        <v>548</v>
      </c>
    </row>
    <row r="466" spans="1:48" ht="30" customHeight="1" x14ac:dyDescent="0.3">
      <c r="A466" s="14"/>
      <c r="B466" s="14"/>
      <c r="C466" s="14"/>
      <c r="D466" s="14"/>
      <c r="E466" s="15"/>
      <c r="F466" s="15"/>
      <c r="G466" s="15"/>
      <c r="H466" s="15"/>
      <c r="I466" s="15"/>
      <c r="J466" s="15"/>
      <c r="K466" s="15"/>
      <c r="L466" s="15"/>
      <c r="M466" s="14"/>
      <c r="Q466" s="1" t="s">
        <v>548</v>
      </c>
    </row>
    <row r="467" spans="1:48" ht="30" customHeight="1" x14ac:dyDescent="0.3">
      <c r="A467" s="14"/>
      <c r="B467" s="14"/>
      <c r="C467" s="14"/>
      <c r="D467" s="14"/>
      <c r="E467" s="15"/>
      <c r="F467" s="15"/>
      <c r="G467" s="15"/>
      <c r="H467" s="15"/>
      <c r="I467" s="15"/>
      <c r="J467" s="15"/>
      <c r="K467" s="15"/>
      <c r="L467" s="15"/>
      <c r="M467" s="14"/>
      <c r="Q467" s="1" t="s">
        <v>548</v>
      </c>
    </row>
    <row r="468" spans="1:48" ht="30" customHeight="1" x14ac:dyDescent="0.3">
      <c r="A468" s="14"/>
      <c r="B468" s="14"/>
      <c r="C468" s="14"/>
      <c r="D468" s="14"/>
      <c r="E468" s="15"/>
      <c r="F468" s="15"/>
      <c r="G468" s="15"/>
      <c r="H468" s="15"/>
      <c r="I468" s="15"/>
      <c r="J468" s="15"/>
      <c r="K468" s="15"/>
      <c r="L468" s="15"/>
      <c r="M468" s="14"/>
      <c r="Q468" s="1" t="s">
        <v>548</v>
      </c>
    </row>
    <row r="469" spans="1:48" ht="30" customHeight="1" x14ac:dyDescent="0.3">
      <c r="A469" s="14"/>
      <c r="B469" s="14"/>
      <c r="C469" s="14"/>
      <c r="D469" s="14"/>
      <c r="E469" s="15"/>
      <c r="F469" s="15"/>
      <c r="G469" s="15"/>
      <c r="H469" s="15"/>
      <c r="I469" s="15"/>
      <c r="J469" s="15"/>
      <c r="K469" s="15"/>
      <c r="L469" s="15"/>
      <c r="M469" s="14"/>
      <c r="Q469" s="1" t="s">
        <v>548</v>
      </c>
    </row>
    <row r="470" spans="1:48" ht="30" customHeight="1" x14ac:dyDescent="0.3">
      <c r="A470" s="14"/>
      <c r="B470" s="14"/>
      <c r="C470" s="14"/>
      <c r="D470" s="14"/>
      <c r="E470" s="15"/>
      <c r="F470" s="15"/>
      <c r="G470" s="15"/>
      <c r="H470" s="15"/>
      <c r="I470" s="15"/>
      <c r="J470" s="15"/>
      <c r="K470" s="15"/>
      <c r="L470" s="15"/>
      <c r="M470" s="14"/>
      <c r="Q470" s="1" t="s">
        <v>548</v>
      </c>
    </row>
    <row r="471" spans="1:48" ht="30" customHeight="1" x14ac:dyDescent="0.3">
      <c r="A471" s="16" t="s">
        <v>105</v>
      </c>
      <c r="B471" s="14"/>
      <c r="C471" s="14"/>
      <c r="D471" s="14"/>
      <c r="E471" s="15"/>
      <c r="F471" s="15">
        <f>SUMIF(Q447:Q470,"010401",F447:F470)</f>
        <v>0</v>
      </c>
      <c r="G471" s="15"/>
      <c r="H471" s="15">
        <f>SUMIF(Q447:Q470,"010401",H447:H470)</f>
        <v>0</v>
      </c>
      <c r="I471" s="15"/>
      <c r="J471" s="15">
        <f>SUMIF(Q447:Q470,"010401",J447:J470)</f>
        <v>0</v>
      </c>
      <c r="K471" s="15"/>
      <c r="L471" s="15">
        <f>SUMIF(Q447:Q470,"010401",L447:L470)</f>
        <v>0</v>
      </c>
      <c r="M471" s="14"/>
      <c r="N471" t="s">
        <v>106</v>
      </c>
    </row>
    <row r="472" spans="1:48" ht="30" customHeight="1" x14ac:dyDescent="0.3">
      <c r="A472" s="16" t="s">
        <v>558</v>
      </c>
      <c r="B472" s="16"/>
      <c r="C472" s="14"/>
      <c r="D472" s="14"/>
      <c r="E472" s="15"/>
      <c r="F472" s="15"/>
      <c r="G472" s="15"/>
      <c r="H472" s="15"/>
      <c r="I472" s="15"/>
      <c r="J472" s="15"/>
      <c r="K472" s="15"/>
      <c r="L472" s="15"/>
      <c r="M472" s="14"/>
      <c r="N472" s="3"/>
      <c r="O472" s="3"/>
      <c r="P472" s="3"/>
      <c r="Q472" s="2" t="s">
        <v>559</v>
      </c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</row>
    <row r="473" spans="1:48" ht="30" customHeight="1" x14ac:dyDescent="0.3">
      <c r="A473" s="16" t="s">
        <v>561</v>
      </c>
      <c r="B473" s="16" t="s">
        <v>562</v>
      </c>
      <c r="C473" s="16" t="s">
        <v>63</v>
      </c>
      <c r="D473" s="14">
        <v>1</v>
      </c>
      <c r="E473" s="15">
        <f>TRUNC(일위대가목록!E68,0)</f>
        <v>0</v>
      </c>
      <c r="F473" s="15">
        <f t="shared" ref="F473:F479" si="27">TRUNC(E473*D473, 0)</f>
        <v>0</v>
      </c>
      <c r="G473" s="15">
        <f>TRUNC(일위대가목록!F68,0)</f>
        <v>0</v>
      </c>
      <c r="H473" s="15">
        <f t="shared" ref="H473:H479" si="28">TRUNC(G473*D473, 0)</f>
        <v>0</v>
      </c>
      <c r="I473" s="15">
        <f>TRUNC(일위대가목록!G68,0)</f>
        <v>0</v>
      </c>
      <c r="J473" s="15">
        <f t="shared" ref="J473:J479" si="29">TRUNC(I473*D473, 0)</f>
        <v>0</v>
      </c>
      <c r="K473" s="15">
        <f t="shared" ref="K473:L479" si="30">TRUNC(E473+G473+I473, 0)</f>
        <v>0</v>
      </c>
      <c r="L473" s="15">
        <f t="shared" si="30"/>
        <v>0</v>
      </c>
      <c r="M473" s="16" t="s">
        <v>563</v>
      </c>
      <c r="N473" s="2" t="s">
        <v>564</v>
      </c>
      <c r="O473" s="2" t="s">
        <v>52</v>
      </c>
      <c r="P473" s="2" t="s">
        <v>52</v>
      </c>
      <c r="Q473" s="2" t="s">
        <v>559</v>
      </c>
      <c r="R473" s="2" t="s">
        <v>67</v>
      </c>
      <c r="S473" s="2" t="s">
        <v>66</v>
      </c>
      <c r="T473" s="2" t="s">
        <v>66</v>
      </c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2" t="s">
        <v>52</v>
      </c>
      <c r="AS473" s="2" t="s">
        <v>52</v>
      </c>
      <c r="AT473" s="3"/>
      <c r="AU473" s="2" t="s">
        <v>565</v>
      </c>
      <c r="AV473" s="3">
        <v>131</v>
      </c>
    </row>
    <row r="474" spans="1:48" ht="30" customHeight="1" x14ac:dyDescent="0.3">
      <c r="A474" s="16" t="s">
        <v>561</v>
      </c>
      <c r="B474" s="16" t="s">
        <v>566</v>
      </c>
      <c r="C474" s="16" t="s">
        <v>63</v>
      </c>
      <c r="D474" s="14">
        <v>3</v>
      </c>
      <c r="E474" s="15">
        <f>TRUNC(일위대가목록!E69,0)</f>
        <v>0</v>
      </c>
      <c r="F474" s="15">
        <f t="shared" si="27"/>
        <v>0</v>
      </c>
      <c r="G474" s="15">
        <f>TRUNC(일위대가목록!F69,0)</f>
        <v>0</v>
      </c>
      <c r="H474" s="15">
        <f t="shared" si="28"/>
        <v>0</v>
      </c>
      <c r="I474" s="15">
        <f>TRUNC(일위대가목록!G69,0)</f>
        <v>0</v>
      </c>
      <c r="J474" s="15">
        <f t="shared" si="29"/>
        <v>0</v>
      </c>
      <c r="K474" s="15">
        <f t="shared" si="30"/>
        <v>0</v>
      </c>
      <c r="L474" s="15">
        <f t="shared" si="30"/>
        <v>0</v>
      </c>
      <c r="M474" s="16" t="s">
        <v>567</v>
      </c>
      <c r="N474" s="2" t="s">
        <v>568</v>
      </c>
      <c r="O474" s="2" t="s">
        <v>52</v>
      </c>
      <c r="P474" s="2" t="s">
        <v>52</v>
      </c>
      <c r="Q474" s="2" t="s">
        <v>559</v>
      </c>
      <c r="R474" s="2" t="s">
        <v>67</v>
      </c>
      <c r="S474" s="2" t="s">
        <v>66</v>
      </c>
      <c r="T474" s="2" t="s">
        <v>66</v>
      </c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2" t="s">
        <v>52</v>
      </c>
      <c r="AS474" s="2" t="s">
        <v>52</v>
      </c>
      <c r="AT474" s="3"/>
      <c r="AU474" s="2" t="s">
        <v>569</v>
      </c>
      <c r="AV474" s="3">
        <v>132</v>
      </c>
    </row>
    <row r="475" spans="1:48" ht="30" customHeight="1" x14ac:dyDescent="0.3">
      <c r="A475" s="16" t="s">
        <v>570</v>
      </c>
      <c r="B475" s="16" t="s">
        <v>571</v>
      </c>
      <c r="C475" s="16" t="s">
        <v>63</v>
      </c>
      <c r="D475" s="14">
        <v>4</v>
      </c>
      <c r="E475" s="15">
        <f>TRUNC(일위대가목록!E70,0)</f>
        <v>0</v>
      </c>
      <c r="F475" s="15">
        <f t="shared" si="27"/>
        <v>0</v>
      </c>
      <c r="G475" s="15">
        <f>TRUNC(일위대가목록!F70,0)</f>
        <v>0</v>
      </c>
      <c r="H475" s="15">
        <f t="shared" si="28"/>
        <v>0</v>
      </c>
      <c r="I475" s="15">
        <f>TRUNC(일위대가목록!G70,0)</f>
        <v>0</v>
      </c>
      <c r="J475" s="15">
        <f t="shared" si="29"/>
        <v>0</v>
      </c>
      <c r="K475" s="15">
        <f t="shared" si="30"/>
        <v>0</v>
      </c>
      <c r="L475" s="15">
        <f t="shared" si="30"/>
        <v>0</v>
      </c>
      <c r="M475" s="16" t="s">
        <v>572</v>
      </c>
      <c r="N475" s="2" t="s">
        <v>573</v>
      </c>
      <c r="O475" s="2" t="s">
        <v>52</v>
      </c>
      <c r="P475" s="2" t="s">
        <v>52</v>
      </c>
      <c r="Q475" s="2" t="s">
        <v>559</v>
      </c>
      <c r="R475" s="2" t="s">
        <v>67</v>
      </c>
      <c r="S475" s="2" t="s">
        <v>66</v>
      </c>
      <c r="T475" s="2" t="s">
        <v>66</v>
      </c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2" t="s">
        <v>52</v>
      </c>
      <c r="AS475" s="2" t="s">
        <v>52</v>
      </c>
      <c r="AT475" s="3"/>
      <c r="AU475" s="2" t="s">
        <v>574</v>
      </c>
      <c r="AV475" s="3">
        <v>133</v>
      </c>
    </row>
    <row r="476" spans="1:48" ht="30" customHeight="1" x14ac:dyDescent="0.3">
      <c r="A476" s="16" t="s">
        <v>575</v>
      </c>
      <c r="B476" s="16" t="s">
        <v>576</v>
      </c>
      <c r="C476" s="16" t="s">
        <v>63</v>
      </c>
      <c r="D476" s="14">
        <v>9</v>
      </c>
      <c r="E476" s="15">
        <f>TRUNC(일위대가목록!E71,0)</f>
        <v>0</v>
      </c>
      <c r="F476" s="15">
        <f t="shared" si="27"/>
        <v>0</v>
      </c>
      <c r="G476" s="15">
        <f>TRUNC(일위대가목록!F71,0)</f>
        <v>0</v>
      </c>
      <c r="H476" s="15">
        <f t="shared" si="28"/>
        <v>0</v>
      </c>
      <c r="I476" s="15">
        <f>TRUNC(일위대가목록!G71,0)</f>
        <v>0</v>
      </c>
      <c r="J476" s="15">
        <f t="shared" si="29"/>
        <v>0</v>
      </c>
      <c r="K476" s="15">
        <f t="shared" si="30"/>
        <v>0</v>
      </c>
      <c r="L476" s="15">
        <f t="shared" si="30"/>
        <v>0</v>
      </c>
      <c r="M476" s="16" t="s">
        <v>577</v>
      </c>
      <c r="N476" s="2" t="s">
        <v>578</v>
      </c>
      <c r="O476" s="2" t="s">
        <v>52</v>
      </c>
      <c r="P476" s="2" t="s">
        <v>52</v>
      </c>
      <c r="Q476" s="2" t="s">
        <v>559</v>
      </c>
      <c r="R476" s="2" t="s">
        <v>67</v>
      </c>
      <c r="S476" s="2" t="s">
        <v>66</v>
      </c>
      <c r="T476" s="2" t="s">
        <v>66</v>
      </c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2" t="s">
        <v>52</v>
      </c>
      <c r="AS476" s="2" t="s">
        <v>52</v>
      </c>
      <c r="AT476" s="3"/>
      <c r="AU476" s="2" t="s">
        <v>579</v>
      </c>
      <c r="AV476" s="3">
        <v>134</v>
      </c>
    </row>
    <row r="477" spans="1:48" ht="30" customHeight="1" x14ac:dyDescent="0.3">
      <c r="A477" s="16" t="s">
        <v>575</v>
      </c>
      <c r="B477" s="16" t="s">
        <v>580</v>
      </c>
      <c r="C477" s="16" t="s">
        <v>63</v>
      </c>
      <c r="D477" s="14">
        <v>8</v>
      </c>
      <c r="E477" s="15">
        <f>TRUNC(일위대가목록!E72,0)</f>
        <v>0</v>
      </c>
      <c r="F477" s="15">
        <f t="shared" si="27"/>
        <v>0</v>
      </c>
      <c r="G477" s="15">
        <f>TRUNC(일위대가목록!F72,0)</f>
        <v>0</v>
      </c>
      <c r="H477" s="15">
        <f t="shared" si="28"/>
        <v>0</v>
      </c>
      <c r="I477" s="15">
        <f>TRUNC(일위대가목록!G72,0)</f>
        <v>0</v>
      </c>
      <c r="J477" s="15">
        <f t="shared" si="29"/>
        <v>0</v>
      </c>
      <c r="K477" s="15">
        <f t="shared" si="30"/>
        <v>0</v>
      </c>
      <c r="L477" s="15">
        <f t="shared" si="30"/>
        <v>0</v>
      </c>
      <c r="M477" s="16" t="s">
        <v>581</v>
      </c>
      <c r="N477" s="2" t="s">
        <v>582</v>
      </c>
      <c r="O477" s="2" t="s">
        <v>52</v>
      </c>
      <c r="P477" s="2" t="s">
        <v>52</v>
      </c>
      <c r="Q477" s="2" t="s">
        <v>559</v>
      </c>
      <c r="R477" s="2" t="s">
        <v>67</v>
      </c>
      <c r="S477" s="2" t="s">
        <v>66</v>
      </c>
      <c r="T477" s="2" t="s">
        <v>66</v>
      </c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2" t="s">
        <v>52</v>
      </c>
      <c r="AS477" s="2" t="s">
        <v>52</v>
      </c>
      <c r="AT477" s="3"/>
      <c r="AU477" s="2" t="s">
        <v>583</v>
      </c>
      <c r="AV477" s="3">
        <v>135</v>
      </c>
    </row>
    <row r="478" spans="1:48" ht="30" customHeight="1" x14ac:dyDescent="0.3">
      <c r="A478" s="16" t="s">
        <v>584</v>
      </c>
      <c r="B478" s="16" t="s">
        <v>585</v>
      </c>
      <c r="C478" s="16" t="s">
        <v>63</v>
      </c>
      <c r="D478" s="14">
        <v>1</v>
      </c>
      <c r="E478" s="15">
        <f>TRUNC(일위대가목록!E73,0)</f>
        <v>0</v>
      </c>
      <c r="F478" s="15">
        <f t="shared" si="27"/>
        <v>0</v>
      </c>
      <c r="G478" s="15">
        <f>TRUNC(일위대가목록!F73,0)</f>
        <v>0</v>
      </c>
      <c r="H478" s="15">
        <f t="shared" si="28"/>
        <v>0</v>
      </c>
      <c r="I478" s="15">
        <f>TRUNC(일위대가목록!G73,0)</f>
        <v>0</v>
      </c>
      <c r="J478" s="15">
        <f t="shared" si="29"/>
        <v>0</v>
      </c>
      <c r="K478" s="15">
        <f t="shared" si="30"/>
        <v>0</v>
      </c>
      <c r="L478" s="15">
        <f t="shared" si="30"/>
        <v>0</v>
      </c>
      <c r="M478" s="16" t="s">
        <v>586</v>
      </c>
      <c r="N478" s="2" t="s">
        <v>587</v>
      </c>
      <c r="O478" s="2" t="s">
        <v>52</v>
      </c>
      <c r="P478" s="2" t="s">
        <v>52</v>
      </c>
      <c r="Q478" s="2" t="s">
        <v>559</v>
      </c>
      <c r="R478" s="2" t="s">
        <v>67</v>
      </c>
      <c r="S478" s="2" t="s">
        <v>66</v>
      </c>
      <c r="T478" s="2" t="s">
        <v>66</v>
      </c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2" t="s">
        <v>52</v>
      </c>
      <c r="AS478" s="2" t="s">
        <v>52</v>
      </c>
      <c r="AT478" s="3"/>
      <c r="AU478" s="2" t="s">
        <v>588</v>
      </c>
      <c r="AV478" s="3">
        <v>136</v>
      </c>
    </row>
    <row r="479" spans="1:48" ht="30" customHeight="1" x14ac:dyDescent="0.3">
      <c r="A479" s="16" t="s">
        <v>589</v>
      </c>
      <c r="B479" s="16" t="s">
        <v>590</v>
      </c>
      <c r="C479" s="16" t="s">
        <v>63</v>
      </c>
      <c r="D479" s="14">
        <v>18</v>
      </c>
      <c r="E479" s="15">
        <f>TRUNC(일위대가목록!E74,0)</f>
        <v>0</v>
      </c>
      <c r="F479" s="15">
        <f t="shared" si="27"/>
        <v>0</v>
      </c>
      <c r="G479" s="15">
        <f>TRUNC(일위대가목록!F74,0)</f>
        <v>0</v>
      </c>
      <c r="H479" s="15">
        <f t="shared" si="28"/>
        <v>0</v>
      </c>
      <c r="I479" s="15">
        <f>TRUNC(일위대가목록!G74,0)</f>
        <v>0</v>
      </c>
      <c r="J479" s="15">
        <f t="shared" si="29"/>
        <v>0</v>
      </c>
      <c r="K479" s="15">
        <f t="shared" si="30"/>
        <v>0</v>
      </c>
      <c r="L479" s="15">
        <f t="shared" si="30"/>
        <v>0</v>
      </c>
      <c r="M479" s="16" t="s">
        <v>591</v>
      </c>
      <c r="N479" s="2" t="s">
        <v>592</v>
      </c>
      <c r="O479" s="2" t="s">
        <v>52</v>
      </c>
      <c r="P479" s="2" t="s">
        <v>52</v>
      </c>
      <c r="Q479" s="2" t="s">
        <v>559</v>
      </c>
      <c r="R479" s="2" t="s">
        <v>67</v>
      </c>
      <c r="S479" s="2" t="s">
        <v>66</v>
      </c>
      <c r="T479" s="2" t="s">
        <v>66</v>
      </c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2" t="s">
        <v>52</v>
      </c>
      <c r="AS479" s="2" t="s">
        <v>52</v>
      </c>
      <c r="AT479" s="3"/>
      <c r="AU479" s="2" t="s">
        <v>593</v>
      </c>
      <c r="AV479" s="3">
        <v>137</v>
      </c>
    </row>
    <row r="480" spans="1:48" ht="30" customHeight="1" x14ac:dyDescent="0.3">
      <c r="A480" s="14"/>
      <c r="B480" s="14"/>
      <c r="C480" s="14"/>
      <c r="D480" s="14"/>
      <c r="E480" s="15"/>
      <c r="F480" s="15"/>
      <c r="G480" s="15"/>
      <c r="H480" s="15"/>
      <c r="I480" s="15"/>
      <c r="J480" s="15"/>
      <c r="K480" s="15"/>
      <c r="L480" s="15"/>
      <c r="M480" s="14"/>
      <c r="Q480" s="1" t="s">
        <v>559</v>
      </c>
    </row>
    <row r="481" spans="1:17" ht="30" customHeight="1" x14ac:dyDescent="0.3">
      <c r="A481" s="14"/>
      <c r="B481" s="14"/>
      <c r="C481" s="14"/>
      <c r="D481" s="14"/>
      <c r="E481" s="15"/>
      <c r="F481" s="15"/>
      <c r="G481" s="15"/>
      <c r="H481" s="15"/>
      <c r="I481" s="15"/>
      <c r="J481" s="15"/>
      <c r="K481" s="15"/>
      <c r="L481" s="15"/>
      <c r="M481" s="14"/>
      <c r="Q481" s="1" t="s">
        <v>559</v>
      </c>
    </row>
    <row r="482" spans="1:17" ht="30" customHeight="1" x14ac:dyDescent="0.3">
      <c r="A482" s="14"/>
      <c r="B482" s="14"/>
      <c r="C482" s="14"/>
      <c r="D482" s="14"/>
      <c r="E482" s="15"/>
      <c r="F482" s="15"/>
      <c r="G482" s="15"/>
      <c r="H482" s="15"/>
      <c r="I482" s="15"/>
      <c r="J482" s="15"/>
      <c r="K482" s="15"/>
      <c r="L482" s="15"/>
      <c r="M482" s="14"/>
      <c r="Q482" s="1" t="s">
        <v>559</v>
      </c>
    </row>
    <row r="483" spans="1:17" ht="30" customHeight="1" x14ac:dyDescent="0.3">
      <c r="A483" s="14"/>
      <c r="B483" s="14"/>
      <c r="C483" s="14"/>
      <c r="D483" s="14"/>
      <c r="E483" s="15"/>
      <c r="F483" s="15"/>
      <c r="G483" s="15"/>
      <c r="H483" s="15"/>
      <c r="I483" s="15"/>
      <c r="J483" s="15"/>
      <c r="K483" s="15"/>
      <c r="L483" s="15"/>
      <c r="M483" s="14"/>
      <c r="Q483" s="1" t="s">
        <v>559</v>
      </c>
    </row>
    <row r="484" spans="1:17" ht="30" customHeight="1" x14ac:dyDescent="0.3">
      <c r="A484" s="14"/>
      <c r="B484" s="14"/>
      <c r="C484" s="14"/>
      <c r="D484" s="14"/>
      <c r="E484" s="15"/>
      <c r="F484" s="15"/>
      <c r="G484" s="15"/>
      <c r="H484" s="15"/>
      <c r="I484" s="15"/>
      <c r="J484" s="15"/>
      <c r="K484" s="15"/>
      <c r="L484" s="15"/>
      <c r="M484" s="14"/>
      <c r="Q484" s="1" t="s">
        <v>559</v>
      </c>
    </row>
    <row r="485" spans="1:17" ht="30" customHeight="1" x14ac:dyDescent="0.3">
      <c r="A485" s="14"/>
      <c r="B485" s="14"/>
      <c r="C485" s="14"/>
      <c r="D485" s="14"/>
      <c r="E485" s="15"/>
      <c r="F485" s="15"/>
      <c r="G485" s="15"/>
      <c r="H485" s="15"/>
      <c r="I485" s="15"/>
      <c r="J485" s="15"/>
      <c r="K485" s="15"/>
      <c r="L485" s="15"/>
      <c r="M485" s="14"/>
      <c r="Q485" s="1" t="s">
        <v>559</v>
      </c>
    </row>
    <row r="486" spans="1:17" ht="30" customHeight="1" x14ac:dyDescent="0.3">
      <c r="A486" s="14"/>
      <c r="B486" s="14"/>
      <c r="C486" s="14"/>
      <c r="D486" s="14"/>
      <c r="E486" s="15"/>
      <c r="F486" s="15"/>
      <c r="G486" s="15"/>
      <c r="H486" s="15"/>
      <c r="I486" s="15"/>
      <c r="J486" s="15"/>
      <c r="K486" s="15"/>
      <c r="L486" s="15"/>
      <c r="M486" s="14"/>
      <c r="Q486" s="1" t="s">
        <v>559</v>
      </c>
    </row>
    <row r="487" spans="1:17" ht="30" customHeight="1" x14ac:dyDescent="0.3">
      <c r="A487" s="14"/>
      <c r="B487" s="14"/>
      <c r="C487" s="14"/>
      <c r="D487" s="14"/>
      <c r="E487" s="15"/>
      <c r="F487" s="15"/>
      <c r="G487" s="15"/>
      <c r="H487" s="15"/>
      <c r="I487" s="15"/>
      <c r="J487" s="15"/>
      <c r="K487" s="15"/>
      <c r="L487" s="15"/>
      <c r="M487" s="14"/>
      <c r="Q487" s="1" t="s">
        <v>559</v>
      </c>
    </row>
    <row r="488" spans="1:17" ht="30" customHeight="1" x14ac:dyDescent="0.3">
      <c r="A488" s="14"/>
      <c r="B488" s="14"/>
      <c r="C488" s="14"/>
      <c r="D488" s="14"/>
      <c r="E488" s="15"/>
      <c r="F488" s="15"/>
      <c r="G488" s="15"/>
      <c r="H488" s="15"/>
      <c r="I488" s="15"/>
      <c r="J488" s="15"/>
      <c r="K488" s="15"/>
      <c r="L488" s="15"/>
      <c r="M488" s="14"/>
      <c r="Q488" s="1" t="s">
        <v>559</v>
      </c>
    </row>
    <row r="489" spans="1:17" ht="30" customHeight="1" x14ac:dyDescent="0.3">
      <c r="A489" s="14"/>
      <c r="B489" s="14"/>
      <c r="C489" s="14"/>
      <c r="D489" s="14"/>
      <c r="E489" s="15"/>
      <c r="F489" s="15"/>
      <c r="G489" s="15"/>
      <c r="H489" s="15"/>
      <c r="I489" s="15"/>
      <c r="J489" s="15"/>
      <c r="K489" s="15"/>
      <c r="L489" s="15"/>
      <c r="M489" s="14"/>
      <c r="Q489" s="1" t="s">
        <v>559</v>
      </c>
    </row>
    <row r="490" spans="1:17" ht="30" customHeight="1" x14ac:dyDescent="0.3">
      <c r="A490" s="14"/>
      <c r="B490" s="14"/>
      <c r="C490" s="14"/>
      <c r="D490" s="14"/>
      <c r="E490" s="15"/>
      <c r="F490" s="15"/>
      <c r="G490" s="15"/>
      <c r="H490" s="15"/>
      <c r="I490" s="15"/>
      <c r="J490" s="15"/>
      <c r="K490" s="15"/>
      <c r="L490" s="15"/>
      <c r="M490" s="14"/>
      <c r="Q490" s="1" t="s">
        <v>559</v>
      </c>
    </row>
    <row r="491" spans="1:17" ht="30" customHeight="1" x14ac:dyDescent="0.3">
      <c r="A491" s="14"/>
      <c r="B491" s="14"/>
      <c r="C491" s="14"/>
      <c r="D491" s="14"/>
      <c r="E491" s="15"/>
      <c r="F491" s="15"/>
      <c r="G491" s="15"/>
      <c r="H491" s="15"/>
      <c r="I491" s="15"/>
      <c r="J491" s="15"/>
      <c r="K491" s="15"/>
      <c r="L491" s="15"/>
      <c r="M491" s="14"/>
      <c r="Q491" s="1" t="s">
        <v>559</v>
      </c>
    </row>
    <row r="492" spans="1:17" ht="30" customHeight="1" x14ac:dyDescent="0.3">
      <c r="A492" s="14"/>
      <c r="B492" s="14"/>
      <c r="C492" s="14"/>
      <c r="D492" s="14"/>
      <c r="E492" s="15"/>
      <c r="F492" s="15"/>
      <c r="G492" s="15"/>
      <c r="H492" s="15"/>
      <c r="I492" s="15"/>
      <c r="J492" s="15"/>
      <c r="K492" s="15"/>
      <c r="L492" s="15"/>
      <c r="M492" s="14"/>
      <c r="Q492" s="1" t="s">
        <v>559</v>
      </c>
    </row>
    <row r="493" spans="1:17" ht="30" customHeight="1" x14ac:dyDescent="0.3">
      <c r="A493" s="14"/>
      <c r="B493" s="14"/>
      <c r="C493" s="14"/>
      <c r="D493" s="14"/>
      <c r="E493" s="15"/>
      <c r="F493" s="15"/>
      <c r="G493" s="15"/>
      <c r="H493" s="15"/>
      <c r="I493" s="15"/>
      <c r="J493" s="15"/>
      <c r="K493" s="15"/>
      <c r="L493" s="15"/>
      <c r="M493" s="14"/>
      <c r="Q493" s="1" t="s">
        <v>559</v>
      </c>
    </row>
    <row r="494" spans="1:17" ht="30" customHeight="1" x14ac:dyDescent="0.3">
      <c r="A494" s="14"/>
      <c r="B494" s="14"/>
      <c r="C494" s="14"/>
      <c r="D494" s="14"/>
      <c r="E494" s="15"/>
      <c r="F494" s="15"/>
      <c r="G494" s="15"/>
      <c r="H494" s="15"/>
      <c r="I494" s="15"/>
      <c r="J494" s="15"/>
      <c r="K494" s="15"/>
      <c r="L494" s="15"/>
      <c r="M494" s="14"/>
      <c r="Q494" s="1" t="s">
        <v>559</v>
      </c>
    </row>
    <row r="495" spans="1:17" ht="30" customHeight="1" x14ac:dyDescent="0.3">
      <c r="A495" s="14"/>
      <c r="B495" s="14"/>
      <c r="C495" s="14"/>
      <c r="D495" s="14"/>
      <c r="E495" s="15"/>
      <c r="F495" s="15"/>
      <c r="G495" s="15"/>
      <c r="H495" s="15"/>
      <c r="I495" s="15"/>
      <c r="J495" s="15"/>
      <c r="K495" s="15"/>
      <c r="L495" s="15"/>
      <c r="M495" s="14"/>
      <c r="Q495" s="1" t="s">
        <v>559</v>
      </c>
    </row>
    <row r="496" spans="1:17" ht="30" customHeight="1" x14ac:dyDescent="0.3">
      <c r="A496" s="14"/>
      <c r="B496" s="14"/>
      <c r="C496" s="14"/>
      <c r="D496" s="14"/>
      <c r="E496" s="15"/>
      <c r="F496" s="15"/>
      <c r="G496" s="15"/>
      <c r="H496" s="15"/>
      <c r="I496" s="15"/>
      <c r="J496" s="15"/>
      <c r="K496" s="15"/>
      <c r="L496" s="15"/>
      <c r="M496" s="14"/>
      <c r="Q496" s="1" t="s">
        <v>559</v>
      </c>
    </row>
    <row r="497" spans="1:14" ht="30" customHeight="1" x14ac:dyDescent="0.3">
      <c r="A497" s="16" t="s">
        <v>105</v>
      </c>
      <c r="B497" s="14"/>
      <c r="C497" s="14"/>
      <c r="D497" s="14"/>
      <c r="E497" s="15"/>
      <c r="F497" s="15">
        <f>SUMIF(Q473:Q496,"0105",F473:F496)</f>
        <v>0</v>
      </c>
      <c r="G497" s="15"/>
      <c r="H497" s="15">
        <f>SUMIF(Q473:Q496,"0105",H473:H496)</f>
        <v>0</v>
      </c>
      <c r="I497" s="15"/>
      <c r="J497" s="15">
        <f>SUMIF(Q473:Q496,"0105",J473:J496)</f>
        <v>0</v>
      </c>
      <c r="K497" s="15"/>
      <c r="L497" s="15">
        <f>SUMIF(Q473:Q496,"0105",L473:L496)</f>
        <v>0</v>
      </c>
      <c r="M497" s="14"/>
      <c r="N497" t="s">
        <v>106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9" manualBreakCount="19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  <brk id="4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33"/>
  <sheetViews>
    <sheetView topLeftCell="B1" workbookViewId="0">
      <selection activeCell="G15" sqref="G15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5"/>
      <c r="B1" s="4" t="s">
        <v>594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9" t="s">
        <v>595</v>
      </c>
      <c r="B3" s="9" t="s">
        <v>2</v>
      </c>
      <c r="C3" s="9" t="s">
        <v>3</v>
      </c>
      <c r="D3" s="9" t="s">
        <v>4</v>
      </c>
      <c r="E3" s="9" t="s">
        <v>596</v>
      </c>
      <c r="F3" s="9" t="s">
        <v>597</v>
      </c>
      <c r="G3" s="9" t="s">
        <v>598</v>
      </c>
      <c r="H3" s="9" t="s">
        <v>599</v>
      </c>
      <c r="I3" s="9" t="s">
        <v>600</v>
      </c>
      <c r="J3" s="9" t="s">
        <v>601</v>
      </c>
      <c r="K3" s="9" t="s">
        <v>602</v>
      </c>
      <c r="L3" s="9" t="s">
        <v>603</v>
      </c>
      <c r="M3" s="9" t="s">
        <v>604</v>
      </c>
      <c r="N3" s="1" t="s">
        <v>605</v>
      </c>
    </row>
    <row r="4" spans="1:14" ht="30" customHeight="1" x14ac:dyDescent="0.3">
      <c r="A4" s="16" t="s">
        <v>82</v>
      </c>
      <c r="B4" s="16" t="s">
        <v>79</v>
      </c>
      <c r="C4" s="16" t="s">
        <v>80</v>
      </c>
      <c r="D4" s="16" t="s">
        <v>63</v>
      </c>
      <c r="E4" s="26"/>
      <c r="F4" s="26"/>
      <c r="G4" s="26"/>
      <c r="H4" s="26"/>
      <c r="I4" s="16" t="s">
        <v>81</v>
      </c>
      <c r="J4" s="16" t="s">
        <v>52</v>
      </c>
      <c r="K4" s="16" t="s">
        <v>52</v>
      </c>
      <c r="L4" s="16" t="s">
        <v>52</v>
      </c>
      <c r="M4" s="16" t="s">
        <v>616</v>
      </c>
      <c r="N4" s="2" t="s">
        <v>52</v>
      </c>
    </row>
    <row r="5" spans="1:14" ht="30" customHeight="1" x14ac:dyDescent="0.3">
      <c r="A5" s="16" t="s">
        <v>87</v>
      </c>
      <c r="B5" s="16" t="s">
        <v>84</v>
      </c>
      <c r="C5" s="16" t="s">
        <v>85</v>
      </c>
      <c r="D5" s="16" t="s">
        <v>63</v>
      </c>
      <c r="E5" s="26"/>
      <c r="F5" s="26"/>
      <c r="G5" s="26"/>
      <c r="H5" s="26"/>
      <c r="I5" s="16" t="s">
        <v>86</v>
      </c>
      <c r="J5" s="16" t="s">
        <v>52</v>
      </c>
      <c r="K5" s="16" t="s">
        <v>52</v>
      </c>
      <c r="L5" s="16" t="s">
        <v>52</v>
      </c>
      <c r="M5" s="16" t="s">
        <v>627</v>
      </c>
      <c r="N5" s="2" t="s">
        <v>52</v>
      </c>
    </row>
    <row r="6" spans="1:14" ht="30" customHeight="1" x14ac:dyDescent="0.3">
      <c r="A6" s="16" t="s">
        <v>98</v>
      </c>
      <c r="B6" s="16" t="s">
        <v>94</v>
      </c>
      <c r="C6" s="16" t="s">
        <v>95</v>
      </c>
      <c r="D6" s="16" t="s">
        <v>96</v>
      </c>
      <c r="E6" s="26"/>
      <c r="F6" s="26"/>
      <c r="G6" s="26"/>
      <c r="H6" s="26"/>
      <c r="I6" s="16" t="s">
        <v>97</v>
      </c>
      <c r="J6" s="16" t="s">
        <v>52</v>
      </c>
      <c r="K6" s="16" t="s">
        <v>52</v>
      </c>
      <c r="L6" s="16" t="s">
        <v>52</v>
      </c>
      <c r="M6" s="16" t="s">
        <v>635</v>
      </c>
      <c r="N6" s="2" t="s">
        <v>52</v>
      </c>
    </row>
    <row r="7" spans="1:14" ht="30" customHeight="1" x14ac:dyDescent="0.3">
      <c r="A7" s="16" t="s">
        <v>103</v>
      </c>
      <c r="B7" s="16" t="s">
        <v>100</v>
      </c>
      <c r="C7" s="16" t="s">
        <v>101</v>
      </c>
      <c r="D7" s="16" t="s">
        <v>96</v>
      </c>
      <c r="E7" s="26"/>
      <c r="F7" s="26"/>
      <c r="G7" s="26"/>
      <c r="H7" s="26"/>
      <c r="I7" s="16" t="s">
        <v>102</v>
      </c>
      <c r="J7" s="16" t="s">
        <v>52</v>
      </c>
      <c r="K7" s="16" t="s">
        <v>52</v>
      </c>
      <c r="L7" s="16" t="s">
        <v>52</v>
      </c>
      <c r="M7" s="16" t="s">
        <v>52</v>
      </c>
      <c r="N7" s="2" t="s">
        <v>52</v>
      </c>
    </row>
    <row r="8" spans="1:14" ht="30" customHeight="1" x14ac:dyDescent="0.3">
      <c r="A8" s="16" t="s">
        <v>119</v>
      </c>
      <c r="B8" s="16" t="s">
        <v>116</v>
      </c>
      <c r="C8" s="16" t="s">
        <v>117</v>
      </c>
      <c r="D8" s="16" t="s">
        <v>96</v>
      </c>
      <c r="E8" s="26"/>
      <c r="F8" s="26"/>
      <c r="G8" s="26"/>
      <c r="H8" s="26"/>
      <c r="I8" s="16" t="s">
        <v>118</v>
      </c>
      <c r="J8" s="16" t="s">
        <v>52</v>
      </c>
      <c r="K8" s="16" t="s">
        <v>52</v>
      </c>
      <c r="L8" s="16" t="s">
        <v>52</v>
      </c>
      <c r="M8" s="16" t="s">
        <v>657</v>
      </c>
      <c r="N8" s="2" t="s">
        <v>52</v>
      </c>
    </row>
    <row r="9" spans="1:14" ht="30" customHeight="1" x14ac:dyDescent="0.3">
      <c r="A9" s="16" t="s">
        <v>125</v>
      </c>
      <c r="B9" s="16" t="s">
        <v>121</v>
      </c>
      <c r="C9" s="16" t="s">
        <v>122</v>
      </c>
      <c r="D9" s="16" t="s">
        <v>123</v>
      </c>
      <c r="E9" s="26"/>
      <c r="F9" s="26"/>
      <c r="G9" s="26"/>
      <c r="H9" s="26"/>
      <c r="I9" s="16" t="s">
        <v>124</v>
      </c>
      <c r="J9" s="16" t="s">
        <v>52</v>
      </c>
      <c r="K9" s="16" t="s">
        <v>52</v>
      </c>
      <c r="L9" s="16" t="s">
        <v>52</v>
      </c>
      <c r="M9" s="16" t="s">
        <v>674</v>
      </c>
      <c r="N9" s="2" t="s">
        <v>52</v>
      </c>
    </row>
    <row r="10" spans="1:14" ht="30" customHeight="1" x14ac:dyDescent="0.3">
      <c r="A10" s="16" t="s">
        <v>134</v>
      </c>
      <c r="B10" s="16" t="s">
        <v>130</v>
      </c>
      <c r="C10" s="16" t="s">
        <v>131</v>
      </c>
      <c r="D10" s="16" t="s">
        <v>132</v>
      </c>
      <c r="E10" s="26"/>
      <c r="F10" s="26"/>
      <c r="G10" s="26"/>
      <c r="H10" s="26"/>
      <c r="I10" s="16" t="s">
        <v>133</v>
      </c>
      <c r="J10" s="16" t="s">
        <v>52</v>
      </c>
      <c r="K10" s="16" t="s">
        <v>52</v>
      </c>
      <c r="L10" s="16" t="s">
        <v>52</v>
      </c>
      <c r="M10" s="16" t="s">
        <v>52</v>
      </c>
      <c r="N10" s="2" t="s">
        <v>52</v>
      </c>
    </row>
    <row r="11" spans="1:14" ht="30" customHeight="1" x14ac:dyDescent="0.3">
      <c r="A11" s="16" t="s">
        <v>152</v>
      </c>
      <c r="B11" s="16" t="s">
        <v>149</v>
      </c>
      <c r="C11" s="16" t="s">
        <v>150</v>
      </c>
      <c r="D11" s="16" t="s">
        <v>96</v>
      </c>
      <c r="E11" s="26"/>
      <c r="F11" s="26"/>
      <c r="G11" s="26"/>
      <c r="H11" s="26"/>
      <c r="I11" s="16" t="s">
        <v>151</v>
      </c>
      <c r="J11" s="16" t="s">
        <v>52</v>
      </c>
      <c r="K11" s="16" t="s">
        <v>52</v>
      </c>
      <c r="L11" s="16" t="s">
        <v>52</v>
      </c>
      <c r="M11" s="16" t="s">
        <v>52</v>
      </c>
      <c r="N11" s="2" t="s">
        <v>52</v>
      </c>
    </row>
    <row r="12" spans="1:14" ht="30" customHeight="1" x14ac:dyDescent="0.3">
      <c r="A12" s="16" t="s">
        <v>157</v>
      </c>
      <c r="B12" s="16" t="s">
        <v>154</v>
      </c>
      <c r="C12" s="16" t="s">
        <v>155</v>
      </c>
      <c r="D12" s="16" t="s">
        <v>96</v>
      </c>
      <c r="E12" s="26"/>
      <c r="F12" s="26"/>
      <c r="G12" s="26"/>
      <c r="H12" s="26"/>
      <c r="I12" s="16" t="s">
        <v>156</v>
      </c>
      <c r="J12" s="16" t="s">
        <v>52</v>
      </c>
      <c r="K12" s="16" t="s">
        <v>52</v>
      </c>
      <c r="L12" s="16" t="s">
        <v>52</v>
      </c>
      <c r="M12" s="16" t="s">
        <v>708</v>
      </c>
      <c r="N12" s="2" t="s">
        <v>52</v>
      </c>
    </row>
    <row r="13" spans="1:14" ht="30" customHeight="1" x14ac:dyDescent="0.3">
      <c r="A13" s="16" t="s">
        <v>190</v>
      </c>
      <c r="B13" s="16" t="s">
        <v>187</v>
      </c>
      <c r="C13" s="16" t="s">
        <v>188</v>
      </c>
      <c r="D13" s="16" t="s">
        <v>96</v>
      </c>
      <c r="E13" s="26"/>
      <c r="F13" s="26"/>
      <c r="G13" s="26"/>
      <c r="H13" s="26"/>
      <c r="I13" s="16" t="s">
        <v>189</v>
      </c>
      <c r="J13" s="16" t="s">
        <v>52</v>
      </c>
      <c r="K13" s="16" t="s">
        <v>52</v>
      </c>
      <c r="L13" s="16" t="s">
        <v>52</v>
      </c>
      <c r="M13" s="16" t="s">
        <v>52</v>
      </c>
      <c r="N13" s="2" t="s">
        <v>52</v>
      </c>
    </row>
    <row r="14" spans="1:14" ht="30" customHeight="1" x14ac:dyDescent="0.3">
      <c r="A14" s="16" t="s">
        <v>195</v>
      </c>
      <c r="B14" s="16" t="s">
        <v>192</v>
      </c>
      <c r="C14" s="16" t="s">
        <v>193</v>
      </c>
      <c r="D14" s="16" t="s">
        <v>96</v>
      </c>
      <c r="E14" s="26"/>
      <c r="F14" s="26"/>
      <c r="G14" s="26"/>
      <c r="H14" s="26"/>
      <c r="I14" s="16" t="s">
        <v>194</v>
      </c>
      <c r="J14" s="16" t="s">
        <v>52</v>
      </c>
      <c r="K14" s="16" t="s">
        <v>52</v>
      </c>
      <c r="L14" s="16" t="s">
        <v>52</v>
      </c>
      <c r="M14" s="16" t="s">
        <v>52</v>
      </c>
      <c r="N14" s="2" t="s">
        <v>52</v>
      </c>
    </row>
    <row r="15" spans="1:14" ht="30" customHeight="1" x14ac:dyDescent="0.3">
      <c r="A15" s="16" t="s">
        <v>200</v>
      </c>
      <c r="B15" s="16" t="s">
        <v>197</v>
      </c>
      <c r="C15" s="16" t="s">
        <v>198</v>
      </c>
      <c r="D15" s="16" t="s">
        <v>96</v>
      </c>
      <c r="E15" s="26"/>
      <c r="F15" s="26"/>
      <c r="G15" s="26"/>
      <c r="H15" s="26"/>
      <c r="I15" s="16" t="s">
        <v>199</v>
      </c>
      <c r="J15" s="16" t="s">
        <v>52</v>
      </c>
      <c r="K15" s="16" t="s">
        <v>52</v>
      </c>
      <c r="L15" s="16" t="s">
        <v>52</v>
      </c>
      <c r="M15" s="16" t="s">
        <v>747</v>
      </c>
      <c r="N15" s="2" t="s">
        <v>52</v>
      </c>
    </row>
    <row r="16" spans="1:14" ht="30" customHeight="1" x14ac:dyDescent="0.3">
      <c r="A16" s="16" t="s">
        <v>205</v>
      </c>
      <c r="B16" s="16" t="s">
        <v>202</v>
      </c>
      <c r="C16" s="16" t="s">
        <v>203</v>
      </c>
      <c r="D16" s="16" t="s">
        <v>96</v>
      </c>
      <c r="E16" s="26"/>
      <c r="F16" s="26"/>
      <c r="G16" s="26"/>
      <c r="H16" s="26"/>
      <c r="I16" s="16" t="s">
        <v>204</v>
      </c>
      <c r="J16" s="16" t="s">
        <v>52</v>
      </c>
      <c r="K16" s="16" t="s">
        <v>52</v>
      </c>
      <c r="L16" s="16" t="s">
        <v>52</v>
      </c>
      <c r="M16" s="16" t="s">
        <v>757</v>
      </c>
      <c r="N16" s="2" t="s">
        <v>52</v>
      </c>
    </row>
    <row r="17" spans="1:14" ht="30" customHeight="1" x14ac:dyDescent="0.3">
      <c r="A17" s="16" t="s">
        <v>210</v>
      </c>
      <c r="B17" s="16" t="s">
        <v>207</v>
      </c>
      <c r="C17" s="16" t="s">
        <v>208</v>
      </c>
      <c r="D17" s="16" t="s">
        <v>96</v>
      </c>
      <c r="E17" s="26"/>
      <c r="F17" s="26"/>
      <c r="G17" s="26"/>
      <c r="H17" s="26"/>
      <c r="I17" s="16" t="s">
        <v>209</v>
      </c>
      <c r="J17" s="16" t="s">
        <v>52</v>
      </c>
      <c r="K17" s="16" t="s">
        <v>52</v>
      </c>
      <c r="L17" s="16" t="s">
        <v>52</v>
      </c>
      <c r="M17" s="16" t="s">
        <v>769</v>
      </c>
      <c r="N17" s="2" t="s">
        <v>52</v>
      </c>
    </row>
    <row r="18" spans="1:14" ht="30" customHeight="1" x14ac:dyDescent="0.3">
      <c r="A18" s="16" t="s">
        <v>235</v>
      </c>
      <c r="B18" s="16" t="s">
        <v>232</v>
      </c>
      <c r="C18" s="16" t="s">
        <v>233</v>
      </c>
      <c r="D18" s="16" t="s">
        <v>96</v>
      </c>
      <c r="E18" s="26"/>
      <c r="F18" s="26"/>
      <c r="G18" s="26"/>
      <c r="H18" s="26"/>
      <c r="I18" s="16" t="s">
        <v>234</v>
      </c>
      <c r="J18" s="16" t="s">
        <v>52</v>
      </c>
      <c r="K18" s="16" t="s">
        <v>52</v>
      </c>
      <c r="L18" s="16" t="s">
        <v>52</v>
      </c>
      <c r="M18" s="16" t="s">
        <v>784</v>
      </c>
      <c r="N18" s="2" t="s">
        <v>52</v>
      </c>
    </row>
    <row r="19" spans="1:14" ht="30" customHeight="1" x14ac:dyDescent="0.3">
      <c r="A19" s="16" t="s">
        <v>239</v>
      </c>
      <c r="B19" s="16" t="s">
        <v>232</v>
      </c>
      <c r="C19" s="16" t="s">
        <v>237</v>
      </c>
      <c r="D19" s="16" t="s">
        <v>96</v>
      </c>
      <c r="E19" s="26"/>
      <c r="F19" s="26"/>
      <c r="G19" s="26"/>
      <c r="H19" s="26"/>
      <c r="I19" s="16" t="s">
        <v>238</v>
      </c>
      <c r="J19" s="16" t="s">
        <v>52</v>
      </c>
      <c r="K19" s="16" t="s">
        <v>52</v>
      </c>
      <c r="L19" s="16" t="s">
        <v>52</v>
      </c>
      <c r="M19" s="16" t="s">
        <v>784</v>
      </c>
      <c r="N19" s="2" t="s">
        <v>52</v>
      </c>
    </row>
    <row r="20" spans="1:14" ht="30" customHeight="1" x14ac:dyDescent="0.3">
      <c r="A20" s="16" t="s">
        <v>247</v>
      </c>
      <c r="B20" s="16" t="s">
        <v>244</v>
      </c>
      <c r="C20" s="16" t="s">
        <v>245</v>
      </c>
      <c r="D20" s="16" t="s">
        <v>132</v>
      </c>
      <c r="E20" s="26"/>
      <c r="F20" s="26"/>
      <c r="G20" s="26"/>
      <c r="H20" s="26"/>
      <c r="I20" s="16" t="s">
        <v>246</v>
      </c>
      <c r="J20" s="16" t="s">
        <v>52</v>
      </c>
      <c r="K20" s="16" t="s">
        <v>52</v>
      </c>
      <c r="L20" s="16" t="s">
        <v>52</v>
      </c>
      <c r="M20" s="16" t="s">
        <v>809</v>
      </c>
      <c r="N20" s="2" t="s">
        <v>52</v>
      </c>
    </row>
    <row r="21" spans="1:14" ht="30" customHeight="1" x14ac:dyDescent="0.3">
      <c r="A21" s="16" t="s">
        <v>253</v>
      </c>
      <c r="B21" s="16" t="s">
        <v>249</v>
      </c>
      <c r="C21" s="16" t="s">
        <v>250</v>
      </c>
      <c r="D21" s="16" t="s">
        <v>251</v>
      </c>
      <c r="E21" s="26"/>
      <c r="F21" s="26"/>
      <c r="G21" s="26"/>
      <c r="H21" s="26"/>
      <c r="I21" s="16" t="s">
        <v>252</v>
      </c>
      <c r="J21" s="16" t="s">
        <v>52</v>
      </c>
      <c r="K21" s="16" t="s">
        <v>52</v>
      </c>
      <c r="L21" s="16" t="s">
        <v>52</v>
      </c>
      <c r="M21" s="16" t="s">
        <v>52</v>
      </c>
      <c r="N21" s="2" t="s">
        <v>52</v>
      </c>
    </row>
    <row r="22" spans="1:14" ht="30" customHeight="1" x14ac:dyDescent="0.3">
      <c r="A22" s="16" t="s">
        <v>260</v>
      </c>
      <c r="B22" s="16" t="s">
        <v>257</v>
      </c>
      <c r="C22" s="16" t="s">
        <v>258</v>
      </c>
      <c r="D22" s="16" t="s">
        <v>132</v>
      </c>
      <c r="E22" s="26"/>
      <c r="F22" s="26"/>
      <c r="G22" s="26"/>
      <c r="H22" s="26"/>
      <c r="I22" s="16" t="s">
        <v>259</v>
      </c>
      <c r="J22" s="16" t="s">
        <v>52</v>
      </c>
      <c r="K22" s="16" t="s">
        <v>52</v>
      </c>
      <c r="L22" s="16" t="s">
        <v>52</v>
      </c>
      <c r="M22" s="16" t="s">
        <v>830</v>
      </c>
      <c r="N22" s="2" t="s">
        <v>52</v>
      </c>
    </row>
    <row r="23" spans="1:14" ht="30" customHeight="1" x14ac:dyDescent="0.3">
      <c r="A23" s="16" t="s">
        <v>265</v>
      </c>
      <c r="B23" s="16" t="s">
        <v>262</v>
      </c>
      <c r="C23" s="16" t="s">
        <v>263</v>
      </c>
      <c r="D23" s="16" t="s">
        <v>178</v>
      </c>
      <c r="E23" s="26"/>
      <c r="F23" s="26"/>
      <c r="G23" s="26"/>
      <c r="H23" s="26"/>
      <c r="I23" s="16" t="s">
        <v>264</v>
      </c>
      <c r="J23" s="16" t="s">
        <v>52</v>
      </c>
      <c r="K23" s="16" t="s">
        <v>52</v>
      </c>
      <c r="L23" s="16" t="s">
        <v>52</v>
      </c>
      <c r="M23" s="16" t="s">
        <v>52</v>
      </c>
      <c r="N23" s="2" t="s">
        <v>52</v>
      </c>
    </row>
    <row r="24" spans="1:14" ht="30" customHeight="1" x14ac:dyDescent="0.3">
      <c r="A24" s="16" t="s">
        <v>270</v>
      </c>
      <c r="B24" s="16" t="s">
        <v>267</v>
      </c>
      <c r="C24" s="16" t="s">
        <v>268</v>
      </c>
      <c r="D24" s="16" t="s">
        <v>96</v>
      </c>
      <c r="E24" s="26"/>
      <c r="F24" s="26"/>
      <c r="G24" s="26"/>
      <c r="H24" s="26"/>
      <c r="I24" s="16" t="s">
        <v>269</v>
      </c>
      <c r="J24" s="16" t="s">
        <v>52</v>
      </c>
      <c r="K24" s="16" t="s">
        <v>52</v>
      </c>
      <c r="L24" s="16" t="s">
        <v>52</v>
      </c>
      <c r="M24" s="16" t="s">
        <v>863</v>
      </c>
      <c r="N24" s="2" t="s">
        <v>52</v>
      </c>
    </row>
    <row r="25" spans="1:14" ht="30" customHeight="1" x14ac:dyDescent="0.3">
      <c r="A25" s="16" t="s">
        <v>275</v>
      </c>
      <c r="B25" s="16" t="s">
        <v>272</v>
      </c>
      <c r="C25" s="16" t="s">
        <v>273</v>
      </c>
      <c r="D25" s="16" t="s">
        <v>132</v>
      </c>
      <c r="E25" s="26"/>
      <c r="F25" s="26"/>
      <c r="G25" s="26"/>
      <c r="H25" s="26"/>
      <c r="I25" s="16" t="s">
        <v>274</v>
      </c>
      <c r="J25" s="16" t="s">
        <v>52</v>
      </c>
      <c r="K25" s="16" t="s">
        <v>52</v>
      </c>
      <c r="L25" s="16" t="s">
        <v>52</v>
      </c>
      <c r="M25" s="16" t="s">
        <v>52</v>
      </c>
      <c r="N25" s="2" t="s">
        <v>52</v>
      </c>
    </row>
    <row r="26" spans="1:14" ht="30" customHeight="1" x14ac:dyDescent="0.3">
      <c r="A26" s="16" t="s">
        <v>280</v>
      </c>
      <c r="B26" s="16" t="s">
        <v>277</v>
      </c>
      <c r="C26" s="16" t="s">
        <v>278</v>
      </c>
      <c r="D26" s="16" t="s">
        <v>132</v>
      </c>
      <c r="E26" s="26"/>
      <c r="F26" s="26"/>
      <c r="G26" s="26"/>
      <c r="H26" s="26"/>
      <c r="I26" s="16" t="s">
        <v>279</v>
      </c>
      <c r="J26" s="16" t="s">
        <v>52</v>
      </c>
      <c r="K26" s="16" t="s">
        <v>52</v>
      </c>
      <c r="L26" s="16" t="s">
        <v>52</v>
      </c>
      <c r="M26" s="16" t="s">
        <v>922</v>
      </c>
      <c r="N26" s="2" t="s">
        <v>52</v>
      </c>
    </row>
    <row r="27" spans="1:14" ht="30" customHeight="1" x14ac:dyDescent="0.3">
      <c r="A27" s="16" t="s">
        <v>288</v>
      </c>
      <c r="B27" s="16" t="s">
        <v>285</v>
      </c>
      <c r="C27" s="16" t="s">
        <v>286</v>
      </c>
      <c r="D27" s="16" t="s">
        <v>96</v>
      </c>
      <c r="E27" s="26"/>
      <c r="F27" s="26"/>
      <c r="G27" s="26"/>
      <c r="H27" s="26"/>
      <c r="I27" s="16" t="s">
        <v>287</v>
      </c>
      <c r="J27" s="16" t="s">
        <v>52</v>
      </c>
      <c r="K27" s="16" t="s">
        <v>52</v>
      </c>
      <c r="L27" s="16" t="s">
        <v>52</v>
      </c>
      <c r="M27" s="16" t="s">
        <v>52</v>
      </c>
      <c r="N27" s="2" t="s">
        <v>52</v>
      </c>
    </row>
    <row r="28" spans="1:14" ht="30" customHeight="1" x14ac:dyDescent="0.3">
      <c r="A28" s="16" t="s">
        <v>295</v>
      </c>
      <c r="B28" s="16" t="s">
        <v>292</v>
      </c>
      <c r="C28" s="16" t="s">
        <v>293</v>
      </c>
      <c r="D28" s="16" t="s">
        <v>178</v>
      </c>
      <c r="E28" s="26"/>
      <c r="F28" s="26"/>
      <c r="G28" s="26"/>
      <c r="H28" s="26"/>
      <c r="I28" s="16" t="s">
        <v>294</v>
      </c>
      <c r="J28" s="16" t="s">
        <v>52</v>
      </c>
      <c r="K28" s="16" t="s">
        <v>52</v>
      </c>
      <c r="L28" s="16" t="s">
        <v>52</v>
      </c>
      <c r="M28" s="16" t="s">
        <v>52</v>
      </c>
      <c r="N28" s="2" t="s">
        <v>52</v>
      </c>
    </row>
    <row r="29" spans="1:14" ht="30" customHeight="1" x14ac:dyDescent="0.3">
      <c r="A29" s="16" t="s">
        <v>300</v>
      </c>
      <c r="B29" s="16" t="s">
        <v>297</v>
      </c>
      <c r="C29" s="16" t="s">
        <v>298</v>
      </c>
      <c r="D29" s="16" t="s">
        <v>178</v>
      </c>
      <c r="E29" s="26"/>
      <c r="F29" s="26"/>
      <c r="G29" s="26"/>
      <c r="H29" s="26"/>
      <c r="I29" s="16" t="s">
        <v>299</v>
      </c>
      <c r="J29" s="16" t="s">
        <v>52</v>
      </c>
      <c r="K29" s="16" t="s">
        <v>52</v>
      </c>
      <c r="L29" s="16" t="s">
        <v>52</v>
      </c>
      <c r="M29" s="16" t="s">
        <v>52</v>
      </c>
      <c r="N29" s="2" t="s">
        <v>52</v>
      </c>
    </row>
    <row r="30" spans="1:14" ht="30" customHeight="1" x14ac:dyDescent="0.3">
      <c r="A30" s="16" t="s">
        <v>305</v>
      </c>
      <c r="B30" s="16" t="s">
        <v>302</v>
      </c>
      <c r="C30" s="16" t="s">
        <v>303</v>
      </c>
      <c r="D30" s="16" t="s">
        <v>178</v>
      </c>
      <c r="E30" s="26"/>
      <c r="F30" s="26"/>
      <c r="G30" s="26"/>
      <c r="H30" s="26"/>
      <c r="I30" s="16" t="s">
        <v>304</v>
      </c>
      <c r="J30" s="16" t="s">
        <v>52</v>
      </c>
      <c r="K30" s="16" t="s">
        <v>52</v>
      </c>
      <c r="L30" s="16" t="s">
        <v>52</v>
      </c>
      <c r="M30" s="16" t="s">
        <v>52</v>
      </c>
      <c r="N30" s="2" t="s">
        <v>52</v>
      </c>
    </row>
    <row r="31" spans="1:14" ht="30" customHeight="1" x14ac:dyDescent="0.3">
      <c r="A31" s="16" t="s">
        <v>310</v>
      </c>
      <c r="B31" s="16" t="s">
        <v>307</v>
      </c>
      <c r="C31" s="16" t="s">
        <v>308</v>
      </c>
      <c r="D31" s="16" t="s">
        <v>178</v>
      </c>
      <c r="E31" s="26"/>
      <c r="F31" s="26"/>
      <c r="G31" s="26"/>
      <c r="H31" s="26"/>
      <c r="I31" s="16" t="s">
        <v>309</v>
      </c>
      <c r="J31" s="16" t="s">
        <v>52</v>
      </c>
      <c r="K31" s="16" t="s">
        <v>52</v>
      </c>
      <c r="L31" s="16" t="s">
        <v>52</v>
      </c>
      <c r="M31" s="16" t="s">
        <v>52</v>
      </c>
      <c r="N31" s="2" t="s">
        <v>52</v>
      </c>
    </row>
    <row r="32" spans="1:14" ht="30" customHeight="1" x14ac:dyDescent="0.3">
      <c r="A32" s="16" t="s">
        <v>315</v>
      </c>
      <c r="B32" s="16" t="s">
        <v>312</v>
      </c>
      <c r="C32" s="16" t="s">
        <v>313</v>
      </c>
      <c r="D32" s="16" t="s">
        <v>178</v>
      </c>
      <c r="E32" s="26"/>
      <c r="F32" s="26"/>
      <c r="G32" s="26"/>
      <c r="H32" s="26"/>
      <c r="I32" s="16" t="s">
        <v>314</v>
      </c>
      <c r="J32" s="16" t="s">
        <v>52</v>
      </c>
      <c r="K32" s="16" t="s">
        <v>52</v>
      </c>
      <c r="L32" s="16" t="s">
        <v>52</v>
      </c>
      <c r="M32" s="16" t="s">
        <v>52</v>
      </c>
      <c r="N32" s="2" t="s">
        <v>52</v>
      </c>
    </row>
    <row r="33" spans="1:14" ht="30" customHeight="1" x14ac:dyDescent="0.3">
      <c r="A33" s="16" t="s">
        <v>320</v>
      </c>
      <c r="B33" s="16" t="s">
        <v>317</v>
      </c>
      <c r="C33" s="16" t="s">
        <v>318</v>
      </c>
      <c r="D33" s="16" t="s">
        <v>178</v>
      </c>
      <c r="E33" s="26"/>
      <c r="F33" s="26"/>
      <c r="G33" s="26"/>
      <c r="H33" s="26"/>
      <c r="I33" s="16" t="s">
        <v>319</v>
      </c>
      <c r="J33" s="16" t="s">
        <v>52</v>
      </c>
      <c r="K33" s="16" t="s">
        <v>52</v>
      </c>
      <c r="L33" s="16" t="s">
        <v>52</v>
      </c>
      <c r="M33" s="16" t="s">
        <v>52</v>
      </c>
      <c r="N33" s="2" t="s">
        <v>52</v>
      </c>
    </row>
    <row r="34" spans="1:14" ht="30" customHeight="1" x14ac:dyDescent="0.3">
      <c r="A34" s="16" t="s">
        <v>325</v>
      </c>
      <c r="B34" s="16" t="s">
        <v>322</v>
      </c>
      <c r="C34" s="16" t="s">
        <v>323</v>
      </c>
      <c r="D34" s="16" t="s">
        <v>178</v>
      </c>
      <c r="E34" s="26"/>
      <c r="F34" s="26"/>
      <c r="G34" s="26"/>
      <c r="H34" s="26"/>
      <c r="I34" s="16" t="s">
        <v>324</v>
      </c>
      <c r="J34" s="16" t="s">
        <v>52</v>
      </c>
      <c r="K34" s="16" t="s">
        <v>52</v>
      </c>
      <c r="L34" s="16" t="s">
        <v>52</v>
      </c>
      <c r="M34" s="16" t="s">
        <v>52</v>
      </c>
      <c r="N34" s="2" t="s">
        <v>52</v>
      </c>
    </row>
    <row r="35" spans="1:14" ht="30" customHeight="1" x14ac:dyDescent="0.3">
      <c r="A35" s="16" t="s">
        <v>330</v>
      </c>
      <c r="B35" s="16" t="s">
        <v>327</v>
      </c>
      <c r="C35" s="16" t="s">
        <v>328</v>
      </c>
      <c r="D35" s="16" t="s">
        <v>178</v>
      </c>
      <c r="E35" s="26"/>
      <c r="F35" s="26"/>
      <c r="G35" s="26"/>
      <c r="H35" s="26"/>
      <c r="I35" s="16" t="s">
        <v>329</v>
      </c>
      <c r="J35" s="16" t="s">
        <v>52</v>
      </c>
      <c r="K35" s="16" t="s">
        <v>52</v>
      </c>
      <c r="L35" s="16" t="s">
        <v>52</v>
      </c>
      <c r="M35" s="16" t="s">
        <v>52</v>
      </c>
      <c r="N35" s="2" t="s">
        <v>52</v>
      </c>
    </row>
    <row r="36" spans="1:14" ht="30" customHeight="1" x14ac:dyDescent="0.3">
      <c r="A36" s="16" t="s">
        <v>335</v>
      </c>
      <c r="B36" s="16" t="s">
        <v>332</v>
      </c>
      <c r="C36" s="16" t="s">
        <v>333</v>
      </c>
      <c r="D36" s="16" t="s">
        <v>178</v>
      </c>
      <c r="E36" s="26"/>
      <c r="F36" s="26"/>
      <c r="G36" s="26"/>
      <c r="H36" s="26"/>
      <c r="I36" s="16" t="s">
        <v>334</v>
      </c>
      <c r="J36" s="16" t="s">
        <v>52</v>
      </c>
      <c r="K36" s="16" t="s">
        <v>52</v>
      </c>
      <c r="L36" s="16" t="s">
        <v>52</v>
      </c>
      <c r="M36" s="16" t="s">
        <v>52</v>
      </c>
      <c r="N36" s="2" t="s">
        <v>52</v>
      </c>
    </row>
    <row r="37" spans="1:14" ht="30" customHeight="1" x14ac:dyDescent="0.3">
      <c r="A37" s="16" t="s">
        <v>340</v>
      </c>
      <c r="B37" s="16" t="s">
        <v>337</v>
      </c>
      <c r="C37" s="16" t="s">
        <v>338</v>
      </c>
      <c r="D37" s="16" t="s">
        <v>132</v>
      </c>
      <c r="E37" s="26"/>
      <c r="F37" s="26"/>
      <c r="G37" s="26"/>
      <c r="H37" s="26"/>
      <c r="I37" s="16" t="s">
        <v>339</v>
      </c>
      <c r="J37" s="16" t="s">
        <v>52</v>
      </c>
      <c r="K37" s="16" t="s">
        <v>52</v>
      </c>
      <c r="L37" s="16" t="s">
        <v>52</v>
      </c>
      <c r="M37" s="16" t="s">
        <v>977</v>
      </c>
      <c r="N37" s="2" t="s">
        <v>52</v>
      </c>
    </row>
    <row r="38" spans="1:14" ht="30" customHeight="1" x14ac:dyDescent="0.3">
      <c r="A38" s="16" t="s">
        <v>344</v>
      </c>
      <c r="B38" s="16" t="s">
        <v>337</v>
      </c>
      <c r="C38" s="16" t="s">
        <v>342</v>
      </c>
      <c r="D38" s="16" t="s">
        <v>132</v>
      </c>
      <c r="E38" s="26"/>
      <c r="F38" s="26"/>
      <c r="G38" s="26"/>
      <c r="H38" s="26"/>
      <c r="I38" s="16" t="s">
        <v>343</v>
      </c>
      <c r="J38" s="16" t="s">
        <v>52</v>
      </c>
      <c r="K38" s="16" t="s">
        <v>52</v>
      </c>
      <c r="L38" s="16" t="s">
        <v>52</v>
      </c>
      <c r="M38" s="16" t="s">
        <v>52</v>
      </c>
      <c r="N38" s="2" t="s">
        <v>52</v>
      </c>
    </row>
    <row r="39" spans="1:14" ht="30" customHeight="1" x14ac:dyDescent="0.3">
      <c r="A39" s="16" t="s">
        <v>349</v>
      </c>
      <c r="B39" s="16" t="s">
        <v>346</v>
      </c>
      <c r="C39" s="16" t="s">
        <v>347</v>
      </c>
      <c r="D39" s="16" t="s">
        <v>132</v>
      </c>
      <c r="E39" s="26"/>
      <c r="F39" s="26"/>
      <c r="G39" s="26"/>
      <c r="H39" s="26"/>
      <c r="I39" s="16" t="s">
        <v>348</v>
      </c>
      <c r="J39" s="16" t="s">
        <v>52</v>
      </c>
      <c r="K39" s="16" t="s">
        <v>52</v>
      </c>
      <c r="L39" s="16" t="s">
        <v>52</v>
      </c>
      <c r="M39" s="16" t="s">
        <v>977</v>
      </c>
      <c r="N39" s="2" t="s">
        <v>52</v>
      </c>
    </row>
    <row r="40" spans="1:14" ht="30" customHeight="1" x14ac:dyDescent="0.3">
      <c r="A40" s="16" t="s">
        <v>353</v>
      </c>
      <c r="B40" s="16" t="s">
        <v>351</v>
      </c>
      <c r="C40" s="16" t="s">
        <v>52</v>
      </c>
      <c r="D40" s="16" t="s">
        <v>132</v>
      </c>
      <c r="E40" s="26"/>
      <c r="F40" s="26"/>
      <c r="G40" s="26"/>
      <c r="H40" s="26"/>
      <c r="I40" s="16" t="s">
        <v>352</v>
      </c>
      <c r="J40" s="16" t="s">
        <v>52</v>
      </c>
      <c r="K40" s="16" t="s">
        <v>52</v>
      </c>
      <c r="L40" s="16" t="s">
        <v>52</v>
      </c>
      <c r="M40" s="16" t="s">
        <v>993</v>
      </c>
      <c r="N40" s="2" t="s">
        <v>52</v>
      </c>
    </row>
    <row r="41" spans="1:14" ht="30" customHeight="1" x14ac:dyDescent="0.3">
      <c r="A41" s="16" t="s">
        <v>360</v>
      </c>
      <c r="B41" s="16" t="s">
        <v>357</v>
      </c>
      <c r="C41" s="16" t="s">
        <v>358</v>
      </c>
      <c r="D41" s="16" t="s">
        <v>96</v>
      </c>
      <c r="E41" s="26"/>
      <c r="F41" s="26"/>
      <c r="G41" s="26"/>
      <c r="H41" s="26"/>
      <c r="I41" s="16" t="s">
        <v>359</v>
      </c>
      <c r="J41" s="16" t="s">
        <v>52</v>
      </c>
      <c r="K41" s="16" t="s">
        <v>52</v>
      </c>
      <c r="L41" s="16" t="s">
        <v>52</v>
      </c>
      <c r="M41" s="16" t="s">
        <v>1001</v>
      </c>
      <c r="N41" s="2" t="s">
        <v>52</v>
      </c>
    </row>
    <row r="42" spans="1:14" ht="30" customHeight="1" x14ac:dyDescent="0.3">
      <c r="A42" s="16" t="s">
        <v>364</v>
      </c>
      <c r="B42" s="16" t="s">
        <v>357</v>
      </c>
      <c r="C42" s="16" t="s">
        <v>362</v>
      </c>
      <c r="D42" s="16" t="s">
        <v>96</v>
      </c>
      <c r="E42" s="26"/>
      <c r="F42" s="26"/>
      <c r="G42" s="26"/>
      <c r="H42" s="26"/>
      <c r="I42" s="16" t="s">
        <v>363</v>
      </c>
      <c r="J42" s="16" t="s">
        <v>52</v>
      </c>
      <c r="K42" s="16" t="s">
        <v>52</v>
      </c>
      <c r="L42" s="16" t="s">
        <v>52</v>
      </c>
      <c r="M42" s="16" t="s">
        <v>1001</v>
      </c>
      <c r="N42" s="2" t="s">
        <v>52</v>
      </c>
    </row>
    <row r="43" spans="1:14" ht="30" customHeight="1" x14ac:dyDescent="0.3">
      <c r="A43" s="16" t="s">
        <v>368</v>
      </c>
      <c r="B43" s="16" t="s">
        <v>357</v>
      </c>
      <c r="C43" s="16" t="s">
        <v>366</v>
      </c>
      <c r="D43" s="16" t="s">
        <v>96</v>
      </c>
      <c r="E43" s="26"/>
      <c r="F43" s="26"/>
      <c r="G43" s="26"/>
      <c r="H43" s="26"/>
      <c r="I43" s="16" t="s">
        <v>367</v>
      </c>
      <c r="J43" s="16" t="s">
        <v>52</v>
      </c>
      <c r="K43" s="16" t="s">
        <v>52</v>
      </c>
      <c r="L43" s="16" t="s">
        <v>52</v>
      </c>
      <c r="M43" s="16" t="s">
        <v>1001</v>
      </c>
      <c r="N43" s="2" t="s">
        <v>52</v>
      </c>
    </row>
    <row r="44" spans="1:14" ht="30" customHeight="1" x14ac:dyDescent="0.3">
      <c r="A44" s="16" t="s">
        <v>373</v>
      </c>
      <c r="B44" s="16" t="s">
        <v>370</v>
      </c>
      <c r="C44" s="16" t="s">
        <v>371</v>
      </c>
      <c r="D44" s="16" t="s">
        <v>96</v>
      </c>
      <c r="E44" s="26"/>
      <c r="F44" s="26"/>
      <c r="G44" s="26"/>
      <c r="H44" s="26"/>
      <c r="I44" s="16" t="s">
        <v>372</v>
      </c>
      <c r="J44" s="16" t="s">
        <v>52</v>
      </c>
      <c r="K44" s="16" t="s">
        <v>52</v>
      </c>
      <c r="L44" s="16" t="s">
        <v>52</v>
      </c>
      <c r="M44" s="16" t="s">
        <v>1037</v>
      </c>
      <c r="N44" s="2" t="s">
        <v>52</v>
      </c>
    </row>
    <row r="45" spans="1:14" ht="30" customHeight="1" x14ac:dyDescent="0.3">
      <c r="A45" s="16" t="s">
        <v>380</v>
      </c>
      <c r="B45" s="16" t="s">
        <v>377</v>
      </c>
      <c r="C45" s="16" t="s">
        <v>378</v>
      </c>
      <c r="D45" s="16" t="s">
        <v>96</v>
      </c>
      <c r="E45" s="26"/>
      <c r="F45" s="26"/>
      <c r="G45" s="26"/>
      <c r="H45" s="26"/>
      <c r="I45" s="16" t="s">
        <v>379</v>
      </c>
      <c r="J45" s="16" t="s">
        <v>52</v>
      </c>
      <c r="K45" s="16" t="s">
        <v>52</v>
      </c>
      <c r="L45" s="16" t="s">
        <v>52</v>
      </c>
      <c r="M45" s="16" t="s">
        <v>52</v>
      </c>
      <c r="N45" s="2" t="s">
        <v>52</v>
      </c>
    </row>
    <row r="46" spans="1:14" ht="30" customHeight="1" x14ac:dyDescent="0.3">
      <c r="A46" s="16" t="s">
        <v>384</v>
      </c>
      <c r="B46" s="16" t="s">
        <v>377</v>
      </c>
      <c r="C46" s="16" t="s">
        <v>382</v>
      </c>
      <c r="D46" s="16" t="s">
        <v>96</v>
      </c>
      <c r="E46" s="26"/>
      <c r="F46" s="26"/>
      <c r="G46" s="26"/>
      <c r="H46" s="26"/>
      <c r="I46" s="16" t="s">
        <v>383</v>
      </c>
      <c r="J46" s="16" t="s">
        <v>52</v>
      </c>
      <c r="K46" s="16" t="s">
        <v>52</v>
      </c>
      <c r="L46" s="16" t="s">
        <v>52</v>
      </c>
      <c r="M46" s="16" t="s">
        <v>52</v>
      </c>
      <c r="N46" s="2" t="s">
        <v>52</v>
      </c>
    </row>
    <row r="47" spans="1:14" ht="30" customHeight="1" x14ac:dyDescent="0.3">
      <c r="A47" s="16" t="s">
        <v>389</v>
      </c>
      <c r="B47" s="16" t="s">
        <v>386</v>
      </c>
      <c r="C47" s="16" t="s">
        <v>387</v>
      </c>
      <c r="D47" s="16" t="s">
        <v>132</v>
      </c>
      <c r="E47" s="26"/>
      <c r="F47" s="26"/>
      <c r="G47" s="26"/>
      <c r="H47" s="26"/>
      <c r="I47" s="16" t="s">
        <v>388</v>
      </c>
      <c r="J47" s="16" t="s">
        <v>52</v>
      </c>
      <c r="K47" s="16" t="s">
        <v>52</v>
      </c>
      <c r="L47" s="16" t="s">
        <v>52</v>
      </c>
      <c r="M47" s="16" t="s">
        <v>52</v>
      </c>
      <c r="N47" s="2" t="s">
        <v>52</v>
      </c>
    </row>
    <row r="48" spans="1:14" ht="30" customHeight="1" x14ac:dyDescent="0.3">
      <c r="A48" s="16" t="s">
        <v>393</v>
      </c>
      <c r="B48" s="16" t="s">
        <v>391</v>
      </c>
      <c r="C48" s="16" t="s">
        <v>378</v>
      </c>
      <c r="D48" s="16" t="s">
        <v>96</v>
      </c>
      <c r="E48" s="26"/>
      <c r="F48" s="26"/>
      <c r="G48" s="26"/>
      <c r="H48" s="26"/>
      <c r="I48" s="16" t="s">
        <v>392</v>
      </c>
      <c r="J48" s="16" t="s">
        <v>52</v>
      </c>
      <c r="K48" s="16" t="s">
        <v>52</v>
      </c>
      <c r="L48" s="16" t="s">
        <v>52</v>
      </c>
      <c r="M48" s="16" t="s">
        <v>52</v>
      </c>
      <c r="N48" s="2" t="s">
        <v>52</v>
      </c>
    </row>
    <row r="49" spans="1:14" ht="30" customHeight="1" x14ac:dyDescent="0.3">
      <c r="A49" s="16" t="s">
        <v>397</v>
      </c>
      <c r="B49" s="16" t="s">
        <v>391</v>
      </c>
      <c r="C49" s="16" t="s">
        <v>395</v>
      </c>
      <c r="D49" s="16" t="s">
        <v>96</v>
      </c>
      <c r="E49" s="26"/>
      <c r="F49" s="26"/>
      <c r="G49" s="26"/>
      <c r="H49" s="26"/>
      <c r="I49" s="16" t="s">
        <v>396</v>
      </c>
      <c r="J49" s="16" t="s">
        <v>52</v>
      </c>
      <c r="K49" s="16" t="s">
        <v>52</v>
      </c>
      <c r="L49" s="16" t="s">
        <v>52</v>
      </c>
      <c r="M49" s="16" t="s">
        <v>52</v>
      </c>
      <c r="N49" s="2" t="s">
        <v>52</v>
      </c>
    </row>
    <row r="50" spans="1:14" ht="30" customHeight="1" x14ac:dyDescent="0.3">
      <c r="A50" s="16" t="s">
        <v>402</v>
      </c>
      <c r="B50" s="16" t="s">
        <v>399</v>
      </c>
      <c r="C50" s="16" t="s">
        <v>400</v>
      </c>
      <c r="D50" s="16" t="s">
        <v>132</v>
      </c>
      <c r="E50" s="26"/>
      <c r="F50" s="26"/>
      <c r="G50" s="26"/>
      <c r="H50" s="26"/>
      <c r="I50" s="16" t="s">
        <v>401</v>
      </c>
      <c r="J50" s="16" t="s">
        <v>52</v>
      </c>
      <c r="K50" s="16" t="s">
        <v>52</v>
      </c>
      <c r="L50" s="16" t="s">
        <v>52</v>
      </c>
      <c r="M50" s="16" t="s">
        <v>52</v>
      </c>
      <c r="N50" s="2" t="s">
        <v>52</v>
      </c>
    </row>
    <row r="51" spans="1:14" ht="30" customHeight="1" x14ac:dyDescent="0.3">
      <c r="A51" s="16" t="s">
        <v>407</v>
      </c>
      <c r="B51" s="16" t="s">
        <v>404</v>
      </c>
      <c r="C51" s="16" t="s">
        <v>405</v>
      </c>
      <c r="D51" s="16" t="s">
        <v>132</v>
      </c>
      <c r="E51" s="26"/>
      <c r="F51" s="26"/>
      <c r="G51" s="26"/>
      <c r="H51" s="26"/>
      <c r="I51" s="16" t="s">
        <v>406</v>
      </c>
      <c r="J51" s="16" t="s">
        <v>52</v>
      </c>
      <c r="K51" s="16" t="s">
        <v>52</v>
      </c>
      <c r="L51" s="16" t="s">
        <v>52</v>
      </c>
      <c r="M51" s="16" t="s">
        <v>52</v>
      </c>
      <c r="N51" s="2" t="s">
        <v>52</v>
      </c>
    </row>
    <row r="52" spans="1:14" ht="30" customHeight="1" x14ac:dyDescent="0.3">
      <c r="A52" s="16" t="s">
        <v>411</v>
      </c>
      <c r="B52" s="16" t="s">
        <v>409</v>
      </c>
      <c r="C52" s="16" t="s">
        <v>233</v>
      </c>
      <c r="D52" s="16" t="s">
        <v>132</v>
      </c>
      <c r="E52" s="26"/>
      <c r="F52" s="26"/>
      <c r="G52" s="26"/>
      <c r="H52" s="26"/>
      <c r="I52" s="16" t="s">
        <v>410</v>
      </c>
      <c r="J52" s="16" t="s">
        <v>52</v>
      </c>
      <c r="K52" s="16" t="s">
        <v>52</v>
      </c>
      <c r="L52" s="16" t="s">
        <v>52</v>
      </c>
      <c r="M52" s="16" t="s">
        <v>1065</v>
      </c>
      <c r="N52" s="2" t="s">
        <v>52</v>
      </c>
    </row>
    <row r="53" spans="1:14" ht="30" customHeight="1" x14ac:dyDescent="0.3">
      <c r="A53" s="16" t="s">
        <v>415</v>
      </c>
      <c r="B53" s="16" t="s">
        <v>413</v>
      </c>
      <c r="C53" s="16" t="s">
        <v>52</v>
      </c>
      <c r="D53" s="16" t="s">
        <v>132</v>
      </c>
      <c r="E53" s="26"/>
      <c r="F53" s="26"/>
      <c r="G53" s="26"/>
      <c r="H53" s="26"/>
      <c r="I53" s="16" t="s">
        <v>414</v>
      </c>
      <c r="J53" s="16" t="s">
        <v>52</v>
      </c>
      <c r="K53" s="16" t="s">
        <v>52</v>
      </c>
      <c r="L53" s="16" t="s">
        <v>52</v>
      </c>
      <c r="M53" s="16" t="s">
        <v>52</v>
      </c>
      <c r="N53" s="2" t="s">
        <v>52</v>
      </c>
    </row>
    <row r="54" spans="1:14" ht="30" customHeight="1" x14ac:dyDescent="0.3">
      <c r="A54" s="16" t="s">
        <v>420</v>
      </c>
      <c r="B54" s="16" t="s">
        <v>417</v>
      </c>
      <c r="C54" s="16" t="s">
        <v>418</v>
      </c>
      <c r="D54" s="16" t="s">
        <v>96</v>
      </c>
      <c r="E54" s="26"/>
      <c r="F54" s="26"/>
      <c r="G54" s="26"/>
      <c r="H54" s="26"/>
      <c r="I54" s="16" t="s">
        <v>419</v>
      </c>
      <c r="J54" s="16" t="s">
        <v>52</v>
      </c>
      <c r="K54" s="16" t="s">
        <v>52</v>
      </c>
      <c r="L54" s="16" t="s">
        <v>52</v>
      </c>
      <c r="M54" s="16" t="s">
        <v>52</v>
      </c>
      <c r="N54" s="2" t="s">
        <v>52</v>
      </c>
    </row>
    <row r="55" spans="1:14" ht="30" customHeight="1" x14ac:dyDescent="0.3">
      <c r="A55" s="16" t="s">
        <v>426</v>
      </c>
      <c r="B55" s="16" t="s">
        <v>422</v>
      </c>
      <c r="C55" s="16" t="s">
        <v>423</v>
      </c>
      <c r="D55" s="16" t="s">
        <v>424</v>
      </c>
      <c r="E55" s="26"/>
      <c r="F55" s="26"/>
      <c r="G55" s="26"/>
      <c r="H55" s="26"/>
      <c r="I55" s="16" t="s">
        <v>425</v>
      </c>
      <c r="J55" s="16" t="s">
        <v>52</v>
      </c>
      <c r="K55" s="16" t="s">
        <v>52</v>
      </c>
      <c r="L55" s="16" t="s">
        <v>52</v>
      </c>
      <c r="M55" s="16" t="s">
        <v>1089</v>
      </c>
      <c r="N55" s="2" t="s">
        <v>52</v>
      </c>
    </row>
    <row r="56" spans="1:14" ht="30" customHeight="1" x14ac:dyDescent="0.3">
      <c r="A56" s="16" t="s">
        <v>430</v>
      </c>
      <c r="B56" s="16" t="s">
        <v>428</v>
      </c>
      <c r="C56" s="16" t="s">
        <v>52</v>
      </c>
      <c r="D56" s="16" t="s">
        <v>96</v>
      </c>
      <c r="E56" s="26"/>
      <c r="F56" s="26"/>
      <c r="G56" s="26"/>
      <c r="H56" s="26"/>
      <c r="I56" s="16" t="s">
        <v>429</v>
      </c>
      <c r="J56" s="16" t="s">
        <v>52</v>
      </c>
      <c r="K56" s="16" t="s">
        <v>52</v>
      </c>
      <c r="L56" s="16" t="s">
        <v>52</v>
      </c>
      <c r="M56" s="16" t="s">
        <v>1102</v>
      </c>
      <c r="N56" s="2" t="s">
        <v>52</v>
      </c>
    </row>
    <row r="57" spans="1:14" ht="30" customHeight="1" x14ac:dyDescent="0.3">
      <c r="A57" s="16" t="s">
        <v>435</v>
      </c>
      <c r="B57" s="16" t="s">
        <v>432</v>
      </c>
      <c r="C57" s="16" t="s">
        <v>433</v>
      </c>
      <c r="D57" s="16" t="s">
        <v>424</v>
      </c>
      <c r="E57" s="26"/>
      <c r="F57" s="26"/>
      <c r="G57" s="26"/>
      <c r="H57" s="26"/>
      <c r="I57" s="16" t="s">
        <v>434</v>
      </c>
      <c r="J57" s="16" t="s">
        <v>52</v>
      </c>
      <c r="K57" s="16" t="s">
        <v>52</v>
      </c>
      <c r="L57" s="16" t="s">
        <v>52</v>
      </c>
      <c r="M57" s="16" t="s">
        <v>1107</v>
      </c>
      <c r="N57" s="2" t="s">
        <v>52</v>
      </c>
    </row>
    <row r="58" spans="1:14" ht="30" customHeight="1" x14ac:dyDescent="0.3">
      <c r="A58" s="16" t="s">
        <v>439</v>
      </c>
      <c r="B58" s="16" t="s">
        <v>437</v>
      </c>
      <c r="C58" s="16" t="s">
        <v>229</v>
      </c>
      <c r="D58" s="16" t="s">
        <v>96</v>
      </c>
      <c r="E58" s="26"/>
      <c r="F58" s="26"/>
      <c r="G58" s="26"/>
      <c r="H58" s="26"/>
      <c r="I58" s="16" t="s">
        <v>438</v>
      </c>
      <c r="J58" s="16" t="s">
        <v>52</v>
      </c>
      <c r="K58" s="16" t="s">
        <v>52</v>
      </c>
      <c r="L58" s="16" t="s">
        <v>52</v>
      </c>
      <c r="M58" s="16" t="s">
        <v>52</v>
      </c>
      <c r="N58" s="2" t="s">
        <v>52</v>
      </c>
    </row>
    <row r="59" spans="1:14" ht="30" customHeight="1" x14ac:dyDescent="0.3">
      <c r="A59" s="16" t="s">
        <v>444</v>
      </c>
      <c r="B59" s="16" t="s">
        <v>441</v>
      </c>
      <c r="C59" s="16" t="s">
        <v>442</v>
      </c>
      <c r="D59" s="16" t="s">
        <v>96</v>
      </c>
      <c r="E59" s="26"/>
      <c r="F59" s="26"/>
      <c r="G59" s="26"/>
      <c r="H59" s="26"/>
      <c r="I59" s="16" t="s">
        <v>443</v>
      </c>
      <c r="J59" s="16" t="s">
        <v>52</v>
      </c>
      <c r="K59" s="16" t="s">
        <v>52</v>
      </c>
      <c r="L59" s="16" t="s">
        <v>52</v>
      </c>
      <c r="M59" s="16" t="s">
        <v>1117</v>
      </c>
      <c r="N59" s="2" t="s">
        <v>52</v>
      </c>
    </row>
    <row r="60" spans="1:14" ht="30" customHeight="1" x14ac:dyDescent="0.3">
      <c r="A60" s="16" t="s">
        <v>448</v>
      </c>
      <c r="B60" s="16" t="s">
        <v>441</v>
      </c>
      <c r="C60" s="16" t="s">
        <v>446</v>
      </c>
      <c r="D60" s="16" t="s">
        <v>96</v>
      </c>
      <c r="E60" s="26"/>
      <c r="F60" s="26"/>
      <c r="G60" s="26"/>
      <c r="H60" s="26"/>
      <c r="I60" s="16" t="s">
        <v>447</v>
      </c>
      <c r="J60" s="16" t="s">
        <v>52</v>
      </c>
      <c r="K60" s="16" t="s">
        <v>52</v>
      </c>
      <c r="L60" s="16" t="s">
        <v>52</v>
      </c>
      <c r="M60" s="16" t="s">
        <v>1117</v>
      </c>
      <c r="N60" s="2" t="s">
        <v>52</v>
      </c>
    </row>
    <row r="61" spans="1:14" ht="30" customHeight="1" x14ac:dyDescent="0.3">
      <c r="A61" s="16" t="s">
        <v>453</v>
      </c>
      <c r="B61" s="16" t="s">
        <v>450</v>
      </c>
      <c r="C61" s="16" t="s">
        <v>451</v>
      </c>
      <c r="D61" s="16" t="s">
        <v>96</v>
      </c>
      <c r="E61" s="26"/>
      <c r="F61" s="26"/>
      <c r="G61" s="26"/>
      <c r="H61" s="26"/>
      <c r="I61" s="16" t="s">
        <v>452</v>
      </c>
      <c r="J61" s="16" t="s">
        <v>52</v>
      </c>
      <c r="K61" s="16" t="s">
        <v>52</v>
      </c>
      <c r="L61" s="16" t="s">
        <v>52</v>
      </c>
      <c r="M61" s="16" t="s">
        <v>52</v>
      </c>
      <c r="N61" s="2" t="s">
        <v>52</v>
      </c>
    </row>
    <row r="62" spans="1:14" ht="30" customHeight="1" x14ac:dyDescent="0.3">
      <c r="A62" s="16" t="s">
        <v>457</v>
      </c>
      <c r="B62" s="16" t="s">
        <v>455</v>
      </c>
      <c r="C62" s="16" t="s">
        <v>52</v>
      </c>
      <c r="D62" s="16" t="s">
        <v>132</v>
      </c>
      <c r="E62" s="26"/>
      <c r="F62" s="26"/>
      <c r="G62" s="26"/>
      <c r="H62" s="26"/>
      <c r="I62" s="16" t="s">
        <v>456</v>
      </c>
      <c r="J62" s="16" t="s">
        <v>52</v>
      </c>
      <c r="K62" s="16" t="s">
        <v>52</v>
      </c>
      <c r="L62" s="16" t="s">
        <v>52</v>
      </c>
      <c r="M62" s="16" t="s">
        <v>52</v>
      </c>
      <c r="N62" s="2" t="s">
        <v>52</v>
      </c>
    </row>
    <row r="63" spans="1:14" ht="30" customHeight="1" x14ac:dyDescent="0.3">
      <c r="A63" s="16" t="s">
        <v>462</v>
      </c>
      <c r="B63" s="16" t="s">
        <v>459</v>
      </c>
      <c r="C63" s="16" t="s">
        <v>460</v>
      </c>
      <c r="D63" s="16" t="s">
        <v>63</v>
      </c>
      <c r="E63" s="26"/>
      <c r="F63" s="26"/>
      <c r="G63" s="26"/>
      <c r="H63" s="26"/>
      <c r="I63" s="16" t="s">
        <v>461</v>
      </c>
      <c r="J63" s="16" t="s">
        <v>52</v>
      </c>
      <c r="K63" s="16" t="s">
        <v>52</v>
      </c>
      <c r="L63" s="16" t="s">
        <v>52</v>
      </c>
      <c r="M63" s="16" t="s">
        <v>52</v>
      </c>
      <c r="N63" s="2" t="s">
        <v>52</v>
      </c>
    </row>
    <row r="64" spans="1:14" ht="30" customHeight="1" x14ac:dyDescent="0.3">
      <c r="A64" s="16" t="s">
        <v>466</v>
      </c>
      <c r="B64" s="16" t="s">
        <v>459</v>
      </c>
      <c r="C64" s="16" t="s">
        <v>464</v>
      </c>
      <c r="D64" s="16" t="s">
        <v>63</v>
      </c>
      <c r="E64" s="26"/>
      <c r="F64" s="26"/>
      <c r="G64" s="26"/>
      <c r="H64" s="26"/>
      <c r="I64" s="16" t="s">
        <v>465</v>
      </c>
      <c r="J64" s="16" t="s">
        <v>52</v>
      </c>
      <c r="K64" s="16" t="s">
        <v>52</v>
      </c>
      <c r="L64" s="16" t="s">
        <v>52</v>
      </c>
      <c r="M64" s="16" t="s">
        <v>52</v>
      </c>
      <c r="N64" s="2" t="s">
        <v>52</v>
      </c>
    </row>
    <row r="65" spans="1:14" ht="30" customHeight="1" x14ac:dyDescent="0.3">
      <c r="A65" s="16" t="s">
        <v>470</v>
      </c>
      <c r="B65" s="16" t="s">
        <v>459</v>
      </c>
      <c r="C65" s="16" t="s">
        <v>468</v>
      </c>
      <c r="D65" s="16" t="s">
        <v>63</v>
      </c>
      <c r="E65" s="26"/>
      <c r="F65" s="26"/>
      <c r="G65" s="26"/>
      <c r="H65" s="26"/>
      <c r="I65" s="16" t="s">
        <v>469</v>
      </c>
      <c r="J65" s="16" t="s">
        <v>52</v>
      </c>
      <c r="K65" s="16" t="s">
        <v>52</v>
      </c>
      <c r="L65" s="16" t="s">
        <v>52</v>
      </c>
      <c r="M65" s="16" t="s">
        <v>52</v>
      </c>
      <c r="N65" s="2" t="s">
        <v>52</v>
      </c>
    </row>
    <row r="66" spans="1:14" ht="30" customHeight="1" x14ac:dyDescent="0.3">
      <c r="A66" s="16" t="s">
        <v>474</v>
      </c>
      <c r="B66" s="16" t="s">
        <v>472</v>
      </c>
      <c r="C66" s="16" t="s">
        <v>52</v>
      </c>
      <c r="D66" s="16" t="s">
        <v>132</v>
      </c>
      <c r="E66" s="26"/>
      <c r="F66" s="26"/>
      <c r="G66" s="26"/>
      <c r="H66" s="26"/>
      <c r="I66" s="16" t="s">
        <v>473</v>
      </c>
      <c r="J66" s="16" t="s">
        <v>52</v>
      </c>
      <c r="K66" s="16" t="s">
        <v>52</v>
      </c>
      <c r="L66" s="16" t="s">
        <v>52</v>
      </c>
      <c r="M66" s="16" t="s">
        <v>52</v>
      </c>
      <c r="N66" s="2" t="s">
        <v>52</v>
      </c>
    </row>
    <row r="67" spans="1:14" ht="30" customHeight="1" x14ac:dyDescent="0.3">
      <c r="A67" s="16" t="s">
        <v>487</v>
      </c>
      <c r="B67" s="16" t="s">
        <v>484</v>
      </c>
      <c r="C67" s="16" t="s">
        <v>485</v>
      </c>
      <c r="D67" s="16" t="s">
        <v>132</v>
      </c>
      <c r="E67" s="26"/>
      <c r="F67" s="26"/>
      <c r="G67" s="26"/>
      <c r="H67" s="26"/>
      <c r="I67" s="16" t="s">
        <v>486</v>
      </c>
      <c r="J67" s="16" t="s">
        <v>52</v>
      </c>
      <c r="K67" s="16" t="s">
        <v>52</v>
      </c>
      <c r="L67" s="16" t="s">
        <v>52</v>
      </c>
      <c r="M67" s="16" t="s">
        <v>1154</v>
      </c>
      <c r="N67" s="2" t="s">
        <v>52</v>
      </c>
    </row>
    <row r="68" spans="1:14" ht="30" customHeight="1" x14ac:dyDescent="0.3">
      <c r="A68" s="16" t="s">
        <v>564</v>
      </c>
      <c r="B68" s="16" t="s">
        <v>561</v>
      </c>
      <c r="C68" s="16" t="s">
        <v>562</v>
      </c>
      <c r="D68" s="16" t="s">
        <v>63</v>
      </c>
      <c r="E68" s="26"/>
      <c r="F68" s="26"/>
      <c r="G68" s="26"/>
      <c r="H68" s="26"/>
      <c r="I68" s="16" t="s">
        <v>563</v>
      </c>
      <c r="J68" s="16" t="s">
        <v>52</v>
      </c>
      <c r="K68" s="16" t="s">
        <v>52</v>
      </c>
      <c r="L68" s="16" t="s">
        <v>52</v>
      </c>
      <c r="M68" s="16" t="s">
        <v>1173</v>
      </c>
      <c r="N68" s="2" t="s">
        <v>52</v>
      </c>
    </row>
    <row r="69" spans="1:14" ht="30" customHeight="1" x14ac:dyDescent="0.3">
      <c r="A69" s="16" t="s">
        <v>568</v>
      </c>
      <c r="B69" s="16" t="s">
        <v>561</v>
      </c>
      <c r="C69" s="16" t="s">
        <v>566</v>
      </c>
      <c r="D69" s="16" t="s">
        <v>63</v>
      </c>
      <c r="E69" s="26"/>
      <c r="F69" s="26"/>
      <c r="G69" s="26"/>
      <c r="H69" s="26"/>
      <c r="I69" s="16" t="s">
        <v>567</v>
      </c>
      <c r="J69" s="16" t="s">
        <v>52</v>
      </c>
      <c r="K69" s="16" t="s">
        <v>52</v>
      </c>
      <c r="L69" s="16" t="s">
        <v>52</v>
      </c>
      <c r="M69" s="16" t="s">
        <v>1173</v>
      </c>
      <c r="N69" s="2" t="s">
        <v>52</v>
      </c>
    </row>
    <row r="70" spans="1:14" ht="30" customHeight="1" x14ac:dyDescent="0.3">
      <c r="A70" s="16" t="s">
        <v>573</v>
      </c>
      <c r="B70" s="16" t="s">
        <v>570</v>
      </c>
      <c r="C70" s="16" t="s">
        <v>571</v>
      </c>
      <c r="D70" s="16" t="s">
        <v>63</v>
      </c>
      <c r="E70" s="26"/>
      <c r="F70" s="26"/>
      <c r="G70" s="26"/>
      <c r="H70" s="26"/>
      <c r="I70" s="16" t="s">
        <v>572</v>
      </c>
      <c r="J70" s="16" t="s">
        <v>52</v>
      </c>
      <c r="K70" s="16" t="s">
        <v>52</v>
      </c>
      <c r="L70" s="16" t="s">
        <v>52</v>
      </c>
      <c r="M70" s="16" t="s">
        <v>1173</v>
      </c>
      <c r="N70" s="2" t="s">
        <v>52</v>
      </c>
    </row>
    <row r="71" spans="1:14" ht="30" customHeight="1" x14ac:dyDescent="0.3">
      <c r="A71" s="16" t="s">
        <v>578</v>
      </c>
      <c r="B71" s="16" t="s">
        <v>575</v>
      </c>
      <c r="C71" s="16" t="s">
        <v>576</v>
      </c>
      <c r="D71" s="16" t="s">
        <v>63</v>
      </c>
      <c r="E71" s="26"/>
      <c r="F71" s="26"/>
      <c r="G71" s="26"/>
      <c r="H71" s="26"/>
      <c r="I71" s="16" t="s">
        <v>577</v>
      </c>
      <c r="J71" s="16" t="s">
        <v>52</v>
      </c>
      <c r="K71" s="16" t="s">
        <v>52</v>
      </c>
      <c r="L71" s="16" t="s">
        <v>52</v>
      </c>
      <c r="M71" s="16" t="s">
        <v>1173</v>
      </c>
      <c r="N71" s="2" t="s">
        <v>52</v>
      </c>
    </row>
    <row r="72" spans="1:14" ht="30" customHeight="1" x14ac:dyDescent="0.3">
      <c r="A72" s="16" t="s">
        <v>582</v>
      </c>
      <c r="B72" s="16" t="s">
        <v>575</v>
      </c>
      <c r="C72" s="16" t="s">
        <v>580</v>
      </c>
      <c r="D72" s="16" t="s">
        <v>63</v>
      </c>
      <c r="E72" s="26"/>
      <c r="F72" s="26"/>
      <c r="G72" s="26"/>
      <c r="H72" s="26"/>
      <c r="I72" s="16" t="s">
        <v>581</v>
      </c>
      <c r="J72" s="16" t="s">
        <v>52</v>
      </c>
      <c r="K72" s="16" t="s">
        <v>52</v>
      </c>
      <c r="L72" s="16" t="s">
        <v>52</v>
      </c>
      <c r="M72" s="16" t="s">
        <v>1173</v>
      </c>
      <c r="N72" s="2" t="s">
        <v>52</v>
      </c>
    </row>
    <row r="73" spans="1:14" ht="30" customHeight="1" x14ac:dyDescent="0.3">
      <c r="A73" s="16" t="s">
        <v>587</v>
      </c>
      <c r="B73" s="16" t="s">
        <v>584</v>
      </c>
      <c r="C73" s="16" t="s">
        <v>585</v>
      </c>
      <c r="D73" s="16" t="s">
        <v>63</v>
      </c>
      <c r="E73" s="26"/>
      <c r="F73" s="26"/>
      <c r="G73" s="26"/>
      <c r="H73" s="26"/>
      <c r="I73" s="16" t="s">
        <v>586</v>
      </c>
      <c r="J73" s="16" t="s">
        <v>52</v>
      </c>
      <c r="K73" s="16" t="s">
        <v>52</v>
      </c>
      <c r="L73" s="16" t="s">
        <v>52</v>
      </c>
      <c r="M73" s="16" t="s">
        <v>52</v>
      </c>
      <c r="N73" s="2" t="s">
        <v>52</v>
      </c>
    </row>
    <row r="74" spans="1:14" ht="30" customHeight="1" x14ac:dyDescent="0.3">
      <c r="A74" s="16" t="s">
        <v>592</v>
      </c>
      <c r="B74" s="16" t="s">
        <v>589</v>
      </c>
      <c r="C74" s="16" t="s">
        <v>590</v>
      </c>
      <c r="D74" s="16" t="s">
        <v>63</v>
      </c>
      <c r="E74" s="26"/>
      <c r="F74" s="26"/>
      <c r="G74" s="26"/>
      <c r="H74" s="26"/>
      <c r="I74" s="16" t="s">
        <v>591</v>
      </c>
      <c r="J74" s="16" t="s">
        <v>52</v>
      </c>
      <c r="K74" s="16" t="s">
        <v>52</v>
      </c>
      <c r="L74" s="16" t="s">
        <v>52</v>
      </c>
      <c r="M74" s="16" t="s">
        <v>1173</v>
      </c>
      <c r="N74" s="2" t="s">
        <v>52</v>
      </c>
    </row>
    <row r="75" spans="1:14" ht="30" customHeight="1" x14ac:dyDescent="0.3">
      <c r="A75" s="16" t="s">
        <v>632</v>
      </c>
      <c r="B75" s="16" t="s">
        <v>628</v>
      </c>
      <c r="C75" s="16" t="s">
        <v>629</v>
      </c>
      <c r="D75" s="16" t="s">
        <v>630</v>
      </c>
      <c r="E75" s="26"/>
      <c r="F75" s="26"/>
      <c r="G75" s="26"/>
      <c r="H75" s="26"/>
      <c r="I75" s="16" t="s">
        <v>631</v>
      </c>
      <c r="J75" s="16" t="s">
        <v>52</v>
      </c>
      <c r="K75" s="16" t="s">
        <v>1201</v>
      </c>
      <c r="L75" s="16" t="s">
        <v>52</v>
      </c>
      <c r="M75" s="16" t="s">
        <v>1202</v>
      </c>
      <c r="N75" s="2" t="s">
        <v>67</v>
      </c>
    </row>
    <row r="76" spans="1:14" ht="30" customHeight="1" x14ac:dyDescent="0.3">
      <c r="A76" s="16" t="s">
        <v>639</v>
      </c>
      <c r="B76" s="16" t="s">
        <v>636</v>
      </c>
      <c r="C76" s="16" t="s">
        <v>637</v>
      </c>
      <c r="D76" s="16" t="s">
        <v>96</v>
      </c>
      <c r="E76" s="26"/>
      <c r="F76" s="26"/>
      <c r="G76" s="26"/>
      <c r="H76" s="26"/>
      <c r="I76" s="16" t="s">
        <v>638</v>
      </c>
      <c r="J76" s="16" t="s">
        <v>52</v>
      </c>
      <c r="K76" s="16" t="s">
        <v>52</v>
      </c>
      <c r="L76" s="16" t="s">
        <v>52</v>
      </c>
      <c r="M76" s="16" t="s">
        <v>1216</v>
      </c>
      <c r="N76" s="2" t="s">
        <v>52</v>
      </c>
    </row>
    <row r="77" spans="1:14" ht="30" customHeight="1" x14ac:dyDescent="0.3">
      <c r="A77" s="16" t="s">
        <v>644</v>
      </c>
      <c r="B77" s="16" t="s">
        <v>641</v>
      </c>
      <c r="C77" s="16" t="s">
        <v>642</v>
      </c>
      <c r="D77" s="16" t="s">
        <v>96</v>
      </c>
      <c r="E77" s="26"/>
      <c r="F77" s="26"/>
      <c r="G77" s="26"/>
      <c r="H77" s="26"/>
      <c r="I77" s="16" t="s">
        <v>643</v>
      </c>
      <c r="J77" s="16" t="s">
        <v>52</v>
      </c>
      <c r="K77" s="16" t="s">
        <v>52</v>
      </c>
      <c r="L77" s="16" t="s">
        <v>52</v>
      </c>
      <c r="M77" s="16" t="s">
        <v>1226</v>
      </c>
      <c r="N77" s="2" t="s">
        <v>52</v>
      </c>
    </row>
    <row r="78" spans="1:14" ht="30" customHeight="1" x14ac:dyDescent="0.3">
      <c r="A78" s="16" t="s">
        <v>650</v>
      </c>
      <c r="B78" s="16" t="s">
        <v>647</v>
      </c>
      <c r="C78" s="16" t="s">
        <v>648</v>
      </c>
      <c r="D78" s="16" t="s">
        <v>96</v>
      </c>
      <c r="E78" s="26"/>
      <c r="F78" s="26"/>
      <c r="G78" s="26"/>
      <c r="H78" s="26"/>
      <c r="I78" s="16" t="s">
        <v>649</v>
      </c>
      <c r="J78" s="16" t="s">
        <v>52</v>
      </c>
      <c r="K78" s="16" t="s">
        <v>52</v>
      </c>
      <c r="L78" s="16" t="s">
        <v>52</v>
      </c>
      <c r="M78" s="16" t="s">
        <v>1233</v>
      </c>
      <c r="N78" s="2" t="s">
        <v>52</v>
      </c>
    </row>
    <row r="79" spans="1:14" ht="30" customHeight="1" x14ac:dyDescent="0.3">
      <c r="A79" s="16" t="s">
        <v>654</v>
      </c>
      <c r="B79" s="16" t="s">
        <v>647</v>
      </c>
      <c r="C79" s="16" t="s">
        <v>652</v>
      </c>
      <c r="D79" s="16" t="s">
        <v>96</v>
      </c>
      <c r="E79" s="26"/>
      <c r="F79" s="26"/>
      <c r="G79" s="26"/>
      <c r="H79" s="26"/>
      <c r="I79" s="16" t="s">
        <v>653</v>
      </c>
      <c r="J79" s="16" t="s">
        <v>52</v>
      </c>
      <c r="K79" s="16" t="s">
        <v>52</v>
      </c>
      <c r="L79" s="16" t="s">
        <v>52</v>
      </c>
      <c r="M79" s="16" t="s">
        <v>1226</v>
      </c>
      <c r="N79" s="2" t="s">
        <v>52</v>
      </c>
    </row>
    <row r="80" spans="1:14" ht="30" customHeight="1" x14ac:dyDescent="0.3">
      <c r="A80" s="16" t="s">
        <v>671</v>
      </c>
      <c r="B80" s="16" t="s">
        <v>668</v>
      </c>
      <c r="C80" s="16" t="s">
        <v>669</v>
      </c>
      <c r="D80" s="16" t="s">
        <v>424</v>
      </c>
      <c r="E80" s="26"/>
      <c r="F80" s="26"/>
      <c r="G80" s="26"/>
      <c r="H80" s="26"/>
      <c r="I80" s="16" t="s">
        <v>670</v>
      </c>
      <c r="J80" s="16" t="s">
        <v>52</v>
      </c>
      <c r="K80" s="16" t="s">
        <v>52</v>
      </c>
      <c r="L80" s="16" t="s">
        <v>52</v>
      </c>
      <c r="M80" s="16" t="s">
        <v>1248</v>
      </c>
      <c r="N80" s="2" t="s">
        <v>52</v>
      </c>
    </row>
    <row r="81" spans="1:14" ht="30" customHeight="1" x14ac:dyDescent="0.3">
      <c r="A81" s="16" t="s">
        <v>683</v>
      </c>
      <c r="B81" s="16" t="s">
        <v>681</v>
      </c>
      <c r="C81" s="16" t="s">
        <v>669</v>
      </c>
      <c r="D81" s="16" t="s">
        <v>424</v>
      </c>
      <c r="E81" s="26"/>
      <c r="F81" s="26"/>
      <c r="G81" s="26"/>
      <c r="H81" s="26"/>
      <c r="I81" s="16" t="s">
        <v>682</v>
      </c>
      <c r="J81" s="16" t="s">
        <v>52</v>
      </c>
      <c r="K81" s="16" t="s">
        <v>52</v>
      </c>
      <c r="L81" s="16" t="s">
        <v>52</v>
      </c>
      <c r="M81" s="16" t="s">
        <v>1248</v>
      </c>
      <c r="N81" s="2" t="s">
        <v>52</v>
      </c>
    </row>
    <row r="82" spans="1:14" ht="30" customHeight="1" x14ac:dyDescent="0.3">
      <c r="A82" s="16" t="s">
        <v>688</v>
      </c>
      <c r="B82" s="16" t="s">
        <v>685</v>
      </c>
      <c r="C82" s="16" t="s">
        <v>686</v>
      </c>
      <c r="D82" s="16" t="s">
        <v>96</v>
      </c>
      <c r="E82" s="26"/>
      <c r="F82" s="26"/>
      <c r="G82" s="26"/>
      <c r="H82" s="26"/>
      <c r="I82" s="16" t="s">
        <v>687</v>
      </c>
      <c r="J82" s="16" t="s">
        <v>52</v>
      </c>
      <c r="K82" s="16" t="s">
        <v>52</v>
      </c>
      <c r="L82" s="16" t="s">
        <v>52</v>
      </c>
      <c r="M82" s="16" t="s">
        <v>1261</v>
      </c>
      <c r="N82" s="2" t="s">
        <v>52</v>
      </c>
    </row>
    <row r="83" spans="1:14" ht="30" customHeight="1" x14ac:dyDescent="0.3">
      <c r="A83" s="16" t="s">
        <v>1258</v>
      </c>
      <c r="B83" s="16" t="s">
        <v>1255</v>
      </c>
      <c r="C83" s="16" t="s">
        <v>1256</v>
      </c>
      <c r="D83" s="16" t="s">
        <v>424</v>
      </c>
      <c r="E83" s="26"/>
      <c r="F83" s="26"/>
      <c r="G83" s="26"/>
      <c r="H83" s="26"/>
      <c r="I83" s="16" t="s">
        <v>1257</v>
      </c>
      <c r="J83" s="16" t="s">
        <v>52</v>
      </c>
      <c r="K83" s="16" t="s">
        <v>52</v>
      </c>
      <c r="L83" s="16" t="s">
        <v>52</v>
      </c>
      <c r="M83" s="16" t="s">
        <v>1248</v>
      </c>
      <c r="N83" s="2" t="s">
        <v>52</v>
      </c>
    </row>
    <row r="84" spans="1:14" ht="30" customHeight="1" x14ac:dyDescent="0.3">
      <c r="A84" s="16" t="s">
        <v>695</v>
      </c>
      <c r="B84" s="16" t="s">
        <v>692</v>
      </c>
      <c r="C84" s="16" t="s">
        <v>693</v>
      </c>
      <c r="D84" s="16" t="s">
        <v>424</v>
      </c>
      <c r="E84" s="26"/>
      <c r="F84" s="26"/>
      <c r="G84" s="26"/>
      <c r="H84" s="26"/>
      <c r="I84" s="16" t="s">
        <v>694</v>
      </c>
      <c r="J84" s="16" t="s">
        <v>52</v>
      </c>
      <c r="K84" s="16" t="s">
        <v>52</v>
      </c>
      <c r="L84" s="16" t="s">
        <v>52</v>
      </c>
      <c r="M84" s="16" t="s">
        <v>1248</v>
      </c>
      <c r="N84" s="2" t="s">
        <v>52</v>
      </c>
    </row>
    <row r="85" spans="1:14" ht="30" customHeight="1" x14ac:dyDescent="0.3">
      <c r="A85" s="16" t="s">
        <v>700</v>
      </c>
      <c r="B85" s="16" t="s">
        <v>697</v>
      </c>
      <c r="C85" s="16" t="s">
        <v>698</v>
      </c>
      <c r="D85" s="16" t="s">
        <v>96</v>
      </c>
      <c r="E85" s="26"/>
      <c r="F85" s="26"/>
      <c r="G85" s="26"/>
      <c r="H85" s="26"/>
      <c r="I85" s="16" t="s">
        <v>699</v>
      </c>
      <c r="J85" s="16" t="s">
        <v>52</v>
      </c>
      <c r="K85" s="16" t="s">
        <v>52</v>
      </c>
      <c r="L85" s="16" t="s">
        <v>52</v>
      </c>
      <c r="M85" s="16" t="s">
        <v>1280</v>
      </c>
      <c r="N85" s="2" t="s">
        <v>52</v>
      </c>
    </row>
    <row r="86" spans="1:14" ht="30" customHeight="1" x14ac:dyDescent="0.3">
      <c r="A86" s="16" t="s">
        <v>705</v>
      </c>
      <c r="B86" s="16" t="s">
        <v>702</v>
      </c>
      <c r="C86" s="16" t="s">
        <v>703</v>
      </c>
      <c r="D86" s="16" t="s">
        <v>96</v>
      </c>
      <c r="E86" s="26"/>
      <c r="F86" s="26"/>
      <c r="G86" s="26"/>
      <c r="H86" s="26"/>
      <c r="I86" s="16" t="s">
        <v>704</v>
      </c>
      <c r="J86" s="16" t="s">
        <v>52</v>
      </c>
      <c r="K86" s="16" t="s">
        <v>52</v>
      </c>
      <c r="L86" s="16" t="s">
        <v>52</v>
      </c>
      <c r="M86" s="16" t="s">
        <v>1285</v>
      </c>
      <c r="N86" s="2" t="s">
        <v>52</v>
      </c>
    </row>
    <row r="87" spans="1:14" ht="30" customHeight="1" x14ac:dyDescent="0.3">
      <c r="A87" s="16" t="s">
        <v>713</v>
      </c>
      <c r="B87" s="16" t="s">
        <v>710</v>
      </c>
      <c r="C87" s="16" t="s">
        <v>711</v>
      </c>
      <c r="D87" s="16" t="s">
        <v>96</v>
      </c>
      <c r="E87" s="26"/>
      <c r="F87" s="26"/>
      <c r="G87" s="26"/>
      <c r="H87" s="26"/>
      <c r="I87" s="16" t="s">
        <v>712</v>
      </c>
      <c r="J87" s="16" t="s">
        <v>52</v>
      </c>
      <c r="K87" s="16" t="s">
        <v>52</v>
      </c>
      <c r="L87" s="16" t="s">
        <v>52</v>
      </c>
      <c r="M87" s="16" t="s">
        <v>1288</v>
      </c>
      <c r="N87" s="2" t="s">
        <v>52</v>
      </c>
    </row>
    <row r="88" spans="1:14" ht="30" customHeight="1" x14ac:dyDescent="0.3">
      <c r="A88" s="16" t="s">
        <v>718</v>
      </c>
      <c r="B88" s="16" t="s">
        <v>715</v>
      </c>
      <c r="C88" s="16" t="s">
        <v>716</v>
      </c>
      <c r="D88" s="16" t="s">
        <v>96</v>
      </c>
      <c r="E88" s="26"/>
      <c r="F88" s="26"/>
      <c r="G88" s="26"/>
      <c r="H88" s="26"/>
      <c r="I88" s="16" t="s">
        <v>717</v>
      </c>
      <c r="J88" s="16" t="s">
        <v>52</v>
      </c>
      <c r="K88" s="16" t="s">
        <v>52</v>
      </c>
      <c r="L88" s="16" t="s">
        <v>52</v>
      </c>
      <c r="M88" s="16" t="s">
        <v>708</v>
      </c>
      <c r="N88" s="2" t="s">
        <v>52</v>
      </c>
    </row>
    <row r="89" spans="1:14" ht="30" customHeight="1" x14ac:dyDescent="0.3">
      <c r="A89" s="16" t="s">
        <v>1303</v>
      </c>
      <c r="B89" s="16" t="s">
        <v>1300</v>
      </c>
      <c r="C89" s="16" t="s">
        <v>1301</v>
      </c>
      <c r="D89" s="16" t="s">
        <v>96</v>
      </c>
      <c r="E89" s="26"/>
      <c r="F89" s="26"/>
      <c r="G89" s="26"/>
      <c r="H89" s="26"/>
      <c r="I89" s="16" t="s">
        <v>1302</v>
      </c>
      <c r="J89" s="16" t="s">
        <v>52</v>
      </c>
      <c r="K89" s="16" t="s">
        <v>52</v>
      </c>
      <c r="L89" s="16" t="s">
        <v>52</v>
      </c>
      <c r="M89" s="16" t="s">
        <v>1311</v>
      </c>
      <c r="N89" s="2" t="s">
        <v>52</v>
      </c>
    </row>
    <row r="90" spans="1:14" ht="30" customHeight="1" x14ac:dyDescent="0.3">
      <c r="A90" s="16" t="s">
        <v>1308</v>
      </c>
      <c r="B90" s="16" t="s">
        <v>1305</v>
      </c>
      <c r="C90" s="16" t="s">
        <v>1306</v>
      </c>
      <c r="D90" s="16" t="s">
        <v>96</v>
      </c>
      <c r="E90" s="26"/>
      <c r="F90" s="26"/>
      <c r="G90" s="26"/>
      <c r="H90" s="26"/>
      <c r="I90" s="16" t="s">
        <v>1307</v>
      </c>
      <c r="J90" s="16" t="s">
        <v>52</v>
      </c>
      <c r="K90" s="16" t="s">
        <v>52</v>
      </c>
      <c r="L90" s="16" t="s">
        <v>52</v>
      </c>
      <c r="M90" s="16" t="s">
        <v>1285</v>
      </c>
      <c r="N90" s="2" t="s">
        <v>52</v>
      </c>
    </row>
    <row r="91" spans="1:14" ht="30" customHeight="1" x14ac:dyDescent="0.3">
      <c r="A91" s="16" t="s">
        <v>728</v>
      </c>
      <c r="B91" s="16" t="s">
        <v>725</v>
      </c>
      <c r="C91" s="16" t="s">
        <v>726</v>
      </c>
      <c r="D91" s="16" t="s">
        <v>550</v>
      </c>
      <c r="E91" s="26"/>
      <c r="F91" s="26"/>
      <c r="G91" s="26"/>
      <c r="H91" s="26"/>
      <c r="I91" s="16" t="s">
        <v>727</v>
      </c>
      <c r="J91" s="16" t="s">
        <v>52</v>
      </c>
      <c r="K91" s="16" t="s">
        <v>52</v>
      </c>
      <c r="L91" s="16" t="s">
        <v>52</v>
      </c>
      <c r="M91" s="16" t="s">
        <v>1318</v>
      </c>
      <c r="N91" s="2" t="s">
        <v>52</v>
      </c>
    </row>
    <row r="92" spans="1:14" ht="30" customHeight="1" x14ac:dyDescent="0.3">
      <c r="A92" s="16" t="s">
        <v>739</v>
      </c>
      <c r="B92" s="16" t="s">
        <v>725</v>
      </c>
      <c r="C92" s="16" t="s">
        <v>737</v>
      </c>
      <c r="D92" s="16" t="s">
        <v>550</v>
      </c>
      <c r="E92" s="26"/>
      <c r="F92" s="26"/>
      <c r="G92" s="26"/>
      <c r="H92" s="26"/>
      <c r="I92" s="16" t="s">
        <v>738</v>
      </c>
      <c r="J92" s="16" t="s">
        <v>52</v>
      </c>
      <c r="K92" s="16" t="s">
        <v>52</v>
      </c>
      <c r="L92" s="16" t="s">
        <v>52</v>
      </c>
      <c r="M92" s="16" t="s">
        <v>1318</v>
      </c>
      <c r="N92" s="2" t="s">
        <v>52</v>
      </c>
    </row>
    <row r="93" spans="1:14" ht="30" customHeight="1" x14ac:dyDescent="0.3">
      <c r="A93" s="16" t="s">
        <v>744</v>
      </c>
      <c r="B93" s="16" t="s">
        <v>742</v>
      </c>
      <c r="C93" s="16" t="s">
        <v>637</v>
      </c>
      <c r="D93" s="16" t="s">
        <v>96</v>
      </c>
      <c r="E93" s="26"/>
      <c r="F93" s="26"/>
      <c r="G93" s="26"/>
      <c r="H93" s="26"/>
      <c r="I93" s="16" t="s">
        <v>743</v>
      </c>
      <c r="J93" s="16" t="s">
        <v>52</v>
      </c>
      <c r="K93" s="16" t="s">
        <v>52</v>
      </c>
      <c r="L93" s="16" t="s">
        <v>52</v>
      </c>
      <c r="M93" s="16" t="s">
        <v>1216</v>
      </c>
      <c r="N93" s="2" t="s">
        <v>52</v>
      </c>
    </row>
    <row r="94" spans="1:14" ht="30" customHeight="1" x14ac:dyDescent="0.3">
      <c r="A94" s="16" t="s">
        <v>1338</v>
      </c>
      <c r="B94" s="16" t="s">
        <v>1336</v>
      </c>
      <c r="C94" s="16" t="s">
        <v>637</v>
      </c>
      <c r="D94" s="16" t="s">
        <v>96</v>
      </c>
      <c r="E94" s="26"/>
      <c r="F94" s="26"/>
      <c r="G94" s="26"/>
      <c r="H94" s="26"/>
      <c r="I94" s="16" t="s">
        <v>1337</v>
      </c>
      <c r="J94" s="16" t="s">
        <v>52</v>
      </c>
      <c r="K94" s="16" t="s">
        <v>52</v>
      </c>
      <c r="L94" s="16" t="s">
        <v>52</v>
      </c>
      <c r="M94" s="16" t="s">
        <v>1216</v>
      </c>
      <c r="N94" s="2" t="s">
        <v>52</v>
      </c>
    </row>
    <row r="95" spans="1:14" ht="30" customHeight="1" x14ac:dyDescent="0.3">
      <c r="A95" s="16" t="s">
        <v>1342</v>
      </c>
      <c r="B95" s="16" t="s">
        <v>1336</v>
      </c>
      <c r="C95" s="16" t="s">
        <v>1340</v>
      </c>
      <c r="D95" s="16" t="s">
        <v>96</v>
      </c>
      <c r="E95" s="26"/>
      <c r="F95" s="26"/>
      <c r="G95" s="26"/>
      <c r="H95" s="26"/>
      <c r="I95" s="16" t="s">
        <v>1341</v>
      </c>
      <c r="J95" s="16" t="s">
        <v>52</v>
      </c>
      <c r="K95" s="16" t="s">
        <v>52</v>
      </c>
      <c r="L95" s="16" t="s">
        <v>52</v>
      </c>
      <c r="M95" s="16" t="s">
        <v>1216</v>
      </c>
      <c r="N95" s="2" t="s">
        <v>52</v>
      </c>
    </row>
    <row r="96" spans="1:14" ht="30" customHeight="1" x14ac:dyDescent="0.3">
      <c r="A96" s="16" t="s">
        <v>754</v>
      </c>
      <c r="B96" s="16" t="s">
        <v>751</v>
      </c>
      <c r="C96" s="16" t="s">
        <v>752</v>
      </c>
      <c r="D96" s="16" t="s">
        <v>96</v>
      </c>
      <c r="E96" s="26"/>
      <c r="F96" s="26"/>
      <c r="G96" s="26"/>
      <c r="H96" s="26"/>
      <c r="I96" s="16" t="s">
        <v>753</v>
      </c>
      <c r="J96" s="16" t="s">
        <v>52</v>
      </c>
      <c r="K96" s="16" t="s">
        <v>52</v>
      </c>
      <c r="L96" s="16" t="s">
        <v>52</v>
      </c>
      <c r="M96" s="16" t="s">
        <v>747</v>
      </c>
      <c r="N96" s="2" t="s">
        <v>52</v>
      </c>
    </row>
    <row r="97" spans="1:14" ht="30" customHeight="1" x14ac:dyDescent="0.3">
      <c r="A97" s="16" t="s">
        <v>766</v>
      </c>
      <c r="B97" s="16" t="s">
        <v>764</v>
      </c>
      <c r="C97" s="16" t="s">
        <v>52</v>
      </c>
      <c r="D97" s="16" t="s">
        <v>96</v>
      </c>
      <c r="E97" s="26"/>
      <c r="F97" s="26"/>
      <c r="G97" s="26"/>
      <c r="H97" s="26"/>
      <c r="I97" s="16" t="s">
        <v>765</v>
      </c>
      <c r="J97" s="16" t="s">
        <v>52</v>
      </c>
      <c r="K97" s="16" t="s">
        <v>52</v>
      </c>
      <c r="L97" s="16" t="s">
        <v>52</v>
      </c>
      <c r="M97" s="16" t="s">
        <v>757</v>
      </c>
      <c r="N97" s="2" t="s">
        <v>52</v>
      </c>
    </row>
    <row r="98" spans="1:14" ht="30" customHeight="1" x14ac:dyDescent="0.3">
      <c r="A98" s="16" t="s">
        <v>781</v>
      </c>
      <c r="B98" s="16" t="s">
        <v>778</v>
      </c>
      <c r="C98" s="16" t="s">
        <v>779</v>
      </c>
      <c r="D98" s="16" t="s">
        <v>96</v>
      </c>
      <c r="E98" s="26"/>
      <c r="F98" s="26"/>
      <c r="G98" s="26"/>
      <c r="H98" s="26"/>
      <c r="I98" s="16" t="s">
        <v>780</v>
      </c>
      <c r="J98" s="16" t="s">
        <v>52</v>
      </c>
      <c r="K98" s="16" t="s">
        <v>52</v>
      </c>
      <c r="L98" s="16" t="s">
        <v>52</v>
      </c>
      <c r="M98" s="16" t="s">
        <v>769</v>
      </c>
      <c r="N98" s="2" t="s">
        <v>52</v>
      </c>
    </row>
    <row r="99" spans="1:14" ht="30" customHeight="1" x14ac:dyDescent="0.3">
      <c r="A99" s="16" t="s">
        <v>798</v>
      </c>
      <c r="B99" s="16" t="s">
        <v>796</v>
      </c>
      <c r="C99" s="16" t="s">
        <v>233</v>
      </c>
      <c r="D99" s="16" t="s">
        <v>96</v>
      </c>
      <c r="E99" s="26"/>
      <c r="F99" s="26"/>
      <c r="G99" s="26"/>
      <c r="H99" s="26"/>
      <c r="I99" s="16" t="s">
        <v>797</v>
      </c>
      <c r="J99" s="16" t="s">
        <v>52</v>
      </c>
      <c r="K99" s="16" t="s">
        <v>52</v>
      </c>
      <c r="L99" s="16" t="s">
        <v>52</v>
      </c>
      <c r="M99" s="16" t="s">
        <v>784</v>
      </c>
      <c r="N99" s="2" t="s">
        <v>52</v>
      </c>
    </row>
    <row r="100" spans="1:14" ht="30" customHeight="1" x14ac:dyDescent="0.3">
      <c r="A100" s="16" t="s">
        <v>806</v>
      </c>
      <c r="B100" s="16" t="s">
        <v>796</v>
      </c>
      <c r="C100" s="16" t="s">
        <v>804</v>
      </c>
      <c r="D100" s="16" t="s">
        <v>96</v>
      </c>
      <c r="E100" s="26"/>
      <c r="F100" s="26"/>
      <c r="G100" s="26"/>
      <c r="H100" s="26"/>
      <c r="I100" s="16" t="s">
        <v>805</v>
      </c>
      <c r="J100" s="16" t="s">
        <v>52</v>
      </c>
      <c r="K100" s="16" t="s">
        <v>52</v>
      </c>
      <c r="L100" s="16" t="s">
        <v>52</v>
      </c>
      <c r="M100" s="16" t="s">
        <v>784</v>
      </c>
      <c r="N100" s="2" t="s">
        <v>52</v>
      </c>
    </row>
    <row r="101" spans="1:14" ht="30" customHeight="1" x14ac:dyDescent="0.3">
      <c r="A101" s="16" t="s">
        <v>822</v>
      </c>
      <c r="B101" s="16" t="s">
        <v>819</v>
      </c>
      <c r="C101" s="16" t="s">
        <v>820</v>
      </c>
      <c r="D101" s="16" t="s">
        <v>132</v>
      </c>
      <c r="E101" s="26"/>
      <c r="F101" s="26"/>
      <c r="G101" s="26"/>
      <c r="H101" s="26"/>
      <c r="I101" s="16" t="s">
        <v>821</v>
      </c>
      <c r="J101" s="16" t="s">
        <v>52</v>
      </c>
      <c r="K101" s="16" t="s">
        <v>52</v>
      </c>
      <c r="L101" s="16" t="s">
        <v>52</v>
      </c>
      <c r="M101" s="16" t="s">
        <v>809</v>
      </c>
      <c r="N101" s="2" t="s">
        <v>52</v>
      </c>
    </row>
    <row r="102" spans="1:14" ht="30" customHeight="1" x14ac:dyDescent="0.3">
      <c r="A102" s="16" t="s">
        <v>827</v>
      </c>
      <c r="B102" s="16" t="s">
        <v>628</v>
      </c>
      <c r="C102" s="16" t="s">
        <v>825</v>
      </c>
      <c r="D102" s="16" t="s">
        <v>630</v>
      </c>
      <c r="E102" s="26"/>
      <c r="F102" s="26"/>
      <c r="G102" s="26"/>
      <c r="H102" s="26"/>
      <c r="I102" s="16" t="s">
        <v>826</v>
      </c>
      <c r="J102" s="16" t="s">
        <v>52</v>
      </c>
      <c r="K102" s="16" t="s">
        <v>1201</v>
      </c>
      <c r="L102" s="16" t="s">
        <v>52</v>
      </c>
      <c r="M102" s="16" t="s">
        <v>1202</v>
      </c>
      <c r="N102" s="2" t="s">
        <v>67</v>
      </c>
    </row>
    <row r="103" spans="1:14" ht="30" customHeight="1" x14ac:dyDescent="0.3">
      <c r="A103" s="16" t="s">
        <v>838</v>
      </c>
      <c r="B103" s="16" t="s">
        <v>835</v>
      </c>
      <c r="C103" s="16" t="s">
        <v>836</v>
      </c>
      <c r="D103" s="16" t="s">
        <v>132</v>
      </c>
      <c r="E103" s="26"/>
      <c r="F103" s="26"/>
      <c r="G103" s="26"/>
      <c r="H103" s="26"/>
      <c r="I103" s="16" t="s">
        <v>837</v>
      </c>
      <c r="J103" s="16" t="s">
        <v>52</v>
      </c>
      <c r="K103" s="16" t="s">
        <v>52</v>
      </c>
      <c r="L103" s="16" t="s">
        <v>52</v>
      </c>
      <c r="M103" s="16" t="s">
        <v>830</v>
      </c>
      <c r="N103" s="2" t="s">
        <v>52</v>
      </c>
    </row>
    <row r="104" spans="1:14" ht="30" customHeight="1" x14ac:dyDescent="0.3">
      <c r="A104" s="16" t="s">
        <v>854</v>
      </c>
      <c r="B104" s="16" t="s">
        <v>851</v>
      </c>
      <c r="C104" s="16" t="s">
        <v>852</v>
      </c>
      <c r="D104" s="16" t="s">
        <v>132</v>
      </c>
      <c r="E104" s="26"/>
      <c r="F104" s="26"/>
      <c r="G104" s="26"/>
      <c r="H104" s="26"/>
      <c r="I104" s="16" t="s">
        <v>853</v>
      </c>
      <c r="J104" s="16" t="s">
        <v>52</v>
      </c>
      <c r="K104" s="16" t="s">
        <v>52</v>
      </c>
      <c r="L104" s="16" t="s">
        <v>52</v>
      </c>
      <c r="M104" s="16" t="s">
        <v>52</v>
      </c>
      <c r="N104" s="2" t="s">
        <v>52</v>
      </c>
    </row>
    <row r="105" spans="1:14" ht="30" customHeight="1" x14ac:dyDescent="0.3">
      <c r="A105" s="16" t="s">
        <v>858</v>
      </c>
      <c r="B105" s="16" t="s">
        <v>61</v>
      </c>
      <c r="C105" s="16" t="s">
        <v>856</v>
      </c>
      <c r="D105" s="16" t="s">
        <v>132</v>
      </c>
      <c r="E105" s="26"/>
      <c r="F105" s="26"/>
      <c r="G105" s="26"/>
      <c r="H105" s="26"/>
      <c r="I105" s="16" t="s">
        <v>857</v>
      </c>
      <c r="J105" s="16" t="s">
        <v>52</v>
      </c>
      <c r="K105" s="16" t="s">
        <v>52</v>
      </c>
      <c r="L105" s="16" t="s">
        <v>52</v>
      </c>
      <c r="M105" s="16" t="s">
        <v>52</v>
      </c>
      <c r="N105" s="2" t="s">
        <v>52</v>
      </c>
    </row>
    <row r="106" spans="1:14" ht="30" customHeight="1" x14ac:dyDescent="0.3">
      <c r="A106" s="16" t="s">
        <v>1395</v>
      </c>
      <c r="B106" s="16" t="s">
        <v>742</v>
      </c>
      <c r="C106" s="16" t="s">
        <v>1393</v>
      </c>
      <c r="D106" s="16" t="s">
        <v>96</v>
      </c>
      <c r="E106" s="26"/>
      <c r="F106" s="26"/>
      <c r="G106" s="26"/>
      <c r="H106" s="26"/>
      <c r="I106" s="16" t="s">
        <v>1394</v>
      </c>
      <c r="J106" s="16" t="s">
        <v>52</v>
      </c>
      <c r="K106" s="16" t="s">
        <v>52</v>
      </c>
      <c r="L106" s="16" t="s">
        <v>52</v>
      </c>
      <c r="M106" s="16" t="s">
        <v>1216</v>
      </c>
      <c r="N106" s="2" t="s">
        <v>52</v>
      </c>
    </row>
    <row r="107" spans="1:14" ht="30" customHeight="1" x14ac:dyDescent="0.3">
      <c r="A107" s="16" t="s">
        <v>1407</v>
      </c>
      <c r="B107" s="16" t="s">
        <v>1336</v>
      </c>
      <c r="C107" s="16" t="s">
        <v>1393</v>
      </c>
      <c r="D107" s="16" t="s">
        <v>96</v>
      </c>
      <c r="E107" s="26"/>
      <c r="F107" s="26"/>
      <c r="G107" s="26"/>
      <c r="H107" s="26"/>
      <c r="I107" s="16" t="s">
        <v>1406</v>
      </c>
      <c r="J107" s="16" t="s">
        <v>52</v>
      </c>
      <c r="K107" s="16" t="s">
        <v>52</v>
      </c>
      <c r="L107" s="16" t="s">
        <v>52</v>
      </c>
      <c r="M107" s="16" t="s">
        <v>1216</v>
      </c>
      <c r="N107" s="2" t="s">
        <v>52</v>
      </c>
    </row>
    <row r="108" spans="1:14" ht="30" customHeight="1" x14ac:dyDescent="0.3">
      <c r="A108" s="16" t="s">
        <v>867</v>
      </c>
      <c r="B108" s="16" t="s">
        <v>864</v>
      </c>
      <c r="C108" s="16" t="s">
        <v>865</v>
      </c>
      <c r="D108" s="16" t="s">
        <v>816</v>
      </c>
      <c r="E108" s="26"/>
      <c r="F108" s="26"/>
      <c r="G108" s="26"/>
      <c r="H108" s="26"/>
      <c r="I108" s="16" t="s">
        <v>866</v>
      </c>
      <c r="J108" s="16" t="s">
        <v>52</v>
      </c>
      <c r="K108" s="16" t="s">
        <v>52</v>
      </c>
      <c r="L108" s="16" t="s">
        <v>52</v>
      </c>
      <c r="M108" s="16" t="s">
        <v>1416</v>
      </c>
      <c r="N108" s="2" t="s">
        <v>52</v>
      </c>
    </row>
    <row r="109" spans="1:14" ht="30" customHeight="1" x14ac:dyDescent="0.3">
      <c r="A109" s="16" t="s">
        <v>904</v>
      </c>
      <c r="B109" s="16" t="s">
        <v>901</v>
      </c>
      <c r="C109" s="16" t="s">
        <v>902</v>
      </c>
      <c r="D109" s="16" t="s">
        <v>96</v>
      </c>
      <c r="E109" s="26"/>
      <c r="F109" s="26"/>
      <c r="G109" s="26"/>
      <c r="H109" s="26"/>
      <c r="I109" s="16" t="s">
        <v>903</v>
      </c>
      <c r="J109" s="16" t="s">
        <v>52</v>
      </c>
      <c r="K109" s="16" t="s">
        <v>52</v>
      </c>
      <c r="L109" s="16" t="s">
        <v>52</v>
      </c>
      <c r="M109" s="16" t="s">
        <v>863</v>
      </c>
      <c r="N109" s="2" t="s">
        <v>52</v>
      </c>
    </row>
    <row r="110" spans="1:14" ht="30" customHeight="1" x14ac:dyDescent="0.3">
      <c r="A110" s="16" t="s">
        <v>1423</v>
      </c>
      <c r="B110" s="16" t="s">
        <v>1420</v>
      </c>
      <c r="C110" s="16" t="s">
        <v>1421</v>
      </c>
      <c r="D110" s="16" t="s">
        <v>816</v>
      </c>
      <c r="E110" s="26"/>
      <c r="F110" s="26"/>
      <c r="G110" s="26"/>
      <c r="H110" s="26"/>
      <c r="I110" s="16" t="s">
        <v>1422</v>
      </c>
      <c r="J110" s="16" t="s">
        <v>52</v>
      </c>
      <c r="K110" s="16" t="s">
        <v>52</v>
      </c>
      <c r="L110" s="16" t="s">
        <v>52</v>
      </c>
      <c r="M110" s="16" t="s">
        <v>1416</v>
      </c>
      <c r="N110" s="2" t="s">
        <v>52</v>
      </c>
    </row>
    <row r="111" spans="1:14" ht="30" customHeight="1" x14ac:dyDescent="0.3">
      <c r="A111" s="16" t="s">
        <v>930</v>
      </c>
      <c r="B111" s="16" t="s">
        <v>928</v>
      </c>
      <c r="C111" s="16" t="s">
        <v>52</v>
      </c>
      <c r="D111" s="16" t="s">
        <v>132</v>
      </c>
      <c r="E111" s="26"/>
      <c r="F111" s="26"/>
      <c r="G111" s="26"/>
      <c r="H111" s="26"/>
      <c r="I111" s="16" t="s">
        <v>929</v>
      </c>
      <c r="J111" s="16" t="s">
        <v>52</v>
      </c>
      <c r="K111" s="16" t="s">
        <v>52</v>
      </c>
      <c r="L111" s="16" t="s">
        <v>52</v>
      </c>
      <c r="M111" s="16" t="s">
        <v>922</v>
      </c>
      <c r="N111" s="2" t="s">
        <v>52</v>
      </c>
    </row>
    <row r="112" spans="1:14" ht="30" customHeight="1" x14ac:dyDescent="0.3">
      <c r="A112" s="16" t="s">
        <v>955</v>
      </c>
      <c r="B112" s="16" t="s">
        <v>951</v>
      </c>
      <c r="C112" s="16" t="s">
        <v>952</v>
      </c>
      <c r="D112" s="16" t="s">
        <v>953</v>
      </c>
      <c r="E112" s="26"/>
      <c r="F112" s="26"/>
      <c r="G112" s="26"/>
      <c r="H112" s="26"/>
      <c r="I112" s="16" t="s">
        <v>954</v>
      </c>
      <c r="J112" s="16" t="s">
        <v>52</v>
      </c>
      <c r="K112" s="16" t="s">
        <v>52</v>
      </c>
      <c r="L112" s="16" t="s">
        <v>52</v>
      </c>
      <c r="M112" s="16" t="s">
        <v>1435</v>
      </c>
      <c r="N112" s="2" t="s">
        <v>52</v>
      </c>
    </row>
    <row r="113" spans="1:14" ht="30" customHeight="1" x14ac:dyDescent="0.3">
      <c r="A113" s="16" t="s">
        <v>967</v>
      </c>
      <c r="B113" s="16" t="s">
        <v>965</v>
      </c>
      <c r="C113" s="16" t="s">
        <v>836</v>
      </c>
      <c r="D113" s="16" t="s">
        <v>953</v>
      </c>
      <c r="E113" s="26"/>
      <c r="F113" s="26"/>
      <c r="G113" s="26"/>
      <c r="H113" s="26"/>
      <c r="I113" s="16" t="s">
        <v>966</v>
      </c>
      <c r="J113" s="16" t="s">
        <v>52</v>
      </c>
      <c r="K113" s="16" t="s">
        <v>52</v>
      </c>
      <c r="L113" s="16" t="s">
        <v>52</v>
      </c>
      <c r="M113" s="16" t="s">
        <v>1440</v>
      </c>
      <c r="N113" s="2" t="s">
        <v>52</v>
      </c>
    </row>
    <row r="114" spans="1:14" ht="30" customHeight="1" x14ac:dyDescent="0.3">
      <c r="A114" s="16" t="s">
        <v>984</v>
      </c>
      <c r="B114" s="16" t="s">
        <v>982</v>
      </c>
      <c r="C114" s="16" t="s">
        <v>836</v>
      </c>
      <c r="D114" s="16" t="s">
        <v>132</v>
      </c>
      <c r="E114" s="26"/>
      <c r="F114" s="26"/>
      <c r="G114" s="26"/>
      <c r="H114" s="26"/>
      <c r="I114" s="16" t="s">
        <v>983</v>
      </c>
      <c r="J114" s="16" t="s">
        <v>52</v>
      </c>
      <c r="K114" s="16" t="s">
        <v>52</v>
      </c>
      <c r="L114" s="16" t="s">
        <v>52</v>
      </c>
      <c r="M114" s="16" t="s">
        <v>977</v>
      </c>
      <c r="N114" s="2" t="s">
        <v>52</v>
      </c>
    </row>
    <row r="115" spans="1:14" ht="30" customHeight="1" x14ac:dyDescent="0.3">
      <c r="A115" s="16" t="s">
        <v>1005</v>
      </c>
      <c r="B115" s="16" t="s">
        <v>1002</v>
      </c>
      <c r="C115" s="16" t="s">
        <v>1003</v>
      </c>
      <c r="D115" s="16" t="s">
        <v>96</v>
      </c>
      <c r="E115" s="26"/>
      <c r="F115" s="26"/>
      <c r="G115" s="26"/>
      <c r="H115" s="26"/>
      <c r="I115" s="16" t="s">
        <v>1004</v>
      </c>
      <c r="J115" s="16" t="s">
        <v>52</v>
      </c>
      <c r="K115" s="16" t="s">
        <v>52</v>
      </c>
      <c r="L115" s="16" t="s">
        <v>52</v>
      </c>
      <c r="M115" s="16" t="s">
        <v>1449</v>
      </c>
      <c r="N115" s="2" t="s">
        <v>52</v>
      </c>
    </row>
    <row r="116" spans="1:14" ht="30" customHeight="1" x14ac:dyDescent="0.3">
      <c r="A116" s="16" t="s">
        <v>1010</v>
      </c>
      <c r="B116" s="16" t="s">
        <v>1007</v>
      </c>
      <c r="C116" s="16" t="s">
        <v>1008</v>
      </c>
      <c r="D116" s="16" t="s">
        <v>96</v>
      </c>
      <c r="E116" s="26"/>
      <c r="F116" s="26"/>
      <c r="G116" s="26"/>
      <c r="H116" s="26"/>
      <c r="I116" s="16" t="s">
        <v>1009</v>
      </c>
      <c r="J116" s="16" t="s">
        <v>52</v>
      </c>
      <c r="K116" s="16" t="s">
        <v>52</v>
      </c>
      <c r="L116" s="16" t="s">
        <v>52</v>
      </c>
      <c r="M116" s="16" t="s">
        <v>1457</v>
      </c>
      <c r="N116" s="2" t="s">
        <v>52</v>
      </c>
    </row>
    <row r="117" spans="1:14" ht="30" customHeight="1" x14ac:dyDescent="0.3">
      <c r="A117" s="16" t="s">
        <v>1013</v>
      </c>
      <c r="B117" s="16" t="s">
        <v>1007</v>
      </c>
      <c r="C117" s="16" t="s">
        <v>652</v>
      </c>
      <c r="D117" s="16" t="s">
        <v>96</v>
      </c>
      <c r="E117" s="26"/>
      <c r="F117" s="26"/>
      <c r="G117" s="26"/>
      <c r="H117" s="26"/>
      <c r="I117" s="16" t="s">
        <v>1012</v>
      </c>
      <c r="J117" s="16" t="s">
        <v>52</v>
      </c>
      <c r="K117" s="16" t="s">
        <v>52</v>
      </c>
      <c r="L117" s="16" t="s">
        <v>52</v>
      </c>
      <c r="M117" s="16" t="s">
        <v>1457</v>
      </c>
      <c r="N117" s="2" t="s">
        <v>52</v>
      </c>
    </row>
    <row r="118" spans="1:14" ht="30" customHeight="1" x14ac:dyDescent="0.3">
      <c r="A118" s="16" t="s">
        <v>1018</v>
      </c>
      <c r="B118" s="16" t="s">
        <v>1002</v>
      </c>
      <c r="C118" s="16" t="s">
        <v>1016</v>
      </c>
      <c r="D118" s="16" t="s">
        <v>96</v>
      </c>
      <c r="E118" s="26"/>
      <c r="F118" s="26"/>
      <c r="G118" s="26"/>
      <c r="H118" s="26"/>
      <c r="I118" s="16" t="s">
        <v>1017</v>
      </c>
      <c r="J118" s="16" t="s">
        <v>52</v>
      </c>
      <c r="K118" s="16" t="s">
        <v>52</v>
      </c>
      <c r="L118" s="16" t="s">
        <v>52</v>
      </c>
      <c r="M118" s="16" t="s">
        <v>1449</v>
      </c>
      <c r="N118" s="2" t="s">
        <v>52</v>
      </c>
    </row>
    <row r="119" spans="1:14" ht="30" customHeight="1" x14ac:dyDescent="0.3">
      <c r="A119" s="16" t="s">
        <v>1023</v>
      </c>
      <c r="B119" s="16" t="s">
        <v>1007</v>
      </c>
      <c r="C119" s="16" t="s">
        <v>1021</v>
      </c>
      <c r="D119" s="16" t="s">
        <v>96</v>
      </c>
      <c r="E119" s="26"/>
      <c r="F119" s="26"/>
      <c r="G119" s="26"/>
      <c r="H119" s="26"/>
      <c r="I119" s="16" t="s">
        <v>1022</v>
      </c>
      <c r="J119" s="16" t="s">
        <v>52</v>
      </c>
      <c r="K119" s="16" t="s">
        <v>52</v>
      </c>
      <c r="L119" s="16" t="s">
        <v>52</v>
      </c>
      <c r="M119" s="16" t="s">
        <v>1457</v>
      </c>
      <c r="N119" s="2" t="s">
        <v>52</v>
      </c>
    </row>
    <row r="120" spans="1:14" ht="30" customHeight="1" x14ac:dyDescent="0.3">
      <c r="A120" s="16" t="s">
        <v>1029</v>
      </c>
      <c r="B120" s="16" t="s">
        <v>1026</v>
      </c>
      <c r="C120" s="16" t="s">
        <v>1027</v>
      </c>
      <c r="D120" s="16" t="s">
        <v>96</v>
      </c>
      <c r="E120" s="26"/>
      <c r="F120" s="26"/>
      <c r="G120" s="26"/>
      <c r="H120" s="26"/>
      <c r="I120" s="16" t="s">
        <v>1028</v>
      </c>
      <c r="J120" s="16" t="s">
        <v>52</v>
      </c>
      <c r="K120" s="16" t="s">
        <v>52</v>
      </c>
      <c r="L120" s="16" t="s">
        <v>52</v>
      </c>
      <c r="M120" s="16" t="s">
        <v>1449</v>
      </c>
      <c r="N120" s="2" t="s">
        <v>52</v>
      </c>
    </row>
    <row r="121" spans="1:14" ht="30" customHeight="1" x14ac:dyDescent="0.3">
      <c r="A121" s="16" t="s">
        <v>1033</v>
      </c>
      <c r="B121" s="16" t="s">
        <v>1007</v>
      </c>
      <c r="C121" s="16" t="s">
        <v>1031</v>
      </c>
      <c r="D121" s="16" t="s">
        <v>96</v>
      </c>
      <c r="E121" s="26"/>
      <c r="F121" s="26"/>
      <c r="G121" s="26"/>
      <c r="H121" s="26"/>
      <c r="I121" s="16" t="s">
        <v>1032</v>
      </c>
      <c r="J121" s="16" t="s">
        <v>52</v>
      </c>
      <c r="K121" s="16" t="s">
        <v>52</v>
      </c>
      <c r="L121" s="16" t="s">
        <v>52</v>
      </c>
      <c r="M121" s="16" t="s">
        <v>1457</v>
      </c>
      <c r="N121" s="2" t="s">
        <v>52</v>
      </c>
    </row>
    <row r="122" spans="1:14" ht="30" customHeight="1" x14ac:dyDescent="0.3">
      <c r="A122" s="16" t="s">
        <v>1069</v>
      </c>
      <c r="B122" s="16" t="s">
        <v>1066</v>
      </c>
      <c r="C122" s="16" t="s">
        <v>1067</v>
      </c>
      <c r="D122" s="16" t="s">
        <v>630</v>
      </c>
      <c r="E122" s="26"/>
      <c r="F122" s="26"/>
      <c r="G122" s="26"/>
      <c r="H122" s="26"/>
      <c r="I122" s="16" t="s">
        <v>1068</v>
      </c>
      <c r="J122" s="16" t="s">
        <v>52</v>
      </c>
      <c r="K122" s="16" t="s">
        <v>1201</v>
      </c>
      <c r="L122" s="16" t="s">
        <v>52</v>
      </c>
      <c r="M122" s="16" t="s">
        <v>1491</v>
      </c>
      <c r="N122" s="2" t="s">
        <v>67</v>
      </c>
    </row>
    <row r="123" spans="1:14" ht="30" customHeight="1" x14ac:dyDescent="0.3">
      <c r="A123" s="16" t="s">
        <v>1097</v>
      </c>
      <c r="B123" s="16" t="s">
        <v>1094</v>
      </c>
      <c r="C123" s="16" t="s">
        <v>1095</v>
      </c>
      <c r="D123" s="16" t="s">
        <v>630</v>
      </c>
      <c r="E123" s="26"/>
      <c r="F123" s="26"/>
      <c r="G123" s="26"/>
      <c r="H123" s="26"/>
      <c r="I123" s="16" t="s">
        <v>1096</v>
      </c>
      <c r="J123" s="16" t="s">
        <v>52</v>
      </c>
      <c r="K123" s="16" t="s">
        <v>52</v>
      </c>
      <c r="L123" s="16" t="s">
        <v>52</v>
      </c>
      <c r="M123" s="16" t="s">
        <v>1503</v>
      </c>
      <c r="N123" s="2" t="s">
        <v>67</v>
      </c>
    </row>
    <row r="124" spans="1:14" ht="30" customHeight="1" x14ac:dyDescent="0.3">
      <c r="A124" s="16" t="s">
        <v>1138</v>
      </c>
      <c r="B124" s="16" t="s">
        <v>1135</v>
      </c>
      <c r="C124" s="16" t="s">
        <v>1136</v>
      </c>
      <c r="D124" s="16" t="s">
        <v>63</v>
      </c>
      <c r="E124" s="26"/>
      <c r="F124" s="26"/>
      <c r="G124" s="26"/>
      <c r="H124" s="26"/>
      <c r="I124" s="16" t="s">
        <v>1137</v>
      </c>
      <c r="J124" s="16" t="s">
        <v>52</v>
      </c>
      <c r="K124" s="16" t="s">
        <v>52</v>
      </c>
      <c r="L124" s="16" t="s">
        <v>52</v>
      </c>
      <c r="M124" s="16" t="s">
        <v>1507</v>
      </c>
      <c r="N124" s="2" t="s">
        <v>52</v>
      </c>
    </row>
    <row r="125" spans="1:14" ht="30" customHeight="1" x14ac:dyDescent="0.3">
      <c r="A125" s="16" t="s">
        <v>1143</v>
      </c>
      <c r="B125" s="16" t="s">
        <v>1140</v>
      </c>
      <c r="C125" s="16" t="s">
        <v>1141</v>
      </c>
      <c r="D125" s="16" t="s">
        <v>63</v>
      </c>
      <c r="E125" s="26"/>
      <c r="F125" s="26"/>
      <c r="G125" s="26"/>
      <c r="H125" s="26"/>
      <c r="I125" s="16" t="s">
        <v>1142</v>
      </c>
      <c r="J125" s="16" t="s">
        <v>52</v>
      </c>
      <c r="K125" s="16" t="s">
        <v>52</v>
      </c>
      <c r="L125" s="16" t="s">
        <v>52</v>
      </c>
      <c r="M125" s="16" t="s">
        <v>1520</v>
      </c>
      <c r="N125" s="2" t="s">
        <v>52</v>
      </c>
    </row>
    <row r="126" spans="1:14" ht="30" customHeight="1" x14ac:dyDescent="0.3">
      <c r="A126" s="16" t="s">
        <v>1526</v>
      </c>
      <c r="B126" s="16" t="s">
        <v>1523</v>
      </c>
      <c r="C126" s="16" t="s">
        <v>1524</v>
      </c>
      <c r="D126" s="16" t="s">
        <v>630</v>
      </c>
      <c r="E126" s="26"/>
      <c r="F126" s="26"/>
      <c r="G126" s="26"/>
      <c r="H126" s="26"/>
      <c r="I126" s="16" t="s">
        <v>1525</v>
      </c>
      <c r="J126" s="16" t="s">
        <v>52</v>
      </c>
      <c r="K126" s="16" t="s">
        <v>1201</v>
      </c>
      <c r="L126" s="16" t="s">
        <v>52</v>
      </c>
      <c r="M126" s="16" t="s">
        <v>1540</v>
      </c>
      <c r="N126" s="2" t="s">
        <v>67</v>
      </c>
    </row>
    <row r="127" spans="1:14" ht="30" customHeight="1" x14ac:dyDescent="0.3">
      <c r="A127" s="16" t="s">
        <v>1531</v>
      </c>
      <c r="B127" s="16" t="s">
        <v>1528</v>
      </c>
      <c r="C127" s="16" t="s">
        <v>1529</v>
      </c>
      <c r="D127" s="16" t="s">
        <v>630</v>
      </c>
      <c r="E127" s="26"/>
      <c r="F127" s="26"/>
      <c r="G127" s="26"/>
      <c r="H127" s="26"/>
      <c r="I127" s="16" t="s">
        <v>1530</v>
      </c>
      <c r="J127" s="16" t="s">
        <v>52</v>
      </c>
      <c r="K127" s="16" t="s">
        <v>1201</v>
      </c>
      <c r="L127" s="16" t="s">
        <v>52</v>
      </c>
      <c r="M127" s="16" t="s">
        <v>1550</v>
      </c>
      <c r="N127" s="2" t="s">
        <v>67</v>
      </c>
    </row>
    <row r="128" spans="1:14" ht="30" customHeight="1" x14ac:dyDescent="0.3">
      <c r="A128" s="16" t="s">
        <v>1537</v>
      </c>
      <c r="B128" s="16" t="s">
        <v>1534</v>
      </c>
      <c r="C128" s="16" t="s">
        <v>1535</v>
      </c>
      <c r="D128" s="16" t="s">
        <v>630</v>
      </c>
      <c r="E128" s="26"/>
      <c r="F128" s="26"/>
      <c r="G128" s="26"/>
      <c r="H128" s="26"/>
      <c r="I128" s="16" t="s">
        <v>1536</v>
      </c>
      <c r="J128" s="16" t="s">
        <v>52</v>
      </c>
      <c r="K128" s="16" t="s">
        <v>1201</v>
      </c>
      <c r="L128" s="16" t="s">
        <v>52</v>
      </c>
      <c r="M128" s="16" t="s">
        <v>1558</v>
      </c>
      <c r="N128" s="2" t="s">
        <v>67</v>
      </c>
    </row>
    <row r="129" spans="1:14" ht="30" customHeight="1" x14ac:dyDescent="0.3">
      <c r="A129" s="16" t="s">
        <v>1562</v>
      </c>
      <c r="B129" s="16" t="s">
        <v>1523</v>
      </c>
      <c r="C129" s="16" t="s">
        <v>1563</v>
      </c>
      <c r="D129" s="16" t="s">
        <v>630</v>
      </c>
      <c r="E129" s="26"/>
      <c r="F129" s="26"/>
      <c r="G129" s="26"/>
      <c r="H129" s="26"/>
      <c r="I129" s="16" t="s">
        <v>1564</v>
      </c>
      <c r="J129" s="16" t="s">
        <v>52</v>
      </c>
      <c r="K129" s="16" t="s">
        <v>1201</v>
      </c>
      <c r="L129" s="16" t="s">
        <v>52</v>
      </c>
      <c r="M129" s="16" t="s">
        <v>1540</v>
      </c>
      <c r="N129" s="2" t="s">
        <v>67</v>
      </c>
    </row>
    <row r="130" spans="1:14" ht="30" customHeight="1" x14ac:dyDescent="0.3">
      <c r="A130" s="16" t="s">
        <v>1170</v>
      </c>
      <c r="B130" s="16" t="s">
        <v>1167</v>
      </c>
      <c r="C130" s="16" t="s">
        <v>1168</v>
      </c>
      <c r="D130" s="16" t="s">
        <v>132</v>
      </c>
      <c r="E130" s="26"/>
      <c r="F130" s="26"/>
      <c r="G130" s="26"/>
      <c r="H130" s="26"/>
      <c r="I130" s="16" t="s">
        <v>1169</v>
      </c>
      <c r="J130" s="16" t="s">
        <v>52</v>
      </c>
      <c r="K130" s="16" t="s">
        <v>52</v>
      </c>
      <c r="L130" s="16" t="s">
        <v>52</v>
      </c>
      <c r="M130" s="16" t="s">
        <v>1571</v>
      </c>
      <c r="N130" s="2" t="s">
        <v>52</v>
      </c>
    </row>
    <row r="131" spans="1:14" ht="30" customHeight="1" x14ac:dyDescent="0.3">
      <c r="A131" s="16" t="s">
        <v>1577</v>
      </c>
      <c r="B131" s="16" t="s">
        <v>1578</v>
      </c>
      <c r="C131" s="16" t="s">
        <v>1579</v>
      </c>
      <c r="D131" s="16" t="s">
        <v>630</v>
      </c>
      <c r="E131" s="26"/>
      <c r="F131" s="26"/>
      <c r="G131" s="26"/>
      <c r="H131" s="26"/>
      <c r="I131" s="16" t="s">
        <v>1580</v>
      </c>
      <c r="J131" s="16" t="s">
        <v>52</v>
      </c>
      <c r="K131" s="16" t="s">
        <v>1201</v>
      </c>
      <c r="L131" s="16" t="s">
        <v>52</v>
      </c>
      <c r="M131" s="16" t="s">
        <v>1581</v>
      </c>
      <c r="N131" s="2" t="s">
        <v>67</v>
      </c>
    </row>
    <row r="132" spans="1:14" ht="30" customHeight="1" x14ac:dyDescent="0.3">
      <c r="A132" s="16" t="s">
        <v>1589</v>
      </c>
      <c r="B132" s="16" t="s">
        <v>1590</v>
      </c>
      <c r="C132" s="16" t="s">
        <v>1591</v>
      </c>
      <c r="D132" s="16" t="s">
        <v>630</v>
      </c>
      <c r="E132" s="26"/>
      <c r="F132" s="26"/>
      <c r="G132" s="26"/>
      <c r="H132" s="26"/>
      <c r="I132" s="16" t="s">
        <v>1592</v>
      </c>
      <c r="J132" s="16" t="s">
        <v>52</v>
      </c>
      <c r="K132" s="16" t="s">
        <v>1201</v>
      </c>
      <c r="L132" s="16" t="s">
        <v>52</v>
      </c>
      <c r="M132" s="16" t="s">
        <v>1593</v>
      </c>
      <c r="N132" s="2" t="s">
        <v>67</v>
      </c>
    </row>
    <row r="133" spans="1:14" ht="30" customHeight="1" x14ac:dyDescent="0.3">
      <c r="A133" s="16" t="s">
        <v>1600</v>
      </c>
      <c r="B133" s="16" t="s">
        <v>628</v>
      </c>
      <c r="C133" s="16" t="s">
        <v>1601</v>
      </c>
      <c r="D133" s="16" t="s">
        <v>630</v>
      </c>
      <c r="E133" s="26"/>
      <c r="F133" s="26"/>
      <c r="G133" s="26"/>
      <c r="H133" s="26"/>
      <c r="I133" s="16" t="s">
        <v>1602</v>
      </c>
      <c r="J133" s="16" t="s">
        <v>52</v>
      </c>
      <c r="K133" s="16" t="s">
        <v>1201</v>
      </c>
      <c r="L133" s="16" t="s">
        <v>52</v>
      </c>
      <c r="M133" s="16" t="s">
        <v>1202</v>
      </c>
      <c r="N133" s="2" t="s">
        <v>67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751"/>
  <sheetViews>
    <sheetView workbookViewId="0">
      <selection activeCell="H13" sqref="H1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51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/>
      <c r="G2" s="51" t="s">
        <v>9</v>
      </c>
      <c r="H2" s="51"/>
      <c r="I2" s="51" t="s">
        <v>10</v>
      </c>
      <c r="J2" s="51"/>
      <c r="K2" s="51" t="s">
        <v>11</v>
      </c>
      <c r="L2" s="51"/>
      <c r="M2" s="51" t="s">
        <v>12</v>
      </c>
      <c r="N2" s="50" t="s">
        <v>606</v>
      </c>
      <c r="O2" s="50" t="s">
        <v>20</v>
      </c>
      <c r="P2" s="50" t="s">
        <v>22</v>
      </c>
      <c r="Q2" s="50" t="s">
        <v>23</v>
      </c>
      <c r="R2" s="50" t="s">
        <v>24</v>
      </c>
      <c r="S2" s="50" t="s">
        <v>25</v>
      </c>
      <c r="T2" s="50" t="s">
        <v>26</v>
      </c>
      <c r="U2" s="50" t="s">
        <v>27</v>
      </c>
      <c r="V2" s="50" t="s">
        <v>28</v>
      </c>
      <c r="W2" s="50" t="s">
        <v>29</v>
      </c>
      <c r="X2" s="50" t="s">
        <v>30</v>
      </c>
      <c r="Y2" s="50" t="s">
        <v>31</v>
      </c>
      <c r="Z2" s="50" t="s">
        <v>32</v>
      </c>
      <c r="AA2" s="50" t="s">
        <v>33</v>
      </c>
      <c r="AB2" s="50" t="s">
        <v>34</v>
      </c>
      <c r="AC2" s="50" t="s">
        <v>35</v>
      </c>
      <c r="AD2" s="50" t="s">
        <v>36</v>
      </c>
      <c r="AE2" s="50" t="s">
        <v>37</v>
      </c>
      <c r="AF2" s="50" t="s">
        <v>38</v>
      </c>
      <c r="AG2" s="50" t="s">
        <v>39</v>
      </c>
      <c r="AH2" s="50" t="s">
        <v>40</v>
      </c>
      <c r="AI2" s="50" t="s">
        <v>41</v>
      </c>
      <c r="AJ2" s="50" t="s">
        <v>42</v>
      </c>
      <c r="AK2" s="50" t="s">
        <v>43</v>
      </c>
      <c r="AL2" s="50" t="s">
        <v>44</v>
      </c>
      <c r="AM2" s="50" t="s">
        <v>45</v>
      </c>
      <c r="AN2" s="50" t="s">
        <v>46</v>
      </c>
      <c r="AO2" s="50" t="s">
        <v>47</v>
      </c>
      <c r="AP2" s="50" t="s">
        <v>607</v>
      </c>
      <c r="AQ2" s="50" t="s">
        <v>608</v>
      </c>
      <c r="AR2" s="50" t="s">
        <v>609</v>
      </c>
      <c r="AS2" s="50" t="s">
        <v>610</v>
      </c>
      <c r="AT2" s="50" t="s">
        <v>611</v>
      </c>
      <c r="AU2" s="50" t="s">
        <v>612</v>
      </c>
      <c r="AV2" s="50" t="s">
        <v>48</v>
      </c>
      <c r="AW2" s="50" t="s">
        <v>613</v>
      </c>
      <c r="AX2" s="1" t="s">
        <v>605</v>
      </c>
      <c r="AY2" s="1" t="s">
        <v>21</v>
      </c>
      <c r="AZ2" s="1" t="s">
        <v>614</v>
      </c>
    </row>
    <row r="3" spans="1:52" ht="30" customHeight="1" x14ac:dyDescent="0.3">
      <c r="A3" s="51"/>
      <c r="B3" s="51"/>
      <c r="C3" s="51"/>
      <c r="D3" s="51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51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</row>
    <row r="4" spans="1:52" ht="30" customHeight="1" x14ac:dyDescent="0.3">
      <c r="A4" s="19" t="s">
        <v>615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82</v>
      </c>
    </row>
    <row r="5" spans="1:52" ht="30" customHeight="1" x14ac:dyDescent="0.3">
      <c r="A5" s="22" t="s">
        <v>617</v>
      </c>
      <c r="B5" s="22" t="s">
        <v>618</v>
      </c>
      <c r="C5" s="22" t="s">
        <v>619</v>
      </c>
      <c r="D5" s="23">
        <v>12.54</v>
      </c>
      <c r="E5" s="25"/>
      <c r="F5" s="28"/>
      <c r="G5" s="25"/>
      <c r="H5" s="28"/>
      <c r="I5" s="25"/>
      <c r="J5" s="28"/>
      <c r="K5" s="25"/>
      <c r="L5" s="28"/>
      <c r="M5" s="22"/>
      <c r="N5" s="2" t="s">
        <v>82</v>
      </c>
      <c r="O5" s="2" t="s">
        <v>620</v>
      </c>
      <c r="P5" s="2" t="s">
        <v>66</v>
      </c>
      <c r="Q5" s="2" t="s">
        <v>66</v>
      </c>
      <c r="R5" s="2" t="s">
        <v>67</v>
      </c>
      <c r="S5" s="3"/>
      <c r="T5" s="3"/>
      <c r="U5" s="3"/>
      <c r="V5" s="3">
        <v>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621</v>
      </c>
      <c r="AX5" s="2" t="s">
        <v>52</v>
      </c>
      <c r="AY5" s="2" t="s">
        <v>52</v>
      </c>
      <c r="AZ5" s="2" t="s">
        <v>52</v>
      </c>
    </row>
    <row r="6" spans="1:52" ht="30" customHeight="1" x14ac:dyDescent="0.3">
      <c r="A6" s="22" t="s">
        <v>622</v>
      </c>
      <c r="B6" s="22" t="s">
        <v>623</v>
      </c>
      <c r="C6" s="22" t="s">
        <v>517</v>
      </c>
      <c r="D6" s="23">
        <v>1</v>
      </c>
      <c r="E6" s="25"/>
      <c r="F6" s="28"/>
      <c r="G6" s="25"/>
      <c r="H6" s="28"/>
      <c r="I6" s="25"/>
      <c r="J6" s="28"/>
      <c r="K6" s="25"/>
      <c r="L6" s="28"/>
      <c r="M6" s="22"/>
      <c r="N6" s="2" t="s">
        <v>82</v>
      </c>
      <c r="O6" s="2" t="s">
        <v>535</v>
      </c>
      <c r="P6" s="2" t="s">
        <v>66</v>
      </c>
      <c r="Q6" s="2" t="s">
        <v>66</v>
      </c>
      <c r="R6" s="2" t="s">
        <v>66</v>
      </c>
      <c r="S6" s="3">
        <v>1</v>
      </c>
      <c r="T6" s="3">
        <v>2</v>
      </c>
      <c r="U6" s="3">
        <v>0.03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624</v>
      </c>
      <c r="AX6" s="2" t="s">
        <v>52</v>
      </c>
      <c r="AY6" s="2" t="s">
        <v>52</v>
      </c>
      <c r="AZ6" s="2" t="s">
        <v>52</v>
      </c>
    </row>
    <row r="7" spans="1:52" ht="30" customHeight="1" x14ac:dyDescent="0.3">
      <c r="A7" s="22" t="s">
        <v>625</v>
      </c>
      <c r="B7" s="22" t="s">
        <v>52</v>
      </c>
      <c r="C7" s="22" t="s">
        <v>52</v>
      </c>
      <c r="D7" s="23"/>
      <c r="E7" s="25"/>
      <c r="F7" s="28"/>
      <c r="G7" s="25"/>
      <c r="H7" s="28"/>
      <c r="I7" s="25"/>
      <c r="J7" s="28"/>
      <c r="K7" s="25"/>
      <c r="L7" s="28"/>
      <c r="M7" s="22"/>
      <c r="N7" s="2" t="s">
        <v>106</v>
      </c>
      <c r="O7" s="2" t="s">
        <v>106</v>
      </c>
      <c r="P7" s="2" t="s">
        <v>52</v>
      </c>
      <c r="Q7" s="2" t="s">
        <v>52</v>
      </c>
      <c r="R7" s="2" t="s">
        <v>52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52</v>
      </c>
      <c r="AX7" s="2" t="s">
        <v>52</v>
      </c>
      <c r="AY7" s="2" t="s">
        <v>52</v>
      </c>
      <c r="AZ7" s="2" t="s">
        <v>52</v>
      </c>
    </row>
    <row r="8" spans="1:52" ht="30" customHeight="1" x14ac:dyDescent="0.3">
      <c r="A8" s="23"/>
      <c r="B8" s="23"/>
      <c r="C8" s="23"/>
      <c r="D8" s="23"/>
      <c r="E8" s="25"/>
      <c r="F8" s="28"/>
      <c r="G8" s="25"/>
      <c r="H8" s="28"/>
      <c r="I8" s="25"/>
      <c r="J8" s="28"/>
      <c r="K8" s="25"/>
      <c r="L8" s="28"/>
      <c r="M8" s="23"/>
    </row>
    <row r="9" spans="1:52" ht="30" customHeight="1" x14ac:dyDescent="0.3">
      <c r="A9" s="19" t="s">
        <v>626</v>
      </c>
      <c r="B9" s="20"/>
      <c r="C9" s="20"/>
      <c r="D9" s="20"/>
      <c r="E9" s="24"/>
      <c r="F9" s="27"/>
      <c r="G9" s="24"/>
      <c r="H9" s="27"/>
      <c r="I9" s="24"/>
      <c r="J9" s="27"/>
      <c r="K9" s="24"/>
      <c r="L9" s="27"/>
      <c r="M9" s="21"/>
      <c r="N9" s="1" t="s">
        <v>87</v>
      </c>
    </row>
    <row r="10" spans="1:52" ht="30" customHeight="1" x14ac:dyDescent="0.3">
      <c r="A10" s="22" t="s">
        <v>628</v>
      </c>
      <c r="B10" s="22" t="s">
        <v>629</v>
      </c>
      <c r="C10" s="22" t="s">
        <v>630</v>
      </c>
      <c r="D10" s="23">
        <v>0.8</v>
      </c>
      <c r="E10" s="25"/>
      <c r="F10" s="28"/>
      <c r="G10" s="25"/>
      <c r="H10" s="28"/>
      <c r="I10" s="25"/>
      <c r="J10" s="28"/>
      <c r="K10" s="25"/>
      <c r="L10" s="28"/>
      <c r="M10" s="22"/>
      <c r="N10" s="2" t="s">
        <v>87</v>
      </c>
      <c r="O10" s="2" t="s">
        <v>632</v>
      </c>
      <c r="P10" s="2" t="s">
        <v>67</v>
      </c>
      <c r="Q10" s="2" t="s">
        <v>66</v>
      </c>
      <c r="R10" s="2" t="s">
        <v>66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633</v>
      </c>
      <c r="AX10" s="2" t="s">
        <v>52</v>
      </c>
      <c r="AY10" s="2" t="s">
        <v>52</v>
      </c>
      <c r="AZ10" s="2" t="s">
        <v>52</v>
      </c>
    </row>
    <row r="11" spans="1:52" ht="30" customHeight="1" x14ac:dyDescent="0.3">
      <c r="A11" s="22" t="s">
        <v>625</v>
      </c>
      <c r="B11" s="22" t="s">
        <v>52</v>
      </c>
      <c r="C11" s="22" t="s">
        <v>52</v>
      </c>
      <c r="D11" s="23"/>
      <c r="E11" s="25"/>
      <c r="F11" s="28"/>
      <c r="G11" s="25"/>
      <c r="H11" s="28"/>
      <c r="I11" s="25"/>
      <c r="J11" s="28"/>
      <c r="K11" s="25"/>
      <c r="L11" s="28"/>
      <c r="M11" s="22"/>
      <c r="N11" s="2" t="s">
        <v>106</v>
      </c>
      <c r="O11" s="2" t="s">
        <v>106</v>
      </c>
      <c r="P11" s="2" t="s">
        <v>52</v>
      </c>
      <c r="Q11" s="2" t="s">
        <v>52</v>
      </c>
      <c r="R11" s="2" t="s">
        <v>52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52</v>
      </c>
      <c r="AW11" s="2" t="s">
        <v>52</v>
      </c>
      <c r="AX11" s="2" t="s">
        <v>52</v>
      </c>
      <c r="AY11" s="2" t="s">
        <v>52</v>
      </c>
      <c r="AZ11" s="2" t="s">
        <v>52</v>
      </c>
    </row>
    <row r="12" spans="1:52" ht="30" customHeight="1" x14ac:dyDescent="0.3">
      <c r="A12" s="23"/>
      <c r="B12" s="23"/>
      <c r="C12" s="23"/>
      <c r="D12" s="23"/>
      <c r="E12" s="25"/>
      <c r="F12" s="28"/>
      <c r="G12" s="25"/>
      <c r="H12" s="28"/>
      <c r="I12" s="25"/>
      <c r="J12" s="28"/>
      <c r="K12" s="25"/>
      <c r="L12" s="28"/>
      <c r="M12" s="23"/>
    </row>
    <row r="13" spans="1:52" ht="30" customHeight="1" x14ac:dyDescent="0.3">
      <c r="A13" s="19" t="s">
        <v>634</v>
      </c>
      <c r="B13" s="20"/>
      <c r="C13" s="20"/>
      <c r="D13" s="20"/>
      <c r="E13" s="24"/>
      <c r="F13" s="27"/>
      <c r="G13" s="24"/>
      <c r="H13" s="27"/>
      <c r="I13" s="24"/>
      <c r="J13" s="27"/>
      <c r="K13" s="24"/>
      <c r="L13" s="27"/>
      <c r="M13" s="21"/>
      <c r="N13" s="1" t="s">
        <v>98</v>
      </c>
    </row>
    <row r="14" spans="1:52" ht="30" customHeight="1" x14ac:dyDescent="0.3">
      <c r="A14" s="22" t="s">
        <v>636</v>
      </c>
      <c r="B14" s="22" t="s">
        <v>637</v>
      </c>
      <c r="C14" s="22" t="s">
        <v>96</v>
      </c>
      <c r="D14" s="23">
        <v>1</v>
      </c>
      <c r="E14" s="25"/>
      <c r="F14" s="28"/>
      <c r="G14" s="25"/>
      <c r="H14" s="28"/>
      <c r="I14" s="25"/>
      <c r="J14" s="28"/>
      <c r="K14" s="25"/>
      <c r="L14" s="28"/>
      <c r="M14" s="22"/>
      <c r="N14" s="2" t="s">
        <v>98</v>
      </c>
      <c r="O14" s="2" t="s">
        <v>639</v>
      </c>
      <c r="P14" s="2" t="s">
        <v>67</v>
      </c>
      <c r="Q14" s="2" t="s">
        <v>66</v>
      </c>
      <c r="R14" s="2" t="s">
        <v>66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640</v>
      </c>
      <c r="AX14" s="2" t="s">
        <v>52</v>
      </c>
      <c r="AY14" s="2" t="s">
        <v>52</v>
      </c>
      <c r="AZ14" s="2" t="s">
        <v>52</v>
      </c>
    </row>
    <row r="15" spans="1:52" ht="30" customHeight="1" x14ac:dyDescent="0.3">
      <c r="A15" s="22" t="s">
        <v>641</v>
      </c>
      <c r="B15" s="22" t="s">
        <v>642</v>
      </c>
      <c r="C15" s="22" t="s">
        <v>96</v>
      </c>
      <c r="D15" s="23">
        <v>1</v>
      </c>
      <c r="E15" s="25"/>
      <c r="F15" s="28"/>
      <c r="G15" s="25"/>
      <c r="H15" s="28"/>
      <c r="I15" s="25"/>
      <c r="J15" s="28"/>
      <c r="K15" s="25"/>
      <c r="L15" s="28"/>
      <c r="M15" s="22"/>
      <c r="N15" s="2" t="s">
        <v>98</v>
      </c>
      <c r="O15" s="2" t="s">
        <v>644</v>
      </c>
      <c r="P15" s="2" t="s">
        <v>67</v>
      </c>
      <c r="Q15" s="2" t="s">
        <v>66</v>
      </c>
      <c r="R15" s="2" t="s">
        <v>66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645</v>
      </c>
      <c r="AX15" s="2" t="s">
        <v>52</v>
      </c>
      <c r="AY15" s="2" t="s">
        <v>52</v>
      </c>
      <c r="AZ15" s="2" t="s">
        <v>52</v>
      </c>
    </row>
    <row r="16" spans="1:52" ht="30" customHeight="1" x14ac:dyDescent="0.3">
      <c r="A16" s="22" t="s">
        <v>625</v>
      </c>
      <c r="B16" s="22" t="s">
        <v>52</v>
      </c>
      <c r="C16" s="22" t="s">
        <v>52</v>
      </c>
      <c r="D16" s="23"/>
      <c r="E16" s="25"/>
      <c r="F16" s="28"/>
      <c r="G16" s="25"/>
      <c r="H16" s="28"/>
      <c r="I16" s="25"/>
      <c r="J16" s="28"/>
      <c r="K16" s="25"/>
      <c r="L16" s="28"/>
      <c r="M16" s="22"/>
      <c r="N16" s="2" t="s">
        <v>106</v>
      </c>
      <c r="O16" s="2" t="s">
        <v>106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  <c r="AZ16" s="2" t="s">
        <v>52</v>
      </c>
    </row>
    <row r="17" spans="1:52" ht="30" customHeight="1" x14ac:dyDescent="0.3">
      <c r="A17" s="23"/>
      <c r="B17" s="23"/>
      <c r="C17" s="23"/>
      <c r="D17" s="23"/>
      <c r="E17" s="25"/>
      <c r="F17" s="28"/>
      <c r="G17" s="25"/>
      <c r="H17" s="28"/>
      <c r="I17" s="25"/>
      <c r="J17" s="28"/>
      <c r="K17" s="25"/>
      <c r="L17" s="28"/>
      <c r="M17" s="23"/>
    </row>
    <row r="18" spans="1:52" ht="30" customHeight="1" x14ac:dyDescent="0.3">
      <c r="A18" s="19" t="s">
        <v>646</v>
      </c>
      <c r="B18" s="20"/>
      <c r="C18" s="20"/>
      <c r="D18" s="20"/>
      <c r="E18" s="24"/>
      <c r="F18" s="27"/>
      <c r="G18" s="24"/>
      <c r="H18" s="27"/>
      <c r="I18" s="24"/>
      <c r="J18" s="27"/>
      <c r="K18" s="24"/>
      <c r="L18" s="27"/>
      <c r="M18" s="21"/>
      <c r="N18" s="1" t="s">
        <v>103</v>
      </c>
    </row>
    <row r="19" spans="1:52" ht="30" customHeight="1" x14ac:dyDescent="0.3">
      <c r="A19" s="22" t="s">
        <v>647</v>
      </c>
      <c r="B19" s="22" t="s">
        <v>648</v>
      </c>
      <c r="C19" s="22" t="s">
        <v>96</v>
      </c>
      <c r="D19" s="23">
        <v>1</v>
      </c>
      <c r="E19" s="25"/>
      <c r="F19" s="28"/>
      <c r="G19" s="25"/>
      <c r="H19" s="28"/>
      <c r="I19" s="25"/>
      <c r="J19" s="28"/>
      <c r="K19" s="25"/>
      <c r="L19" s="28"/>
      <c r="M19" s="22"/>
      <c r="N19" s="2" t="s">
        <v>103</v>
      </c>
      <c r="O19" s="2" t="s">
        <v>650</v>
      </c>
      <c r="P19" s="2" t="s">
        <v>67</v>
      </c>
      <c r="Q19" s="2" t="s">
        <v>66</v>
      </c>
      <c r="R19" s="2" t="s">
        <v>66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651</v>
      </c>
      <c r="AX19" s="2" t="s">
        <v>52</v>
      </c>
      <c r="AY19" s="2" t="s">
        <v>52</v>
      </c>
      <c r="AZ19" s="2" t="s">
        <v>52</v>
      </c>
    </row>
    <row r="20" spans="1:52" ht="30" customHeight="1" x14ac:dyDescent="0.3">
      <c r="A20" s="22" t="s">
        <v>647</v>
      </c>
      <c r="B20" s="22" t="s">
        <v>652</v>
      </c>
      <c r="C20" s="22" t="s">
        <v>96</v>
      </c>
      <c r="D20" s="23">
        <v>1</v>
      </c>
      <c r="E20" s="25"/>
      <c r="F20" s="28"/>
      <c r="G20" s="25"/>
      <c r="H20" s="28"/>
      <c r="I20" s="25"/>
      <c r="J20" s="28"/>
      <c r="K20" s="25"/>
      <c r="L20" s="28"/>
      <c r="M20" s="22"/>
      <c r="N20" s="2" t="s">
        <v>103</v>
      </c>
      <c r="O20" s="2" t="s">
        <v>654</v>
      </c>
      <c r="P20" s="2" t="s">
        <v>67</v>
      </c>
      <c r="Q20" s="2" t="s">
        <v>66</v>
      </c>
      <c r="R20" s="2" t="s">
        <v>66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655</v>
      </c>
      <c r="AX20" s="2" t="s">
        <v>52</v>
      </c>
      <c r="AY20" s="2" t="s">
        <v>52</v>
      </c>
      <c r="AZ20" s="2" t="s">
        <v>52</v>
      </c>
    </row>
    <row r="21" spans="1:52" ht="30" customHeight="1" x14ac:dyDescent="0.3">
      <c r="A21" s="22" t="s">
        <v>625</v>
      </c>
      <c r="B21" s="22" t="s">
        <v>52</v>
      </c>
      <c r="C21" s="22" t="s">
        <v>52</v>
      </c>
      <c r="D21" s="23"/>
      <c r="E21" s="25"/>
      <c r="F21" s="28"/>
      <c r="G21" s="25"/>
      <c r="H21" s="28"/>
      <c r="I21" s="25"/>
      <c r="J21" s="28"/>
      <c r="K21" s="25"/>
      <c r="L21" s="28"/>
      <c r="M21" s="22"/>
      <c r="N21" s="2" t="s">
        <v>106</v>
      </c>
      <c r="O21" s="2" t="s">
        <v>106</v>
      </c>
      <c r="P21" s="2" t="s">
        <v>52</v>
      </c>
      <c r="Q21" s="2" t="s">
        <v>52</v>
      </c>
      <c r="R21" s="2" t="s">
        <v>52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52</v>
      </c>
      <c r="AX21" s="2" t="s">
        <v>52</v>
      </c>
      <c r="AY21" s="2" t="s">
        <v>52</v>
      </c>
      <c r="AZ21" s="2" t="s">
        <v>52</v>
      </c>
    </row>
    <row r="22" spans="1:52" ht="30" customHeight="1" x14ac:dyDescent="0.3">
      <c r="A22" s="23"/>
      <c r="B22" s="23"/>
      <c r="C22" s="23"/>
      <c r="D22" s="23"/>
      <c r="E22" s="25"/>
      <c r="F22" s="28"/>
      <c r="G22" s="25"/>
      <c r="H22" s="28"/>
      <c r="I22" s="25"/>
      <c r="J22" s="28"/>
      <c r="K22" s="25"/>
      <c r="L22" s="28"/>
      <c r="M22" s="23"/>
    </row>
    <row r="23" spans="1:52" ht="30" customHeight="1" x14ac:dyDescent="0.3">
      <c r="A23" s="19" t="s">
        <v>656</v>
      </c>
      <c r="B23" s="20"/>
      <c r="C23" s="20"/>
      <c r="D23" s="20"/>
      <c r="E23" s="24"/>
      <c r="F23" s="27"/>
      <c r="G23" s="24"/>
      <c r="H23" s="27"/>
      <c r="I23" s="24"/>
      <c r="J23" s="27"/>
      <c r="K23" s="24"/>
      <c r="L23" s="27"/>
      <c r="M23" s="21"/>
      <c r="N23" s="1" t="s">
        <v>119</v>
      </c>
    </row>
    <row r="24" spans="1:52" ht="30" customHeight="1" x14ac:dyDescent="0.3">
      <c r="A24" s="22" t="s">
        <v>658</v>
      </c>
      <c r="B24" s="22" t="s">
        <v>618</v>
      </c>
      <c r="C24" s="22" t="s">
        <v>619</v>
      </c>
      <c r="D24" s="23">
        <v>0.12</v>
      </c>
      <c r="E24" s="25"/>
      <c r="F24" s="28"/>
      <c r="G24" s="25"/>
      <c r="H24" s="28"/>
      <c r="I24" s="25"/>
      <c r="J24" s="28"/>
      <c r="K24" s="25"/>
      <c r="L24" s="28"/>
      <c r="M24" s="22"/>
      <c r="N24" s="2" t="s">
        <v>119</v>
      </c>
      <c r="O24" s="2" t="s">
        <v>659</v>
      </c>
      <c r="P24" s="2" t="s">
        <v>66</v>
      </c>
      <c r="Q24" s="2" t="s">
        <v>66</v>
      </c>
      <c r="R24" s="2" t="s">
        <v>67</v>
      </c>
      <c r="S24" s="3"/>
      <c r="T24" s="3"/>
      <c r="U24" s="3"/>
      <c r="V24" s="3">
        <v>1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660</v>
      </c>
      <c r="AX24" s="2" t="s">
        <v>52</v>
      </c>
      <c r="AY24" s="2" t="s">
        <v>52</v>
      </c>
      <c r="AZ24" s="2" t="s">
        <v>52</v>
      </c>
    </row>
    <row r="25" spans="1:52" ht="30" customHeight="1" x14ac:dyDescent="0.3">
      <c r="A25" s="22" t="s">
        <v>661</v>
      </c>
      <c r="B25" s="22" t="s">
        <v>618</v>
      </c>
      <c r="C25" s="22" t="s">
        <v>619</v>
      </c>
      <c r="D25" s="23">
        <v>0.04</v>
      </c>
      <c r="E25" s="25"/>
      <c r="F25" s="28"/>
      <c r="G25" s="25"/>
      <c r="H25" s="28"/>
      <c r="I25" s="25"/>
      <c r="J25" s="28"/>
      <c r="K25" s="25"/>
      <c r="L25" s="28"/>
      <c r="M25" s="22"/>
      <c r="N25" s="2" t="s">
        <v>119</v>
      </c>
      <c r="O25" s="2" t="s">
        <v>662</v>
      </c>
      <c r="P25" s="2" t="s">
        <v>66</v>
      </c>
      <c r="Q25" s="2" t="s">
        <v>66</v>
      </c>
      <c r="R25" s="2" t="s">
        <v>67</v>
      </c>
      <c r="S25" s="3"/>
      <c r="T25" s="3"/>
      <c r="U25" s="3"/>
      <c r="V25" s="3">
        <v>1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663</v>
      </c>
      <c r="AX25" s="2" t="s">
        <v>52</v>
      </c>
      <c r="AY25" s="2" t="s">
        <v>52</v>
      </c>
      <c r="AZ25" s="2" t="s">
        <v>52</v>
      </c>
    </row>
    <row r="26" spans="1:52" ht="30" customHeight="1" x14ac:dyDescent="0.3">
      <c r="A26" s="22" t="s">
        <v>622</v>
      </c>
      <c r="B26" s="22" t="s">
        <v>664</v>
      </c>
      <c r="C26" s="22" t="s">
        <v>517</v>
      </c>
      <c r="D26" s="23">
        <v>1</v>
      </c>
      <c r="E26" s="25"/>
      <c r="F26" s="28"/>
      <c r="G26" s="25"/>
      <c r="H26" s="28"/>
      <c r="I26" s="25"/>
      <c r="J26" s="28"/>
      <c r="K26" s="25"/>
      <c r="L26" s="28"/>
      <c r="M26" s="22"/>
      <c r="N26" s="2" t="s">
        <v>119</v>
      </c>
      <c r="O26" s="2" t="s">
        <v>535</v>
      </c>
      <c r="P26" s="2" t="s">
        <v>66</v>
      </c>
      <c r="Q26" s="2" t="s">
        <v>66</v>
      </c>
      <c r="R26" s="2" t="s">
        <v>66</v>
      </c>
      <c r="S26" s="3">
        <v>1</v>
      </c>
      <c r="T26" s="3">
        <v>2</v>
      </c>
      <c r="U26" s="3">
        <v>0.02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665</v>
      </c>
      <c r="AX26" s="2" t="s">
        <v>52</v>
      </c>
      <c r="AY26" s="2" t="s">
        <v>52</v>
      </c>
      <c r="AZ26" s="2" t="s">
        <v>52</v>
      </c>
    </row>
    <row r="27" spans="1:52" ht="30" customHeight="1" x14ac:dyDescent="0.3">
      <c r="A27" s="22" t="s">
        <v>110</v>
      </c>
      <c r="B27" s="22" t="s">
        <v>111</v>
      </c>
      <c r="C27" s="22" t="s">
        <v>112</v>
      </c>
      <c r="D27" s="23">
        <v>75</v>
      </c>
      <c r="E27" s="25"/>
      <c r="F27" s="28"/>
      <c r="G27" s="25"/>
      <c r="H27" s="28"/>
      <c r="I27" s="25"/>
      <c r="J27" s="28"/>
      <c r="K27" s="25"/>
      <c r="L27" s="28"/>
      <c r="M27" s="22"/>
      <c r="N27" s="2" t="s">
        <v>119</v>
      </c>
      <c r="O27" s="2" t="s">
        <v>666</v>
      </c>
      <c r="P27" s="2" t="s">
        <v>66</v>
      </c>
      <c r="Q27" s="2" t="s">
        <v>66</v>
      </c>
      <c r="R27" s="2" t="s">
        <v>67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667</v>
      </c>
      <c r="AX27" s="2" t="s">
        <v>52</v>
      </c>
      <c r="AY27" s="2" t="s">
        <v>52</v>
      </c>
      <c r="AZ27" s="2" t="s">
        <v>52</v>
      </c>
    </row>
    <row r="28" spans="1:52" ht="30" customHeight="1" x14ac:dyDescent="0.3">
      <c r="A28" s="22" t="s">
        <v>668</v>
      </c>
      <c r="B28" s="22" t="s">
        <v>669</v>
      </c>
      <c r="C28" s="22" t="s">
        <v>424</v>
      </c>
      <c r="D28" s="23">
        <v>1.9E-2</v>
      </c>
      <c r="E28" s="25"/>
      <c r="F28" s="28"/>
      <c r="G28" s="25"/>
      <c r="H28" s="28"/>
      <c r="I28" s="25"/>
      <c r="J28" s="28"/>
      <c r="K28" s="25"/>
      <c r="L28" s="28"/>
      <c r="M28" s="22"/>
      <c r="N28" s="2" t="s">
        <v>119</v>
      </c>
      <c r="O28" s="2" t="s">
        <v>671</v>
      </c>
      <c r="P28" s="2" t="s">
        <v>67</v>
      </c>
      <c r="Q28" s="2" t="s">
        <v>66</v>
      </c>
      <c r="R28" s="2" t="s">
        <v>66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672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3">
      <c r="A29" s="22" t="s">
        <v>625</v>
      </c>
      <c r="B29" s="22" t="s">
        <v>52</v>
      </c>
      <c r="C29" s="22" t="s">
        <v>52</v>
      </c>
      <c r="D29" s="23"/>
      <c r="E29" s="25"/>
      <c r="F29" s="28"/>
      <c r="G29" s="25"/>
      <c r="H29" s="28"/>
      <c r="I29" s="25"/>
      <c r="J29" s="28"/>
      <c r="K29" s="25"/>
      <c r="L29" s="28"/>
      <c r="M29" s="22"/>
      <c r="N29" s="2" t="s">
        <v>106</v>
      </c>
      <c r="O29" s="2" t="s">
        <v>106</v>
      </c>
      <c r="P29" s="2" t="s">
        <v>52</v>
      </c>
      <c r="Q29" s="2" t="s">
        <v>52</v>
      </c>
      <c r="R29" s="2" t="s">
        <v>52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52</v>
      </c>
      <c r="AX29" s="2" t="s">
        <v>52</v>
      </c>
      <c r="AY29" s="2" t="s">
        <v>52</v>
      </c>
      <c r="AZ29" s="2" t="s">
        <v>52</v>
      </c>
    </row>
    <row r="30" spans="1:52" ht="30" customHeight="1" x14ac:dyDescent="0.3">
      <c r="A30" s="23"/>
      <c r="B30" s="23"/>
      <c r="C30" s="23"/>
      <c r="D30" s="23"/>
      <c r="E30" s="25"/>
      <c r="F30" s="28"/>
      <c r="G30" s="25"/>
      <c r="H30" s="28"/>
      <c r="I30" s="25"/>
      <c r="J30" s="28"/>
      <c r="K30" s="25"/>
      <c r="L30" s="28"/>
      <c r="M30" s="23"/>
    </row>
    <row r="31" spans="1:52" ht="30" customHeight="1" x14ac:dyDescent="0.3">
      <c r="A31" s="19" t="s">
        <v>673</v>
      </c>
      <c r="B31" s="20"/>
      <c r="C31" s="20"/>
      <c r="D31" s="20"/>
      <c r="E31" s="24"/>
      <c r="F31" s="27"/>
      <c r="G31" s="24"/>
      <c r="H31" s="27"/>
      <c r="I31" s="24"/>
      <c r="J31" s="27"/>
      <c r="K31" s="24"/>
      <c r="L31" s="27"/>
      <c r="M31" s="21"/>
      <c r="N31" s="1" t="s">
        <v>125</v>
      </c>
    </row>
    <row r="32" spans="1:52" ht="30" customHeight="1" x14ac:dyDescent="0.3">
      <c r="A32" s="22" t="s">
        <v>661</v>
      </c>
      <c r="B32" s="22" t="s">
        <v>618</v>
      </c>
      <c r="C32" s="22" t="s">
        <v>619</v>
      </c>
      <c r="D32" s="23">
        <v>0.44</v>
      </c>
      <c r="E32" s="25"/>
      <c r="F32" s="28"/>
      <c r="G32" s="25"/>
      <c r="H32" s="28"/>
      <c r="I32" s="25"/>
      <c r="J32" s="28"/>
      <c r="K32" s="25"/>
      <c r="L32" s="28"/>
      <c r="M32" s="22"/>
      <c r="N32" s="2" t="s">
        <v>125</v>
      </c>
      <c r="O32" s="2" t="s">
        <v>662</v>
      </c>
      <c r="P32" s="2" t="s">
        <v>66</v>
      </c>
      <c r="Q32" s="2" t="s">
        <v>66</v>
      </c>
      <c r="R32" s="2" t="s">
        <v>67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675</v>
      </c>
      <c r="AX32" s="2" t="s">
        <v>52</v>
      </c>
      <c r="AY32" s="2" t="s">
        <v>52</v>
      </c>
      <c r="AZ32" s="2" t="s">
        <v>52</v>
      </c>
    </row>
    <row r="33" spans="1:52" ht="30" customHeight="1" x14ac:dyDescent="0.3">
      <c r="A33" s="22" t="s">
        <v>625</v>
      </c>
      <c r="B33" s="22" t="s">
        <v>52</v>
      </c>
      <c r="C33" s="22" t="s">
        <v>52</v>
      </c>
      <c r="D33" s="23"/>
      <c r="E33" s="25"/>
      <c r="F33" s="28"/>
      <c r="G33" s="25"/>
      <c r="H33" s="28"/>
      <c r="I33" s="25"/>
      <c r="J33" s="28"/>
      <c r="K33" s="25"/>
      <c r="L33" s="28"/>
      <c r="M33" s="22"/>
      <c r="N33" s="2" t="s">
        <v>106</v>
      </c>
      <c r="O33" s="2" t="s">
        <v>106</v>
      </c>
      <c r="P33" s="2" t="s">
        <v>52</v>
      </c>
      <c r="Q33" s="2" t="s">
        <v>52</v>
      </c>
      <c r="R33" s="2" t="s">
        <v>52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52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3">
      <c r="A34" s="23"/>
      <c r="B34" s="23"/>
      <c r="C34" s="23"/>
      <c r="D34" s="23"/>
      <c r="E34" s="25"/>
      <c r="F34" s="28"/>
      <c r="G34" s="25"/>
      <c r="H34" s="28"/>
      <c r="I34" s="25"/>
      <c r="J34" s="28"/>
      <c r="K34" s="25"/>
      <c r="L34" s="28"/>
      <c r="M34" s="23"/>
    </row>
    <row r="35" spans="1:52" ht="30" customHeight="1" x14ac:dyDescent="0.3">
      <c r="A35" s="19" t="s">
        <v>676</v>
      </c>
      <c r="B35" s="20"/>
      <c r="C35" s="20"/>
      <c r="D35" s="20"/>
      <c r="E35" s="24"/>
      <c r="F35" s="27"/>
      <c r="G35" s="24"/>
      <c r="H35" s="27"/>
      <c r="I35" s="24"/>
      <c r="J35" s="27"/>
      <c r="K35" s="24"/>
      <c r="L35" s="27"/>
      <c r="M35" s="21"/>
      <c r="N35" s="1" t="s">
        <v>134</v>
      </c>
    </row>
    <row r="36" spans="1:52" ht="30" customHeight="1" x14ac:dyDescent="0.3">
      <c r="A36" s="22" t="s">
        <v>677</v>
      </c>
      <c r="B36" s="22" t="s">
        <v>678</v>
      </c>
      <c r="C36" s="22" t="s">
        <v>96</v>
      </c>
      <c r="D36" s="23">
        <v>0.17599999999999999</v>
      </c>
      <c r="E36" s="25"/>
      <c r="F36" s="28"/>
      <c r="G36" s="25"/>
      <c r="H36" s="28"/>
      <c r="I36" s="25"/>
      <c r="J36" s="28"/>
      <c r="K36" s="25"/>
      <c r="L36" s="28"/>
      <c r="M36" s="22"/>
      <c r="N36" s="2" t="s">
        <v>134</v>
      </c>
      <c r="O36" s="2" t="s">
        <v>679</v>
      </c>
      <c r="P36" s="2" t="s">
        <v>66</v>
      </c>
      <c r="Q36" s="2" t="s">
        <v>66</v>
      </c>
      <c r="R36" s="2" t="s">
        <v>67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680</v>
      </c>
      <c r="AX36" s="2" t="s">
        <v>52</v>
      </c>
      <c r="AY36" s="2" t="s">
        <v>52</v>
      </c>
      <c r="AZ36" s="2" t="s">
        <v>52</v>
      </c>
    </row>
    <row r="37" spans="1:52" ht="30" customHeight="1" x14ac:dyDescent="0.3">
      <c r="A37" s="22" t="s">
        <v>681</v>
      </c>
      <c r="B37" s="22" t="s">
        <v>669</v>
      </c>
      <c r="C37" s="22" t="s">
        <v>424</v>
      </c>
      <c r="D37" s="23">
        <v>3.5999999999999999E-3</v>
      </c>
      <c r="E37" s="25"/>
      <c r="F37" s="28"/>
      <c r="G37" s="25"/>
      <c r="H37" s="28"/>
      <c r="I37" s="25"/>
      <c r="J37" s="28"/>
      <c r="K37" s="25"/>
      <c r="L37" s="28"/>
      <c r="M37" s="22"/>
      <c r="N37" s="2" t="s">
        <v>134</v>
      </c>
      <c r="O37" s="2" t="s">
        <v>683</v>
      </c>
      <c r="P37" s="2" t="s">
        <v>67</v>
      </c>
      <c r="Q37" s="2" t="s">
        <v>66</v>
      </c>
      <c r="R37" s="2" t="s">
        <v>66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684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3">
      <c r="A38" s="22" t="s">
        <v>685</v>
      </c>
      <c r="B38" s="22" t="s">
        <v>686</v>
      </c>
      <c r="C38" s="22" t="s">
        <v>96</v>
      </c>
      <c r="D38" s="23">
        <v>0.12</v>
      </c>
      <c r="E38" s="25"/>
      <c r="F38" s="28"/>
      <c r="G38" s="25"/>
      <c r="H38" s="28"/>
      <c r="I38" s="25"/>
      <c r="J38" s="28"/>
      <c r="K38" s="25"/>
      <c r="L38" s="28"/>
      <c r="M38" s="22"/>
      <c r="N38" s="2" t="s">
        <v>134</v>
      </c>
      <c r="O38" s="2" t="s">
        <v>688</v>
      </c>
      <c r="P38" s="2" t="s">
        <v>67</v>
      </c>
      <c r="Q38" s="2" t="s">
        <v>66</v>
      </c>
      <c r="R38" s="2" t="s">
        <v>66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689</v>
      </c>
      <c r="AX38" s="2" t="s">
        <v>52</v>
      </c>
      <c r="AY38" s="2" t="s">
        <v>52</v>
      </c>
      <c r="AZ38" s="2" t="s">
        <v>52</v>
      </c>
    </row>
    <row r="39" spans="1:52" ht="30" customHeight="1" x14ac:dyDescent="0.3">
      <c r="A39" s="22" t="s">
        <v>625</v>
      </c>
      <c r="B39" s="22" t="s">
        <v>52</v>
      </c>
      <c r="C39" s="22" t="s">
        <v>52</v>
      </c>
      <c r="D39" s="23"/>
      <c r="E39" s="25"/>
      <c r="F39" s="28"/>
      <c r="G39" s="25"/>
      <c r="H39" s="28"/>
      <c r="I39" s="25"/>
      <c r="J39" s="28"/>
      <c r="K39" s="25"/>
      <c r="L39" s="28"/>
      <c r="M39" s="22"/>
      <c r="N39" s="2" t="s">
        <v>106</v>
      </c>
      <c r="O39" s="2" t="s">
        <v>106</v>
      </c>
      <c r="P39" s="2" t="s">
        <v>52</v>
      </c>
      <c r="Q39" s="2" t="s">
        <v>52</v>
      </c>
      <c r="R39" s="2" t="s">
        <v>52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52</v>
      </c>
      <c r="AX39" s="2" t="s">
        <v>52</v>
      </c>
      <c r="AY39" s="2" t="s">
        <v>52</v>
      </c>
      <c r="AZ39" s="2" t="s">
        <v>52</v>
      </c>
    </row>
    <row r="40" spans="1:52" ht="30" customHeight="1" x14ac:dyDescent="0.3">
      <c r="A40" s="23"/>
      <c r="B40" s="23"/>
      <c r="C40" s="23"/>
      <c r="D40" s="23"/>
      <c r="E40" s="25"/>
      <c r="F40" s="28"/>
      <c r="G40" s="25"/>
      <c r="H40" s="28"/>
      <c r="I40" s="25"/>
      <c r="J40" s="28"/>
      <c r="K40" s="25"/>
      <c r="L40" s="28"/>
      <c r="M40" s="23"/>
    </row>
    <row r="41" spans="1:52" ht="30" customHeight="1" x14ac:dyDescent="0.3">
      <c r="A41" s="19" t="s">
        <v>690</v>
      </c>
      <c r="B41" s="20"/>
      <c r="C41" s="20"/>
      <c r="D41" s="20"/>
      <c r="E41" s="24"/>
      <c r="F41" s="27"/>
      <c r="G41" s="24"/>
      <c r="H41" s="27"/>
      <c r="I41" s="24"/>
      <c r="J41" s="27"/>
      <c r="K41" s="24"/>
      <c r="L41" s="27"/>
      <c r="M41" s="21"/>
      <c r="N41" s="1" t="s">
        <v>152</v>
      </c>
    </row>
    <row r="42" spans="1:52" ht="30" customHeight="1" x14ac:dyDescent="0.3">
      <c r="A42" s="22" t="s">
        <v>668</v>
      </c>
      <c r="B42" s="22" t="s">
        <v>669</v>
      </c>
      <c r="C42" s="22" t="s">
        <v>424</v>
      </c>
      <c r="D42" s="23">
        <v>2.5999999999999999E-2</v>
      </c>
      <c r="E42" s="25"/>
      <c r="F42" s="28"/>
      <c r="G42" s="25"/>
      <c r="H42" s="28"/>
      <c r="I42" s="25"/>
      <c r="J42" s="28"/>
      <c r="K42" s="25"/>
      <c r="L42" s="28"/>
      <c r="M42" s="22"/>
      <c r="N42" s="2" t="s">
        <v>152</v>
      </c>
      <c r="O42" s="2" t="s">
        <v>671</v>
      </c>
      <c r="P42" s="2" t="s">
        <v>67</v>
      </c>
      <c r="Q42" s="2" t="s">
        <v>66</v>
      </c>
      <c r="R42" s="2" t="s">
        <v>66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691</v>
      </c>
      <c r="AX42" s="2" t="s">
        <v>52</v>
      </c>
      <c r="AY42" s="2" t="s">
        <v>52</v>
      </c>
      <c r="AZ42" s="2" t="s">
        <v>52</v>
      </c>
    </row>
    <row r="43" spans="1:52" ht="30" customHeight="1" x14ac:dyDescent="0.3">
      <c r="A43" s="22" t="s">
        <v>692</v>
      </c>
      <c r="B43" s="22" t="s">
        <v>693</v>
      </c>
      <c r="C43" s="22" t="s">
        <v>424</v>
      </c>
      <c r="D43" s="23">
        <v>5.0000000000000001E-3</v>
      </c>
      <c r="E43" s="25"/>
      <c r="F43" s="28"/>
      <c r="G43" s="25"/>
      <c r="H43" s="28"/>
      <c r="I43" s="25"/>
      <c r="J43" s="28"/>
      <c r="K43" s="25"/>
      <c r="L43" s="28"/>
      <c r="M43" s="22"/>
      <c r="N43" s="2" t="s">
        <v>152</v>
      </c>
      <c r="O43" s="2" t="s">
        <v>695</v>
      </c>
      <c r="P43" s="2" t="s">
        <v>67</v>
      </c>
      <c r="Q43" s="2" t="s">
        <v>66</v>
      </c>
      <c r="R43" s="2" t="s">
        <v>66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696</v>
      </c>
      <c r="AX43" s="2" t="s">
        <v>52</v>
      </c>
      <c r="AY43" s="2" t="s">
        <v>52</v>
      </c>
      <c r="AZ43" s="2" t="s">
        <v>52</v>
      </c>
    </row>
    <row r="44" spans="1:52" ht="30" customHeight="1" x14ac:dyDescent="0.3">
      <c r="A44" s="22" t="s">
        <v>697</v>
      </c>
      <c r="B44" s="22" t="s">
        <v>698</v>
      </c>
      <c r="C44" s="22" t="s">
        <v>96</v>
      </c>
      <c r="D44" s="23">
        <v>1</v>
      </c>
      <c r="E44" s="25"/>
      <c r="F44" s="28"/>
      <c r="G44" s="25"/>
      <c r="H44" s="28"/>
      <c r="I44" s="25"/>
      <c r="J44" s="28"/>
      <c r="K44" s="25"/>
      <c r="L44" s="28"/>
      <c r="M44" s="22"/>
      <c r="N44" s="2" t="s">
        <v>152</v>
      </c>
      <c r="O44" s="2" t="s">
        <v>700</v>
      </c>
      <c r="P44" s="2" t="s">
        <v>67</v>
      </c>
      <c r="Q44" s="2" t="s">
        <v>66</v>
      </c>
      <c r="R44" s="2" t="s">
        <v>66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701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3">
      <c r="A45" s="22" t="s">
        <v>702</v>
      </c>
      <c r="B45" s="22" t="s">
        <v>703</v>
      </c>
      <c r="C45" s="22" t="s">
        <v>96</v>
      </c>
      <c r="D45" s="23">
        <v>1</v>
      </c>
      <c r="E45" s="25"/>
      <c r="F45" s="28"/>
      <c r="G45" s="25"/>
      <c r="H45" s="28"/>
      <c r="I45" s="25"/>
      <c r="J45" s="28"/>
      <c r="K45" s="25"/>
      <c r="L45" s="28"/>
      <c r="M45" s="22"/>
      <c r="N45" s="2" t="s">
        <v>152</v>
      </c>
      <c r="O45" s="2" t="s">
        <v>705</v>
      </c>
      <c r="P45" s="2" t="s">
        <v>67</v>
      </c>
      <c r="Q45" s="2" t="s">
        <v>66</v>
      </c>
      <c r="R45" s="2" t="s">
        <v>66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706</v>
      </c>
      <c r="AX45" s="2" t="s">
        <v>52</v>
      </c>
      <c r="AY45" s="2" t="s">
        <v>52</v>
      </c>
      <c r="AZ45" s="2" t="s">
        <v>52</v>
      </c>
    </row>
    <row r="46" spans="1:52" ht="30" customHeight="1" x14ac:dyDescent="0.3">
      <c r="A46" s="22" t="s">
        <v>625</v>
      </c>
      <c r="B46" s="22" t="s">
        <v>52</v>
      </c>
      <c r="C46" s="22" t="s">
        <v>52</v>
      </c>
      <c r="D46" s="23"/>
      <c r="E46" s="25"/>
      <c r="F46" s="28"/>
      <c r="G46" s="25"/>
      <c r="H46" s="28"/>
      <c r="I46" s="25"/>
      <c r="J46" s="28"/>
      <c r="K46" s="25"/>
      <c r="L46" s="28"/>
      <c r="M46" s="22"/>
      <c r="N46" s="2" t="s">
        <v>106</v>
      </c>
      <c r="O46" s="2" t="s">
        <v>106</v>
      </c>
      <c r="P46" s="2" t="s">
        <v>52</v>
      </c>
      <c r="Q46" s="2" t="s">
        <v>52</v>
      </c>
      <c r="R46" s="2" t="s">
        <v>52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52</v>
      </c>
      <c r="AX46" s="2" t="s">
        <v>52</v>
      </c>
      <c r="AY46" s="2" t="s">
        <v>52</v>
      </c>
      <c r="AZ46" s="2" t="s">
        <v>52</v>
      </c>
    </row>
    <row r="47" spans="1:52" ht="30" customHeight="1" x14ac:dyDescent="0.3">
      <c r="A47" s="23"/>
      <c r="B47" s="23"/>
      <c r="C47" s="23"/>
      <c r="D47" s="23"/>
      <c r="E47" s="25"/>
      <c r="F47" s="28"/>
      <c r="G47" s="25"/>
      <c r="H47" s="28"/>
      <c r="I47" s="25"/>
      <c r="J47" s="28"/>
      <c r="K47" s="25"/>
      <c r="L47" s="28"/>
      <c r="M47" s="23"/>
    </row>
    <row r="48" spans="1:52" ht="30" customHeight="1" x14ac:dyDescent="0.3">
      <c r="A48" s="19" t="s">
        <v>707</v>
      </c>
      <c r="B48" s="20"/>
      <c r="C48" s="20"/>
      <c r="D48" s="20"/>
      <c r="E48" s="24"/>
      <c r="F48" s="27"/>
      <c r="G48" s="24"/>
      <c r="H48" s="27"/>
      <c r="I48" s="24"/>
      <c r="J48" s="27"/>
      <c r="K48" s="24"/>
      <c r="L48" s="27"/>
      <c r="M48" s="21"/>
      <c r="N48" s="1" t="s">
        <v>157</v>
      </c>
    </row>
    <row r="49" spans="1:52" ht="30" customHeight="1" x14ac:dyDescent="0.3">
      <c r="A49" s="22" t="s">
        <v>668</v>
      </c>
      <c r="B49" s="22" t="s">
        <v>669</v>
      </c>
      <c r="C49" s="22" t="s">
        <v>424</v>
      </c>
      <c r="D49" s="23">
        <v>2.4E-2</v>
      </c>
      <c r="E49" s="25"/>
      <c r="F49" s="28"/>
      <c r="G49" s="25"/>
      <c r="H49" s="28"/>
      <c r="I49" s="25"/>
      <c r="J49" s="28"/>
      <c r="K49" s="25"/>
      <c r="L49" s="28"/>
      <c r="M49" s="22"/>
      <c r="N49" s="2" t="s">
        <v>157</v>
      </c>
      <c r="O49" s="2" t="s">
        <v>671</v>
      </c>
      <c r="P49" s="2" t="s">
        <v>67</v>
      </c>
      <c r="Q49" s="2" t="s">
        <v>66</v>
      </c>
      <c r="R49" s="2" t="s">
        <v>66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709</v>
      </c>
      <c r="AX49" s="2" t="s">
        <v>52</v>
      </c>
      <c r="AY49" s="2" t="s">
        <v>52</v>
      </c>
      <c r="AZ49" s="2" t="s">
        <v>52</v>
      </c>
    </row>
    <row r="50" spans="1:52" ht="30" customHeight="1" x14ac:dyDescent="0.3">
      <c r="A50" s="22" t="s">
        <v>710</v>
      </c>
      <c r="B50" s="22" t="s">
        <v>711</v>
      </c>
      <c r="C50" s="22" t="s">
        <v>96</v>
      </c>
      <c r="D50" s="23">
        <v>1</v>
      </c>
      <c r="E50" s="25"/>
      <c r="F50" s="28"/>
      <c r="G50" s="25"/>
      <c r="H50" s="28"/>
      <c r="I50" s="25"/>
      <c r="J50" s="28"/>
      <c r="K50" s="25"/>
      <c r="L50" s="28"/>
      <c r="M50" s="22"/>
      <c r="N50" s="2" t="s">
        <v>157</v>
      </c>
      <c r="O50" s="2" t="s">
        <v>713</v>
      </c>
      <c r="P50" s="2" t="s">
        <v>67</v>
      </c>
      <c r="Q50" s="2" t="s">
        <v>66</v>
      </c>
      <c r="R50" s="2" t="s">
        <v>66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714</v>
      </c>
      <c r="AX50" s="2" t="s">
        <v>52</v>
      </c>
      <c r="AY50" s="2" t="s">
        <v>52</v>
      </c>
      <c r="AZ50" s="2" t="s">
        <v>52</v>
      </c>
    </row>
    <row r="51" spans="1:52" ht="30" customHeight="1" x14ac:dyDescent="0.3">
      <c r="A51" s="22" t="s">
        <v>715</v>
      </c>
      <c r="B51" s="22" t="s">
        <v>716</v>
      </c>
      <c r="C51" s="22" t="s">
        <v>96</v>
      </c>
      <c r="D51" s="23">
        <v>1</v>
      </c>
      <c r="E51" s="25"/>
      <c r="F51" s="28"/>
      <c r="G51" s="25"/>
      <c r="H51" s="28"/>
      <c r="I51" s="25"/>
      <c r="J51" s="28"/>
      <c r="K51" s="25"/>
      <c r="L51" s="28"/>
      <c r="M51" s="22"/>
      <c r="N51" s="2" t="s">
        <v>157</v>
      </c>
      <c r="O51" s="2" t="s">
        <v>718</v>
      </c>
      <c r="P51" s="2" t="s">
        <v>67</v>
      </c>
      <c r="Q51" s="2" t="s">
        <v>66</v>
      </c>
      <c r="R51" s="2" t="s">
        <v>66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719</v>
      </c>
      <c r="AX51" s="2" t="s">
        <v>52</v>
      </c>
      <c r="AY51" s="2" t="s">
        <v>52</v>
      </c>
      <c r="AZ51" s="2" t="s">
        <v>52</v>
      </c>
    </row>
    <row r="52" spans="1:52" ht="30" customHeight="1" x14ac:dyDescent="0.3">
      <c r="A52" s="22" t="s">
        <v>625</v>
      </c>
      <c r="B52" s="22" t="s">
        <v>52</v>
      </c>
      <c r="C52" s="22" t="s">
        <v>52</v>
      </c>
      <c r="D52" s="23"/>
      <c r="E52" s="25"/>
      <c r="F52" s="28"/>
      <c r="G52" s="25"/>
      <c r="H52" s="28"/>
      <c r="I52" s="25"/>
      <c r="J52" s="28"/>
      <c r="K52" s="25"/>
      <c r="L52" s="28"/>
      <c r="M52" s="22"/>
      <c r="N52" s="2" t="s">
        <v>106</v>
      </c>
      <c r="O52" s="2" t="s">
        <v>106</v>
      </c>
      <c r="P52" s="2" t="s">
        <v>52</v>
      </c>
      <c r="Q52" s="2" t="s">
        <v>52</v>
      </c>
      <c r="R52" s="2" t="s">
        <v>52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52</v>
      </c>
      <c r="AX52" s="2" t="s">
        <v>52</v>
      </c>
      <c r="AY52" s="2" t="s">
        <v>52</v>
      </c>
      <c r="AZ52" s="2" t="s">
        <v>52</v>
      </c>
    </row>
    <row r="53" spans="1:52" ht="30" customHeight="1" x14ac:dyDescent="0.3">
      <c r="A53" s="23"/>
      <c r="B53" s="23"/>
      <c r="C53" s="23"/>
      <c r="D53" s="23"/>
      <c r="E53" s="25"/>
      <c r="F53" s="28"/>
      <c r="G53" s="25"/>
      <c r="H53" s="28"/>
      <c r="I53" s="25"/>
      <c r="J53" s="28"/>
      <c r="K53" s="25"/>
      <c r="L53" s="28"/>
      <c r="M53" s="23"/>
    </row>
    <row r="54" spans="1:52" ht="30" customHeight="1" x14ac:dyDescent="0.3">
      <c r="A54" s="19" t="s">
        <v>720</v>
      </c>
      <c r="B54" s="20"/>
      <c r="C54" s="20"/>
      <c r="D54" s="20"/>
      <c r="E54" s="24"/>
      <c r="F54" s="27"/>
      <c r="G54" s="24"/>
      <c r="H54" s="27"/>
      <c r="I54" s="24"/>
      <c r="J54" s="27"/>
      <c r="K54" s="24"/>
      <c r="L54" s="27"/>
      <c r="M54" s="21"/>
      <c r="N54" s="1" t="s">
        <v>190</v>
      </c>
    </row>
    <row r="55" spans="1:52" ht="30" customHeight="1" x14ac:dyDescent="0.3">
      <c r="A55" s="22" t="s">
        <v>721</v>
      </c>
      <c r="B55" s="22" t="s">
        <v>722</v>
      </c>
      <c r="C55" s="22" t="s">
        <v>550</v>
      </c>
      <c r="D55" s="23">
        <v>1.496</v>
      </c>
      <c r="E55" s="25"/>
      <c r="F55" s="28"/>
      <c r="G55" s="25"/>
      <c r="H55" s="28"/>
      <c r="I55" s="25"/>
      <c r="J55" s="28"/>
      <c r="K55" s="25"/>
      <c r="L55" s="28"/>
      <c r="M55" s="22"/>
      <c r="N55" s="2" t="s">
        <v>190</v>
      </c>
      <c r="O55" s="2" t="s">
        <v>723</v>
      </c>
      <c r="P55" s="2" t="s">
        <v>66</v>
      </c>
      <c r="Q55" s="2" t="s">
        <v>66</v>
      </c>
      <c r="R55" s="2" t="s">
        <v>67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724</v>
      </c>
      <c r="AX55" s="2" t="s">
        <v>52</v>
      </c>
      <c r="AY55" s="2" t="s">
        <v>52</v>
      </c>
      <c r="AZ55" s="2" t="s">
        <v>52</v>
      </c>
    </row>
    <row r="56" spans="1:52" ht="30" customHeight="1" x14ac:dyDescent="0.3">
      <c r="A56" s="22" t="s">
        <v>725</v>
      </c>
      <c r="B56" s="22" t="s">
        <v>726</v>
      </c>
      <c r="C56" s="22" t="s">
        <v>550</v>
      </c>
      <c r="D56" s="23">
        <v>1.36</v>
      </c>
      <c r="E56" s="25"/>
      <c r="F56" s="28"/>
      <c r="G56" s="25"/>
      <c r="H56" s="28"/>
      <c r="I56" s="25"/>
      <c r="J56" s="28"/>
      <c r="K56" s="25"/>
      <c r="L56" s="28"/>
      <c r="M56" s="22"/>
      <c r="N56" s="2" t="s">
        <v>190</v>
      </c>
      <c r="O56" s="2" t="s">
        <v>728</v>
      </c>
      <c r="P56" s="2" t="s">
        <v>67</v>
      </c>
      <c r="Q56" s="2" t="s">
        <v>66</v>
      </c>
      <c r="R56" s="2" t="s">
        <v>66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52</v>
      </c>
      <c r="AW56" s="2" t="s">
        <v>729</v>
      </c>
      <c r="AX56" s="2" t="s">
        <v>52</v>
      </c>
      <c r="AY56" s="2" t="s">
        <v>52</v>
      </c>
      <c r="AZ56" s="2" t="s">
        <v>52</v>
      </c>
    </row>
    <row r="57" spans="1:52" ht="30" customHeight="1" x14ac:dyDescent="0.3">
      <c r="A57" s="22" t="s">
        <v>89</v>
      </c>
      <c r="B57" s="22" t="s">
        <v>730</v>
      </c>
      <c r="C57" s="22" t="s">
        <v>550</v>
      </c>
      <c r="D57" s="23">
        <v>-0.13600000000000001</v>
      </c>
      <c r="E57" s="25"/>
      <c r="F57" s="28"/>
      <c r="G57" s="25"/>
      <c r="H57" s="28"/>
      <c r="I57" s="25"/>
      <c r="J57" s="28"/>
      <c r="K57" s="25"/>
      <c r="L57" s="28"/>
      <c r="M57" s="22"/>
      <c r="N57" s="2" t="s">
        <v>190</v>
      </c>
      <c r="O57" s="2" t="s">
        <v>731</v>
      </c>
      <c r="P57" s="2" t="s">
        <v>66</v>
      </c>
      <c r="Q57" s="2" t="s">
        <v>66</v>
      </c>
      <c r="R57" s="2" t="s">
        <v>67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732</v>
      </c>
      <c r="AX57" s="2" t="s">
        <v>52</v>
      </c>
      <c r="AY57" s="2" t="s">
        <v>52</v>
      </c>
      <c r="AZ57" s="2" t="s">
        <v>52</v>
      </c>
    </row>
    <row r="58" spans="1:52" ht="30" customHeight="1" x14ac:dyDescent="0.3">
      <c r="A58" s="22" t="s">
        <v>625</v>
      </c>
      <c r="B58" s="22" t="s">
        <v>52</v>
      </c>
      <c r="C58" s="22" t="s">
        <v>52</v>
      </c>
      <c r="D58" s="23"/>
      <c r="E58" s="25"/>
      <c r="F58" s="28"/>
      <c r="G58" s="25"/>
      <c r="H58" s="28"/>
      <c r="I58" s="25"/>
      <c r="J58" s="28"/>
      <c r="K58" s="25"/>
      <c r="L58" s="28"/>
      <c r="M58" s="22"/>
      <c r="N58" s="2" t="s">
        <v>106</v>
      </c>
      <c r="O58" s="2" t="s">
        <v>106</v>
      </c>
      <c r="P58" s="2" t="s">
        <v>52</v>
      </c>
      <c r="Q58" s="2" t="s">
        <v>52</v>
      </c>
      <c r="R58" s="2" t="s">
        <v>52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52</v>
      </c>
      <c r="AX58" s="2" t="s">
        <v>52</v>
      </c>
      <c r="AY58" s="2" t="s">
        <v>52</v>
      </c>
      <c r="AZ58" s="2" t="s">
        <v>52</v>
      </c>
    </row>
    <row r="59" spans="1:52" ht="30" customHeight="1" x14ac:dyDescent="0.3">
      <c r="A59" s="23"/>
      <c r="B59" s="23"/>
      <c r="C59" s="23"/>
      <c r="D59" s="23"/>
      <c r="E59" s="25"/>
      <c r="F59" s="28"/>
      <c r="G59" s="25"/>
      <c r="H59" s="28"/>
      <c r="I59" s="25"/>
      <c r="J59" s="28"/>
      <c r="K59" s="25"/>
      <c r="L59" s="28"/>
      <c r="M59" s="23"/>
    </row>
    <row r="60" spans="1:52" ht="30" customHeight="1" x14ac:dyDescent="0.3">
      <c r="A60" s="19" t="s">
        <v>733</v>
      </c>
      <c r="B60" s="20"/>
      <c r="C60" s="20"/>
      <c r="D60" s="20"/>
      <c r="E60" s="24"/>
      <c r="F60" s="27"/>
      <c r="G60" s="24"/>
      <c r="H60" s="27"/>
      <c r="I60" s="24"/>
      <c r="J60" s="27"/>
      <c r="K60" s="24"/>
      <c r="L60" s="27"/>
      <c r="M60" s="21"/>
      <c r="N60" s="1" t="s">
        <v>195</v>
      </c>
    </row>
    <row r="61" spans="1:52" ht="30" customHeight="1" x14ac:dyDescent="0.3">
      <c r="A61" s="22" t="s">
        <v>74</v>
      </c>
      <c r="B61" s="22" t="s">
        <v>734</v>
      </c>
      <c r="C61" s="22" t="s">
        <v>132</v>
      </c>
      <c r="D61" s="23">
        <v>4.2</v>
      </c>
      <c r="E61" s="25"/>
      <c r="F61" s="28"/>
      <c r="G61" s="25"/>
      <c r="H61" s="28"/>
      <c r="I61" s="25"/>
      <c r="J61" s="28"/>
      <c r="K61" s="25"/>
      <c r="L61" s="28"/>
      <c r="M61" s="22"/>
      <c r="N61" s="2" t="s">
        <v>195</v>
      </c>
      <c r="O61" s="2" t="s">
        <v>735</v>
      </c>
      <c r="P61" s="2" t="s">
        <v>66</v>
      </c>
      <c r="Q61" s="2" t="s">
        <v>66</v>
      </c>
      <c r="R61" s="2" t="s">
        <v>67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736</v>
      </c>
      <c r="AX61" s="2" t="s">
        <v>52</v>
      </c>
      <c r="AY61" s="2" t="s">
        <v>52</v>
      </c>
      <c r="AZ61" s="2" t="s">
        <v>52</v>
      </c>
    </row>
    <row r="62" spans="1:52" ht="30" customHeight="1" x14ac:dyDescent="0.3">
      <c r="A62" s="22" t="s">
        <v>725</v>
      </c>
      <c r="B62" s="22" t="s">
        <v>737</v>
      </c>
      <c r="C62" s="22" t="s">
        <v>550</v>
      </c>
      <c r="D62" s="23">
        <v>9.52</v>
      </c>
      <c r="E62" s="25"/>
      <c r="F62" s="28"/>
      <c r="G62" s="25"/>
      <c r="H62" s="28"/>
      <c r="I62" s="25"/>
      <c r="J62" s="28"/>
      <c r="K62" s="25"/>
      <c r="L62" s="28"/>
      <c r="M62" s="22"/>
      <c r="N62" s="2" t="s">
        <v>195</v>
      </c>
      <c r="O62" s="2" t="s">
        <v>739</v>
      </c>
      <c r="P62" s="2" t="s">
        <v>67</v>
      </c>
      <c r="Q62" s="2" t="s">
        <v>66</v>
      </c>
      <c r="R62" s="2" t="s">
        <v>66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740</v>
      </c>
      <c r="AX62" s="2" t="s">
        <v>52</v>
      </c>
      <c r="AY62" s="2" t="s">
        <v>52</v>
      </c>
      <c r="AZ62" s="2" t="s">
        <v>52</v>
      </c>
    </row>
    <row r="63" spans="1:52" ht="30" customHeight="1" x14ac:dyDescent="0.3">
      <c r="A63" s="22" t="s">
        <v>89</v>
      </c>
      <c r="B63" s="22" t="s">
        <v>90</v>
      </c>
      <c r="C63" s="22" t="s">
        <v>550</v>
      </c>
      <c r="D63" s="23">
        <v>-0.47599999999999998</v>
      </c>
      <c r="E63" s="25"/>
      <c r="F63" s="28"/>
      <c r="G63" s="25"/>
      <c r="H63" s="28"/>
      <c r="I63" s="25"/>
      <c r="J63" s="28"/>
      <c r="K63" s="25"/>
      <c r="L63" s="28"/>
      <c r="M63" s="22"/>
      <c r="N63" s="2" t="s">
        <v>195</v>
      </c>
      <c r="O63" s="2" t="s">
        <v>552</v>
      </c>
      <c r="P63" s="2" t="s">
        <v>66</v>
      </c>
      <c r="Q63" s="2" t="s">
        <v>66</v>
      </c>
      <c r="R63" s="2" t="s">
        <v>67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741</v>
      </c>
      <c r="AX63" s="2" t="s">
        <v>52</v>
      </c>
      <c r="AY63" s="2" t="s">
        <v>52</v>
      </c>
      <c r="AZ63" s="2" t="s">
        <v>52</v>
      </c>
    </row>
    <row r="64" spans="1:52" ht="30" customHeight="1" x14ac:dyDescent="0.3">
      <c r="A64" s="22" t="s">
        <v>742</v>
      </c>
      <c r="B64" s="22" t="s">
        <v>637</v>
      </c>
      <c r="C64" s="22" t="s">
        <v>96</v>
      </c>
      <c r="D64" s="23">
        <v>0.8</v>
      </c>
      <c r="E64" s="25"/>
      <c r="F64" s="28"/>
      <c r="G64" s="25"/>
      <c r="H64" s="28"/>
      <c r="I64" s="25"/>
      <c r="J64" s="28"/>
      <c r="K64" s="25"/>
      <c r="L64" s="28"/>
      <c r="M64" s="22"/>
      <c r="N64" s="2" t="s">
        <v>195</v>
      </c>
      <c r="O64" s="2" t="s">
        <v>744</v>
      </c>
      <c r="P64" s="2" t="s">
        <v>67</v>
      </c>
      <c r="Q64" s="2" t="s">
        <v>66</v>
      </c>
      <c r="R64" s="2" t="s">
        <v>66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745</v>
      </c>
      <c r="AX64" s="2" t="s">
        <v>52</v>
      </c>
      <c r="AY64" s="2" t="s">
        <v>52</v>
      </c>
      <c r="AZ64" s="2" t="s">
        <v>52</v>
      </c>
    </row>
    <row r="65" spans="1:52" ht="30" customHeight="1" x14ac:dyDescent="0.3">
      <c r="A65" s="22" t="s">
        <v>625</v>
      </c>
      <c r="B65" s="22" t="s">
        <v>52</v>
      </c>
      <c r="C65" s="22" t="s">
        <v>52</v>
      </c>
      <c r="D65" s="23"/>
      <c r="E65" s="25"/>
      <c r="F65" s="28"/>
      <c r="G65" s="25"/>
      <c r="H65" s="28"/>
      <c r="I65" s="25"/>
      <c r="J65" s="28"/>
      <c r="K65" s="25"/>
      <c r="L65" s="28"/>
      <c r="M65" s="22"/>
      <c r="N65" s="2" t="s">
        <v>106</v>
      </c>
      <c r="O65" s="2" t="s">
        <v>106</v>
      </c>
      <c r="P65" s="2" t="s">
        <v>52</v>
      </c>
      <c r="Q65" s="2" t="s">
        <v>52</v>
      </c>
      <c r="R65" s="2" t="s">
        <v>52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52</v>
      </c>
      <c r="AX65" s="2" t="s">
        <v>52</v>
      </c>
      <c r="AY65" s="2" t="s">
        <v>52</v>
      </c>
      <c r="AZ65" s="2" t="s">
        <v>52</v>
      </c>
    </row>
    <row r="66" spans="1:52" ht="30" customHeight="1" x14ac:dyDescent="0.3">
      <c r="A66" s="23"/>
      <c r="B66" s="23"/>
      <c r="C66" s="23"/>
      <c r="D66" s="23"/>
      <c r="E66" s="25"/>
      <c r="F66" s="28"/>
      <c r="G66" s="25"/>
      <c r="H66" s="28"/>
      <c r="I66" s="25"/>
      <c r="J66" s="28"/>
      <c r="K66" s="25"/>
      <c r="L66" s="28"/>
      <c r="M66" s="23"/>
    </row>
    <row r="67" spans="1:52" ht="30" customHeight="1" x14ac:dyDescent="0.3">
      <c r="A67" s="19" t="s">
        <v>746</v>
      </c>
      <c r="B67" s="20"/>
      <c r="C67" s="20"/>
      <c r="D67" s="20"/>
      <c r="E67" s="24"/>
      <c r="F67" s="27"/>
      <c r="G67" s="24"/>
      <c r="H67" s="27"/>
      <c r="I67" s="24"/>
      <c r="J67" s="27"/>
      <c r="K67" s="24"/>
      <c r="L67" s="27"/>
      <c r="M67" s="21"/>
      <c r="N67" s="1" t="s">
        <v>200</v>
      </c>
    </row>
    <row r="68" spans="1:52" ht="30" customHeight="1" x14ac:dyDescent="0.3">
      <c r="A68" s="22" t="s">
        <v>748</v>
      </c>
      <c r="B68" s="22" t="s">
        <v>198</v>
      </c>
      <c r="C68" s="22" t="s">
        <v>96</v>
      </c>
      <c r="D68" s="23">
        <v>1.05</v>
      </c>
      <c r="E68" s="25"/>
      <c r="F68" s="28"/>
      <c r="G68" s="25"/>
      <c r="H68" s="28"/>
      <c r="I68" s="25"/>
      <c r="J68" s="28"/>
      <c r="K68" s="25"/>
      <c r="L68" s="28"/>
      <c r="M68" s="22"/>
      <c r="N68" s="2" t="s">
        <v>200</v>
      </c>
      <c r="O68" s="2" t="s">
        <v>749</v>
      </c>
      <c r="P68" s="2" t="s">
        <v>66</v>
      </c>
      <c r="Q68" s="2" t="s">
        <v>66</v>
      </c>
      <c r="R68" s="2" t="s">
        <v>67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750</v>
      </c>
      <c r="AX68" s="2" t="s">
        <v>52</v>
      </c>
      <c r="AY68" s="2" t="s">
        <v>52</v>
      </c>
      <c r="AZ68" s="2" t="s">
        <v>52</v>
      </c>
    </row>
    <row r="69" spans="1:52" ht="30" customHeight="1" x14ac:dyDescent="0.3">
      <c r="A69" s="22" t="s">
        <v>751</v>
      </c>
      <c r="B69" s="22" t="s">
        <v>752</v>
      </c>
      <c r="C69" s="22" t="s">
        <v>96</v>
      </c>
      <c r="D69" s="23">
        <v>1</v>
      </c>
      <c r="E69" s="25"/>
      <c r="F69" s="28"/>
      <c r="G69" s="25"/>
      <c r="H69" s="28"/>
      <c r="I69" s="25"/>
      <c r="J69" s="28"/>
      <c r="K69" s="25"/>
      <c r="L69" s="28"/>
      <c r="M69" s="22"/>
      <c r="N69" s="2" t="s">
        <v>200</v>
      </c>
      <c r="O69" s="2" t="s">
        <v>754</v>
      </c>
      <c r="P69" s="2" t="s">
        <v>67</v>
      </c>
      <c r="Q69" s="2" t="s">
        <v>66</v>
      </c>
      <c r="R69" s="2" t="s">
        <v>66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755</v>
      </c>
      <c r="AX69" s="2" t="s">
        <v>52</v>
      </c>
      <c r="AY69" s="2" t="s">
        <v>52</v>
      </c>
      <c r="AZ69" s="2" t="s">
        <v>52</v>
      </c>
    </row>
    <row r="70" spans="1:52" ht="30" customHeight="1" x14ac:dyDescent="0.3">
      <c r="A70" s="22" t="s">
        <v>625</v>
      </c>
      <c r="B70" s="22" t="s">
        <v>52</v>
      </c>
      <c r="C70" s="22" t="s">
        <v>52</v>
      </c>
      <c r="D70" s="23"/>
      <c r="E70" s="25"/>
      <c r="F70" s="28"/>
      <c r="G70" s="25"/>
      <c r="H70" s="28"/>
      <c r="I70" s="25"/>
      <c r="J70" s="28"/>
      <c r="K70" s="25"/>
      <c r="L70" s="28"/>
      <c r="M70" s="22"/>
      <c r="N70" s="2" t="s">
        <v>106</v>
      </c>
      <c r="O70" s="2" t="s">
        <v>106</v>
      </c>
      <c r="P70" s="2" t="s">
        <v>52</v>
      </c>
      <c r="Q70" s="2" t="s">
        <v>52</v>
      </c>
      <c r="R70" s="2" t="s">
        <v>52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52</v>
      </c>
      <c r="AX70" s="2" t="s">
        <v>52</v>
      </c>
      <c r="AY70" s="2" t="s">
        <v>52</v>
      </c>
      <c r="AZ70" s="2" t="s">
        <v>52</v>
      </c>
    </row>
    <row r="71" spans="1:52" ht="30" customHeight="1" x14ac:dyDescent="0.3">
      <c r="A71" s="23"/>
      <c r="B71" s="23"/>
      <c r="C71" s="23"/>
      <c r="D71" s="23"/>
      <c r="E71" s="25"/>
      <c r="F71" s="28"/>
      <c r="G71" s="25"/>
      <c r="H71" s="28"/>
      <c r="I71" s="25"/>
      <c r="J71" s="28"/>
      <c r="K71" s="25"/>
      <c r="L71" s="28"/>
      <c r="M71" s="23"/>
    </row>
    <row r="72" spans="1:52" ht="30" customHeight="1" x14ac:dyDescent="0.3">
      <c r="A72" s="19" t="s">
        <v>756</v>
      </c>
      <c r="B72" s="20"/>
      <c r="C72" s="20"/>
      <c r="D72" s="20"/>
      <c r="E72" s="24"/>
      <c r="F72" s="27"/>
      <c r="G72" s="24"/>
      <c r="H72" s="27"/>
      <c r="I72" s="24"/>
      <c r="J72" s="27"/>
      <c r="K72" s="24"/>
      <c r="L72" s="27"/>
      <c r="M72" s="21"/>
      <c r="N72" s="1" t="s">
        <v>205</v>
      </c>
    </row>
    <row r="73" spans="1:52" ht="30" customHeight="1" x14ac:dyDescent="0.3">
      <c r="A73" s="22" t="s">
        <v>758</v>
      </c>
      <c r="B73" s="22" t="s">
        <v>203</v>
      </c>
      <c r="C73" s="22" t="s">
        <v>96</v>
      </c>
      <c r="D73" s="23">
        <v>1.05</v>
      </c>
      <c r="E73" s="25"/>
      <c r="F73" s="28"/>
      <c r="G73" s="25"/>
      <c r="H73" s="28"/>
      <c r="I73" s="25"/>
      <c r="J73" s="28"/>
      <c r="K73" s="25"/>
      <c r="L73" s="28"/>
      <c r="M73" s="22"/>
      <c r="N73" s="2" t="s">
        <v>205</v>
      </c>
      <c r="O73" s="2" t="s">
        <v>759</v>
      </c>
      <c r="P73" s="2" t="s">
        <v>66</v>
      </c>
      <c r="Q73" s="2" t="s">
        <v>66</v>
      </c>
      <c r="R73" s="2" t="s">
        <v>67</v>
      </c>
      <c r="S73" s="3"/>
      <c r="T73" s="3"/>
      <c r="U73" s="3"/>
      <c r="V73" s="3">
        <v>1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760</v>
      </c>
      <c r="AX73" s="2" t="s">
        <v>52</v>
      </c>
      <c r="AY73" s="2" t="s">
        <v>52</v>
      </c>
      <c r="AZ73" s="2" t="s">
        <v>52</v>
      </c>
    </row>
    <row r="74" spans="1:52" ht="30" customHeight="1" x14ac:dyDescent="0.3">
      <c r="A74" s="22" t="s">
        <v>761</v>
      </c>
      <c r="B74" s="22" t="s">
        <v>762</v>
      </c>
      <c r="C74" s="22" t="s">
        <v>517</v>
      </c>
      <c r="D74" s="23">
        <v>1</v>
      </c>
      <c r="E74" s="25"/>
      <c r="F74" s="28"/>
      <c r="G74" s="25"/>
      <c r="H74" s="28"/>
      <c r="I74" s="25"/>
      <c r="J74" s="28"/>
      <c r="K74" s="25"/>
      <c r="L74" s="28"/>
      <c r="M74" s="22"/>
      <c r="N74" s="2" t="s">
        <v>205</v>
      </c>
      <c r="O74" s="2" t="s">
        <v>535</v>
      </c>
      <c r="P74" s="2" t="s">
        <v>66</v>
      </c>
      <c r="Q74" s="2" t="s">
        <v>66</v>
      </c>
      <c r="R74" s="2" t="s">
        <v>66</v>
      </c>
      <c r="S74" s="3">
        <v>0</v>
      </c>
      <c r="T74" s="3">
        <v>0</v>
      </c>
      <c r="U74" s="3">
        <v>0.03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763</v>
      </c>
      <c r="AX74" s="2" t="s">
        <v>52</v>
      </c>
      <c r="AY74" s="2" t="s">
        <v>52</v>
      </c>
      <c r="AZ74" s="2" t="s">
        <v>52</v>
      </c>
    </row>
    <row r="75" spans="1:52" ht="30" customHeight="1" x14ac:dyDescent="0.3">
      <c r="A75" s="22" t="s">
        <v>764</v>
      </c>
      <c r="B75" s="22" t="s">
        <v>52</v>
      </c>
      <c r="C75" s="22" t="s">
        <v>96</v>
      </c>
      <c r="D75" s="23">
        <v>1</v>
      </c>
      <c r="E75" s="25"/>
      <c r="F75" s="28"/>
      <c r="G75" s="25"/>
      <c r="H75" s="28"/>
      <c r="I75" s="25"/>
      <c r="J75" s="28"/>
      <c r="K75" s="25"/>
      <c r="L75" s="28"/>
      <c r="M75" s="22"/>
      <c r="N75" s="2" t="s">
        <v>205</v>
      </c>
      <c r="O75" s="2" t="s">
        <v>766</v>
      </c>
      <c r="P75" s="2" t="s">
        <v>67</v>
      </c>
      <c r="Q75" s="2" t="s">
        <v>66</v>
      </c>
      <c r="R75" s="2" t="s">
        <v>66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767</v>
      </c>
      <c r="AX75" s="2" t="s">
        <v>52</v>
      </c>
      <c r="AY75" s="2" t="s">
        <v>52</v>
      </c>
      <c r="AZ75" s="2" t="s">
        <v>52</v>
      </c>
    </row>
    <row r="76" spans="1:52" ht="30" customHeight="1" x14ac:dyDescent="0.3">
      <c r="A76" s="22" t="s">
        <v>625</v>
      </c>
      <c r="B76" s="22" t="s">
        <v>52</v>
      </c>
      <c r="C76" s="22" t="s">
        <v>52</v>
      </c>
      <c r="D76" s="23"/>
      <c r="E76" s="25"/>
      <c r="F76" s="28"/>
      <c r="G76" s="25"/>
      <c r="H76" s="28"/>
      <c r="I76" s="25"/>
      <c r="J76" s="28"/>
      <c r="K76" s="25"/>
      <c r="L76" s="28"/>
      <c r="M76" s="22"/>
      <c r="N76" s="2" t="s">
        <v>106</v>
      </c>
      <c r="O76" s="2" t="s">
        <v>106</v>
      </c>
      <c r="P76" s="2" t="s">
        <v>52</v>
      </c>
      <c r="Q76" s="2" t="s">
        <v>52</v>
      </c>
      <c r="R76" s="2" t="s">
        <v>52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52</v>
      </c>
      <c r="AX76" s="2" t="s">
        <v>52</v>
      </c>
      <c r="AY76" s="2" t="s">
        <v>52</v>
      </c>
      <c r="AZ76" s="2" t="s">
        <v>52</v>
      </c>
    </row>
    <row r="77" spans="1:52" ht="30" customHeight="1" x14ac:dyDescent="0.3">
      <c r="A77" s="23"/>
      <c r="B77" s="23"/>
      <c r="C77" s="23"/>
      <c r="D77" s="23"/>
      <c r="E77" s="25"/>
      <c r="F77" s="28"/>
      <c r="G77" s="25"/>
      <c r="H77" s="28"/>
      <c r="I77" s="25"/>
      <c r="J77" s="28"/>
      <c r="K77" s="25"/>
      <c r="L77" s="28"/>
      <c r="M77" s="23"/>
    </row>
    <row r="78" spans="1:52" ht="30" customHeight="1" x14ac:dyDescent="0.3">
      <c r="A78" s="19" t="s">
        <v>768</v>
      </c>
      <c r="B78" s="20"/>
      <c r="C78" s="20"/>
      <c r="D78" s="20"/>
      <c r="E78" s="24"/>
      <c r="F78" s="27"/>
      <c r="G78" s="24"/>
      <c r="H78" s="27"/>
      <c r="I78" s="24"/>
      <c r="J78" s="27"/>
      <c r="K78" s="24"/>
      <c r="L78" s="27"/>
      <c r="M78" s="21"/>
      <c r="N78" s="1" t="s">
        <v>210</v>
      </c>
    </row>
    <row r="79" spans="1:52" ht="30" customHeight="1" x14ac:dyDescent="0.3">
      <c r="A79" s="22" t="s">
        <v>770</v>
      </c>
      <c r="B79" s="22" t="s">
        <v>771</v>
      </c>
      <c r="C79" s="22" t="s">
        <v>96</v>
      </c>
      <c r="D79" s="23">
        <v>1.05</v>
      </c>
      <c r="E79" s="25"/>
      <c r="F79" s="28"/>
      <c r="G79" s="25"/>
      <c r="H79" s="28"/>
      <c r="I79" s="25"/>
      <c r="J79" s="28"/>
      <c r="K79" s="25"/>
      <c r="L79" s="28"/>
      <c r="M79" s="22"/>
      <c r="N79" s="2" t="s">
        <v>210</v>
      </c>
      <c r="O79" s="2" t="s">
        <v>772</v>
      </c>
      <c r="P79" s="2" t="s">
        <v>66</v>
      </c>
      <c r="Q79" s="2" t="s">
        <v>66</v>
      </c>
      <c r="R79" s="2" t="s">
        <v>67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773</v>
      </c>
      <c r="AX79" s="2" t="s">
        <v>52</v>
      </c>
      <c r="AY79" s="2" t="s">
        <v>52</v>
      </c>
      <c r="AZ79" s="2" t="s">
        <v>52</v>
      </c>
    </row>
    <row r="80" spans="1:52" ht="30" customHeight="1" x14ac:dyDescent="0.3">
      <c r="A80" s="22" t="s">
        <v>774</v>
      </c>
      <c r="B80" s="22" t="s">
        <v>775</v>
      </c>
      <c r="C80" s="22" t="s">
        <v>550</v>
      </c>
      <c r="D80" s="23"/>
      <c r="E80" s="25"/>
      <c r="F80" s="28"/>
      <c r="G80" s="25"/>
      <c r="H80" s="28"/>
      <c r="I80" s="25"/>
      <c r="J80" s="28"/>
      <c r="K80" s="25"/>
      <c r="L80" s="28"/>
      <c r="M80" s="22"/>
      <c r="N80" s="2" t="s">
        <v>210</v>
      </c>
      <c r="O80" s="2" t="s">
        <v>776</v>
      </c>
      <c r="P80" s="2" t="s">
        <v>66</v>
      </c>
      <c r="Q80" s="2" t="s">
        <v>66</v>
      </c>
      <c r="R80" s="2" t="s">
        <v>67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777</v>
      </c>
      <c r="AX80" s="2" t="s">
        <v>52</v>
      </c>
      <c r="AY80" s="2" t="s">
        <v>52</v>
      </c>
      <c r="AZ80" s="2" t="s">
        <v>52</v>
      </c>
    </row>
    <row r="81" spans="1:52" ht="30" customHeight="1" x14ac:dyDescent="0.3">
      <c r="A81" s="22" t="s">
        <v>778</v>
      </c>
      <c r="B81" s="22" t="s">
        <v>779</v>
      </c>
      <c r="C81" s="22" t="s">
        <v>96</v>
      </c>
      <c r="D81" s="23">
        <v>1</v>
      </c>
      <c r="E81" s="25"/>
      <c r="F81" s="28"/>
      <c r="G81" s="25"/>
      <c r="H81" s="28"/>
      <c r="I81" s="25"/>
      <c r="J81" s="28"/>
      <c r="K81" s="25"/>
      <c r="L81" s="28"/>
      <c r="M81" s="22"/>
      <c r="N81" s="2" t="s">
        <v>210</v>
      </c>
      <c r="O81" s="2" t="s">
        <v>781</v>
      </c>
      <c r="P81" s="2" t="s">
        <v>67</v>
      </c>
      <c r="Q81" s="2" t="s">
        <v>66</v>
      </c>
      <c r="R81" s="2" t="s">
        <v>66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782</v>
      </c>
      <c r="AX81" s="2" t="s">
        <v>52</v>
      </c>
      <c r="AY81" s="2" t="s">
        <v>52</v>
      </c>
      <c r="AZ81" s="2" t="s">
        <v>52</v>
      </c>
    </row>
    <row r="82" spans="1:52" ht="30" customHeight="1" x14ac:dyDescent="0.3">
      <c r="A82" s="22" t="s">
        <v>625</v>
      </c>
      <c r="B82" s="22" t="s">
        <v>52</v>
      </c>
      <c r="C82" s="22" t="s">
        <v>52</v>
      </c>
      <c r="D82" s="23"/>
      <c r="E82" s="25"/>
      <c r="F82" s="28"/>
      <c r="G82" s="25"/>
      <c r="H82" s="28"/>
      <c r="I82" s="25"/>
      <c r="J82" s="28"/>
      <c r="K82" s="25"/>
      <c r="L82" s="28"/>
      <c r="M82" s="22"/>
      <c r="N82" s="2" t="s">
        <v>106</v>
      </c>
      <c r="O82" s="2" t="s">
        <v>106</v>
      </c>
      <c r="P82" s="2" t="s">
        <v>52</v>
      </c>
      <c r="Q82" s="2" t="s">
        <v>52</v>
      </c>
      <c r="R82" s="2" t="s">
        <v>52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52</v>
      </c>
      <c r="AX82" s="2" t="s">
        <v>52</v>
      </c>
      <c r="AY82" s="2" t="s">
        <v>52</v>
      </c>
      <c r="AZ82" s="2" t="s">
        <v>52</v>
      </c>
    </row>
    <row r="83" spans="1:52" ht="30" customHeight="1" x14ac:dyDescent="0.3">
      <c r="A83" s="23"/>
      <c r="B83" s="23"/>
      <c r="C83" s="23"/>
      <c r="D83" s="23"/>
      <c r="E83" s="25"/>
      <c r="F83" s="28"/>
      <c r="G83" s="25"/>
      <c r="H83" s="28"/>
      <c r="I83" s="25"/>
      <c r="J83" s="28"/>
      <c r="K83" s="25"/>
      <c r="L83" s="28"/>
      <c r="M83" s="23"/>
    </row>
    <row r="84" spans="1:52" ht="30" customHeight="1" x14ac:dyDescent="0.3">
      <c r="A84" s="19" t="s">
        <v>783</v>
      </c>
      <c r="B84" s="20"/>
      <c r="C84" s="20"/>
      <c r="D84" s="20"/>
      <c r="E84" s="24"/>
      <c r="F84" s="27"/>
      <c r="G84" s="24"/>
      <c r="H84" s="27"/>
      <c r="I84" s="24"/>
      <c r="J84" s="27"/>
      <c r="K84" s="24"/>
      <c r="L84" s="27"/>
      <c r="M84" s="21"/>
      <c r="N84" s="1" t="s">
        <v>235</v>
      </c>
    </row>
    <row r="85" spans="1:52" ht="30" customHeight="1" x14ac:dyDescent="0.3">
      <c r="A85" s="22" t="s">
        <v>491</v>
      </c>
      <c r="B85" s="22" t="s">
        <v>785</v>
      </c>
      <c r="C85" s="22" t="s">
        <v>550</v>
      </c>
      <c r="D85" s="23">
        <v>13.05</v>
      </c>
      <c r="E85" s="25"/>
      <c r="F85" s="28"/>
      <c r="G85" s="25"/>
      <c r="H85" s="28"/>
      <c r="I85" s="25"/>
      <c r="J85" s="28"/>
      <c r="K85" s="25"/>
      <c r="L85" s="28"/>
      <c r="M85" s="22"/>
      <c r="N85" s="2" t="s">
        <v>235</v>
      </c>
      <c r="O85" s="2" t="s">
        <v>786</v>
      </c>
      <c r="P85" s="2" t="s">
        <v>66</v>
      </c>
      <c r="Q85" s="2" t="s">
        <v>66</v>
      </c>
      <c r="R85" s="2" t="s">
        <v>67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787</v>
      </c>
      <c r="AX85" s="2" t="s">
        <v>52</v>
      </c>
      <c r="AY85" s="2" t="s">
        <v>52</v>
      </c>
      <c r="AZ85" s="2" t="s">
        <v>52</v>
      </c>
    </row>
    <row r="86" spans="1:52" ht="30" customHeight="1" x14ac:dyDescent="0.3">
      <c r="A86" s="22" t="s">
        <v>497</v>
      </c>
      <c r="B86" s="22" t="s">
        <v>788</v>
      </c>
      <c r="C86" s="22" t="s">
        <v>424</v>
      </c>
      <c r="D86" s="23">
        <v>1.7000000000000001E-2</v>
      </c>
      <c r="E86" s="25"/>
      <c r="F86" s="28"/>
      <c r="G86" s="25"/>
      <c r="H86" s="28"/>
      <c r="I86" s="25"/>
      <c r="J86" s="28"/>
      <c r="K86" s="25"/>
      <c r="L86" s="28"/>
      <c r="M86" s="22"/>
      <c r="N86" s="2" t="s">
        <v>235</v>
      </c>
      <c r="O86" s="2" t="s">
        <v>789</v>
      </c>
      <c r="P86" s="2" t="s">
        <v>66</v>
      </c>
      <c r="Q86" s="2" t="s">
        <v>66</v>
      </c>
      <c r="R86" s="2" t="s">
        <v>67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790</v>
      </c>
      <c r="AX86" s="2" t="s">
        <v>52</v>
      </c>
      <c r="AY86" s="2" t="s">
        <v>52</v>
      </c>
      <c r="AZ86" s="2" t="s">
        <v>52</v>
      </c>
    </row>
    <row r="87" spans="1:52" ht="30" customHeight="1" x14ac:dyDescent="0.3">
      <c r="A87" s="22" t="s">
        <v>791</v>
      </c>
      <c r="B87" s="22" t="s">
        <v>792</v>
      </c>
      <c r="C87" s="22" t="s">
        <v>793</v>
      </c>
      <c r="D87" s="23">
        <v>0.3</v>
      </c>
      <c r="E87" s="25"/>
      <c r="F87" s="28"/>
      <c r="G87" s="25"/>
      <c r="H87" s="28"/>
      <c r="I87" s="25"/>
      <c r="J87" s="28"/>
      <c r="K87" s="25"/>
      <c r="L87" s="28"/>
      <c r="M87" s="22"/>
      <c r="N87" s="2" t="s">
        <v>235</v>
      </c>
      <c r="O87" s="2" t="s">
        <v>794</v>
      </c>
      <c r="P87" s="2" t="s">
        <v>66</v>
      </c>
      <c r="Q87" s="2" t="s">
        <v>66</v>
      </c>
      <c r="R87" s="2" t="s">
        <v>67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795</v>
      </c>
      <c r="AX87" s="2" t="s">
        <v>52</v>
      </c>
      <c r="AY87" s="2" t="s">
        <v>52</v>
      </c>
      <c r="AZ87" s="2" t="s">
        <v>52</v>
      </c>
    </row>
    <row r="88" spans="1:52" ht="30" customHeight="1" x14ac:dyDescent="0.3">
      <c r="A88" s="22" t="s">
        <v>796</v>
      </c>
      <c r="B88" s="22" t="s">
        <v>233</v>
      </c>
      <c r="C88" s="22" t="s">
        <v>96</v>
      </c>
      <c r="D88" s="23">
        <v>1</v>
      </c>
      <c r="E88" s="25"/>
      <c r="F88" s="28"/>
      <c r="G88" s="25"/>
      <c r="H88" s="28"/>
      <c r="I88" s="25"/>
      <c r="J88" s="28"/>
      <c r="K88" s="25"/>
      <c r="L88" s="28"/>
      <c r="M88" s="22"/>
      <c r="N88" s="2" t="s">
        <v>235</v>
      </c>
      <c r="O88" s="2" t="s">
        <v>798</v>
      </c>
      <c r="P88" s="2" t="s">
        <v>67</v>
      </c>
      <c r="Q88" s="2" t="s">
        <v>66</v>
      </c>
      <c r="R88" s="2" t="s">
        <v>66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799</v>
      </c>
      <c r="AX88" s="2" t="s">
        <v>52</v>
      </c>
      <c r="AY88" s="2" t="s">
        <v>52</v>
      </c>
      <c r="AZ88" s="2" t="s">
        <v>52</v>
      </c>
    </row>
    <row r="89" spans="1:52" ht="30" customHeight="1" x14ac:dyDescent="0.3">
      <c r="A89" s="22" t="s">
        <v>625</v>
      </c>
      <c r="B89" s="22" t="s">
        <v>52</v>
      </c>
      <c r="C89" s="22" t="s">
        <v>52</v>
      </c>
      <c r="D89" s="23"/>
      <c r="E89" s="25"/>
      <c r="F89" s="28"/>
      <c r="G89" s="25"/>
      <c r="H89" s="28"/>
      <c r="I89" s="25"/>
      <c r="J89" s="28"/>
      <c r="K89" s="25"/>
      <c r="L89" s="28"/>
      <c r="M89" s="22"/>
      <c r="N89" s="2" t="s">
        <v>106</v>
      </c>
      <c r="O89" s="2" t="s">
        <v>106</v>
      </c>
      <c r="P89" s="2" t="s">
        <v>52</v>
      </c>
      <c r="Q89" s="2" t="s">
        <v>52</v>
      </c>
      <c r="R89" s="2" t="s">
        <v>52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52</v>
      </c>
      <c r="AX89" s="2" t="s">
        <v>52</v>
      </c>
      <c r="AY89" s="2" t="s">
        <v>52</v>
      </c>
      <c r="AZ89" s="2" t="s">
        <v>52</v>
      </c>
    </row>
    <row r="90" spans="1:52" ht="30" customHeight="1" x14ac:dyDescent="0.3">
      <c r="A90" s="23"/>
      <c r="B90" s="23"/>
      <c r="C90" s="23"/>
      <c r="D90" s="23"/>
      <c r="E90" s="25"/>
      <c r="F90" s="28"/>
      <c r="G90" s="25"/>
      <c r="H90" s="28"/>
      <c r="I90" s="25"/>
      <c r="J90" s="28"/>
      <c r="K90" s="25"/>
      <c r="L90" s="28"/>
      <c r="M90" s="23"/>
    </row>
    <row r="91" spans="1:52" ht="30" customHeight="1" x14ac:dyDescent="0.3">
      <c r="A91" s="19" t="s">
        <v>800</v>
      </c>
      <c r="B91" s="20"/>
      <c r="C91" s="20"/>
      <c r="D91" s="20"/>
      <c r="E91" s="24"/>
      <c r="F91" s="27"/>
      <c r="G91" s="24"/>
      <c r="H91" s="27"/>
      <c r="I91" s="24"/>
      <c r="J91" s="27"/>
      <c r="K91" s="24"/>
      <c r="L91" s="27"/>
      <c r="M91" s="21"/>
      <c r="N91" s="1" t="s">
        <v>239</v>
      </c>
    </row>
    <row r="92" spans="1:52" ht="30" customHeight="1" x14ac:dyDescent="0.3">
      <c r="A92" s="22" t="s">
        <v>491</v>
      </c>
      <c r="B92" s="22" t="s">
        <v>785</v>
      </c>
      <c r="C92" s="22" t="s">
        <v>550</v>
      </c>
      <c r="D92" s="23">
        <v>7.2</v>
      </c>
      <c r="E92" s="25"/>
      <c r="F92" s="28"/>
      <c r="G92" s="25"/>
      <c r="H92" s="28"/>
      <c r="I92" s="25"/>
      <c r="J92" s="28"/>
      <c r="K92" s="25"/>
      <c r="L92" s="28"/>
      <c r="M92" s="22"/>
      <c r="N92" s="2" t="s">
        <v>239</v>
      </c>
      <c r="O92" s="2" t="s">
        <v>786</v>
      </c>
      <c r="P92" s="2" t="s">
        <v>66</v>
      </c>
      <c r="Q92" s="2" t="s">
        <v>66</v>
      </c>
      <c r="R92" s="2" t="s">
        <v>67</v>
      </c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801</v>
      </c>
      <c r="AX92" s="2" t="s">
        <v>52</v>
      </c>
      <c r="AY92" s="2" t="s">
        <v>52</v>
      </c>
      <c r="AZ92" s="2" t="s">
        <v>52</v>
      </c>
    </row>
    <row r="93" spans="1:52" ht="30" customHeight="1" x14ac:dyDescent="0.3">
      <c r="A93" s="22" t="s">
        <v>497</v>
      </c>
      <c r="B93" s="22" t="s">
        <v>788</v>
      </c>
      <c r="C93" s="22" t="s">
        <v>424</v>
      </c>
      <c r="D93" s="23">
        <v>0.01</v>
      </c>
      <c r="E93" s="25"/>
      <c r="F93" s="28"/>
      <c r="G93" s="25"/>
      <c r="H93" s="28"/>
      <c r="I93" s="25"/>
      <c r="J93" s="28"/>
      <c r="K93" s="25"/>
      <c r="L93" s="28"/>
      <c r="M93" s="22"/>
      <c r="N93" s="2" t="s">
        <v>239</v>
      </c>
      <c r="O93" s="2" t="s">
        <v>789</v>
      </c>
      <c r="P93" s="2" t="s">
        <v>66</v>
      </c>
      <c r="Q93" s="2" t="s">
        <v>66</v>
      </c>
      <c r="R93" s="2" t="s">
        <v>67</v>
      </c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802</v>
      </c>
      <c r="AX93" s="2" t="s">
        <v>52</v>
      </c>
      <c r="AY93" s="2" t="s">
        <v>52</v>
      </c>
      <c r="AZ93" s="2" t="s">
        <v>52</v>
      </c>
    </row>
    <row r="94" spans="1:52" ht="30" customHeight="1" x14ac:dyDescent="0.3">
      <c r="A94" s="22" t="s">
        <v>791</v>
      </c>
      <c r="B94" s="22" t="s">
        <v>792</v>
      </c>
      <c r="C94" s="22" t="s">
        <v>793</v>
      </c>
      <c r="D94" s="23">
        <v>0.3</v>
      </c>
      <c r="E94" s="25"/>
      <c r="F94" s="28"/>
      <c r="G94" s="25"/>
      <c r="H94" s="28"/>
      <c r="I94" s="25"/>
      <c r="J94" s="28"/>
      <c r="K94" s="25"/>
      <c r="L94" s="28"/>
      <c r="M94" s="22"/>
      <c r="N94" s="2" t="s">
        <v>239</v>
      </c>
      <c r="O94" s="2" t="s">
        <v>794</v>
      </c>
      <c r="P94" s="2" t="s">
        <v>66</v>
      </c>
      <c r="Q94" s="2" t="s">
        <v>66</v>
      </c>
      <c r="R94" s="2" t="s">
        <v>67</v>
      </c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803</v>
      </c>
      <c r="AX94" s="2" t="s">
        <v>52</v>
      </c>
      <c r="AY94" s="2" t="s">
        <v>52</v>
      </c>
      <c r="AZ94" s="2" t="s">
        <v>52</v>
      </c>
    </row>
    <row r="95" spans="1:52" ht="30" customHeight="1" x14ac:dyDescent="0.3">
      <c r="A95" s="22" t="s">
        <v>796</v>
      </c>
      <c r="B95" s="22" t="s">
        <v>804</v>
      </c>
      <c r="C95" s="22" t="s">
        <v>96</v>
      </c>
      <c r="D95" s="23">
        <v>1</v>
      </c>
      <c r="E95" s="25"/>
      <c r="F95" s="28"/>
      <c r="G95" s="25"/>
      <c r="H95" s="28"/>
      <c r="I95" s="25"/>
      <c r="J95" s="28"/>
      <c r="K95" s="25"/>
      <c r="L95" s="28"/>
      <c r="M95" s="22"/>
      <c r="N95" s="2" t="s">
        <v>239</v>
      </c>
      <c r="O95" s="2" t="s">
        <v>806</v>
      </c>
      <c r="P95" s="2" t="s">
        <v>67</v>
      </c>
      <c r="Q95" s="2" t="s">
        <v>66</v>
      </c>
      <c r="R95" s="2" t="s">
        <v>66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807</v>
      </c>
      <c r="AX95" s="2" t="s">
        <v>52</v>
      </c>
      <c r="AY95" s="2" t="s">
        <v>52</v>
      </c>
      <c r="AZ95" s="2" t="s">
        <v>52</v>
      </c>
    </row>
    <row r="96" spans="1:52" ht="30" customHeight="1" x14ac:dyDescent="0.3">
      <c r="A96" s="22" t="s">
        <v>625</v>
      </c>
      <c r="B96" s="22" t="s">
        <v>52</v>
      </c>
      <c r="C96" s="22" t="s">
        <v>52</v>
      </c>
      <c r="D96" s="23"/>
      <c r="E96" s="25"/>
      <c r="F96" s="28"/>
      <c r="G96" s="25"/>
      <c r="H96" s="28"/>
      <c r="I96" s="25"/>
      <c r="J96" s="28"/>
      <c r="K96" s="25"/>
      <c r="L96" s="28"/>
      <c r="M96" s="22"/>
      <c r="N96" s="2" t="s">
        <v>106</v>
      </c>
      <c r="O96" s="2" t="s">
        <v>106</v>
      </c>
      <c r="P96" s="2" t="s">
        <v>52</v>
      </c>
      <c r="Q96" s="2" t="s">
        <v>52</v>
      </c>
      <c r="R96" s="2" t="s">
        <v>52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52</v>
      </c>
      <c r="AX96" s="2" t="s">
        <v>52</v>
      </c>
      <c r="AY96" s="2" t="s">
        <v>52</v>
      </c>
      <c r="AZ96" s="2" t="s">
        <v>52</v>
      </c>
    </row>
    <row r="97" spans="1:52" ht="30" customHeight="1" x14ac:dyDescent="0.3">
      <c r="A97" s="23"/>
      <c r="B97" s="23"/>
      <c r="C97" s="23"/>
      <c r="D97" s="23"/>
      <c r="E97" s="25"/>
      <c r="F97" s="28"/>
      <c r="G97" s="25"/>
      <c r="H97" s="28"/>
      <c r="I97" s="25"/>
      <c r="J97" s="28"/>
      <c r="K97" s="25"/>
      <c r="L97" s="28"/>
      <c r="M97" s="23"/>
    </row>
    <row r="98" spans="1:52" ht="30" customHeight="1" x14ac:dyDescent="0.3">
      <c r="A98" s="19" t="s">
        <v>808</v>
      </c>
      <c r="B98" s="20"/>
      <c r="C98" s="20"/>
      <c r="D98" s="20"/>
      <c r="E98" s="24"/>
      <c r="F98" s="27"/>
      <c r="G98" s="24"/>
      <c r="H98" s="27"/>
      <c r="I98" s="24"/>
      <c r="J98" s="27"/>
      <c r="K98" s="24"/>
      <c r="L98" s="27"/>
      <c r="M98" s="21"/>
      <c r="N98" s="1" t="s">
        <v>247</v>
      </c>
    </row>
    <row r="99" spans="1:52" ht="30" customHeight="1" x14ac:dyDescent="0.3">
      <c r="A99" s="22" t="s">
        <v>810</v>
      </c>
      <c r="B99" s="22" t="s">
        <v>811</v>
      </c>
      <c r="C99" s="22" t="s">
        <v>132</v>
      </c>
      <c r="D99" s="23">
        <v>1.05</v>
      </c>
      <c r="E99" s="25"/>
      <c r="F99" s="28"/>
      <c r="G99" s="25"/>
      <c r="H99" s="28"/>
      <c r="I99" s="25"/>
      <c r="J99" s="28"/>
      <c r="K99" s="25"/>
      <c r="L99" s="28"/>
      <c r="M99" s="22"/>
      <c r="N99" s="2" t="s">
        <v>247</v>
      </c>
      <c r="O99" s="2" t="s">
        <v>812</v>
      </c>
      <c r="P99" s="2" t="s">
        <v>66</v>
      </c>
      <c r="Q99" s="2" t="s">
        <v>66</v>
      </c>
      <c r="R99" s="2" t="s">
        <v>67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813</v>
      </c>
      <c r="AX99" s="2" t="s">
        <v>52</v>
      </c>
      <c r="AY99" s="2" t="s">
        <v>52</v>
      </c>
      <c r="AZ99" s="2" t="s">
        <v>52</v>
      </c>
    </row>
    <row r="100" spans="1:52" ht="30" customHeight="1" x14ac:dyDescent="0.3">
      <c r="A100" s="22" t="s">
        <v>814</v>
      </c>
      <c r="B100" s="22" t="s">
        <v>815</v>
      </c>
      <c r="C100" s="22" t="s">
        <v>816</v>
      </c>
      <c r="D100" s="23">
        <v>0.65</v>
      </c>
      <c r="E100" s="25"/>
      <c r="F100" s="28"/>
      <c r="G100" s="25"/>
      <c r="H100" s="28"/>
      <c r="I100" s="25"/>
      <c r="J100" s="28"/>
      <c r="K100" s="25"/>
      <c r="L100" s="28"/>
      <c r="M100" s="22"/>
      <c r="N100" s="2" t="s">
        <v>247</v>
      </c>
      <c r="O100" s="2" t="s">
        <v>817</v>
      </c>
      <c r="P100" s="2" t="s">
        <v>66</v>
      </c>
      <c r="Q100" s="2" t="s">
        <v>66</v>
      </c>
      <c r="R100" s="2" t="s">
        <v>67</v>
      </c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52</v>
      </c>
      <c r="AW100" s="2" t="s">
        <v>818</v>
      </c>
      <c r="AX100" s="2" t="s">
        <v>52</v>
      </c>
      <c r="AY100" s="2" t="s">
        <v>52</v>
      </c>
      <c r="AZ100" s="2" t="s">
        <v>52</v>
      </c>
    </row>
    <row r="101" spans="1:52" ht="30" customHeight="1" x14ac:dyDescent="0.3">
      <c r="A101" s="22" t="s">
        <v>819</v>
      </c>
      <c r="B101" s="22" t="s">
        <v>820</v>
      </c>
      <c r="C101" s="22" t="s">
        <v>132</v>
      </c>
      <c r="D101" s="23">
        <v>1</v>
      </c>
      <c r="E101" s="25"/>
      <c r="F101" s="28"/>
      <c r="G101" s="25"/>
      <c r="H101" s="28"/>
      <c r="I101" s="25"/>
      <c r="J101" s="28"/>
      <c r="K101" s="25"/>
      <c r="L101" s="28"/>
      <c r="M101" s="22"/>
      <c r="N101" s="2" t="s">
        <v>247</v>
      </c>
      <c r="O101" s="2" t="s">
        <v>822</v>
      </c>
      <c r="P101" s="2" t="s">
        <v>67</v>
      </c>
      <c r="Q101" s="2" t="s">
        <v>66</v>
      </c>
      <c r="R101" s="2" t="s">
        <v>66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823</v>
      </c>
      <c r="AX101" s="2" t="s">
        <v>52</v>
      </c>
      <c r="AY101" s="2" t="s">
        <v>52</v>
      </c>
      <c r="AZ101" s="2" t="s">
        <v>52</v>
      </c>
    </row>
    <row r="102" spans="1:52" ht="30" customHeight="1" x14ac:dyDescent="0.3">
      <c r="A102" s="22" t="s">
        <v>625</v>
      </c>
      <c r="B102" s="22" t="s">
        <v>52</v>
      </c>
      <c r="C102" s="22" t="s">
        <v>52</v>
      </c>
      <c r="D102" s="23"/>
      <c r="E102" s="25"/>
      <c r="F102" s="28"/>
      <c r="G102" s="25"/>
      <c r="H102" s="28"/>
      <c r="I102" s="25"/>
      <c r="J102" s="28"/>
      <c r="K102" s="25"/>
      <c r="L102" s="28"/>
      <c r="M102" s="22"/>
      <c r="N102" s="2" t="s">
        <v>106</v>
      </c>
      <c r="O102" s="2" t="s">
        <v>106</v>
      </c>
      <c r="P102" s="2" t="s">
        <v>52</v>
      </c>
      <c r="Q102" s="2" t="s">
        <v>52</v>
      </c>
      <c r="R102" s="2" t="s">
        <v>52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52</v>
      </c>
      <c r="AX102" s="2" t="s">
        <v>52</v>
      </c>
      <c r="AY102" s="2" t="s">
        <v>52</v>
      </c>
      <c r="AZ102" s="2" t="s">
        <v>52</v>
      </c>
    </row>
    <row r="103" spans="1:52" ht="30" customHeight="1" x14ac:dyDescent="0.3">
      <c r="A103" s="23"/>
      <c r="B103" s="23"/>
      <c r="C103" s="23"/>
      <c r="D103" s="23"/>
      <c r="E103" s="25"/>
      <c r="F103" s="28"/>
      <c r="G103" s="25"/>
      <c r="H103" s="28"/>
      <c r="I103" s="25"/>
      <c r="J103" s="28"/>
      <c r="K103" s="25"/>
      <c r="L103" s="28"/>
      <c r="M103" s="23"/>
    </row>
    <row r="104" spans="1:52" ht="30" customHeight="1" x14ac:dyDescent="0.3">
      <c r="A104" s="19" t="s">
        <v>824</v>
      </c>
      <c r="B104" s="20"/>
      <c r="C104" s="20"/>
      <c r="D104" s="20"/>
      <c r="E104" s="24"/>
      <c r="F104" s="27"/>
      <c r="G104" s="24"/>
      <c r="H104" s="27"/>
      <c r="I104" s="24"/>
      <c r="J104" s="27"/>
      <c r="K104" s="24"/>
      <c r="L104" s="27"/>
      <c r="M104" s="21"/>
      <c r="N104" s="1" t="s">
        <v>253</v>
      </c>
    </row>
    <row r="105" spans="1:52" ht="30" customHeight="1" x14ac:dyDescent="0.3">
      <c r="A105" s="22" t="s">
        <v>628</v>
      </c>
      <c r="B105" s="22" t="s">
        <v>825</v>
      </c>
      <c r="C105" s="22" t="s">
        <v>630</v>
      </c>
      <c r="D105" s="23">
        <v>8</v>
      </c>
      <c r="E105" s="25"/>
      <c r="F105" s="28"/>
      <c r="G105" s="25"/>
      <c r="H105" s="28"/>
      <c r="I105" s="25"/>
      <c r="J105" s="28"/>
      <c r="K105" s="25"/>
      <c r="L105" s="28"/>
      <c r="M105" s="22"/>
      <c r="N105" s="2" t="s">
        <v>253</v>
      </c>
      <c r="O105" s="2" t="s">
        <v>827</v>
      </c>
      <c r="P105" s="2" t="s">
        <v>67</v>
      </c>
      <c r="Q105" s="2" t="s">
        <v>66</v>
      </c>
      <c r="R105" s="2" t="s">
        <v>66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828</v>
      </c>
      <c r="AX105" s="2" t="s">
        <v>52</v>
      </c>
      <c r="AY105" s="2" t="s">
        <v>52</v>
      </c>
      <c r="AZ105" s="2" t="s">
        <v>52</v>
      </c>
    </row>
    <row r="106" spans="1:52" ht="30" customHeight="1" x14ac:dyDescent="0.3">
      <c r="A106" s="22" t="s">
        <v>625</v>
      </c>
      <c r="B106" s="22" t="s">
        <v>52</v>
      </c>
      <c r="C106" s="22" t="s">
        <v>52</v>
      </c>
      <c r="D106" s="23"/>
      <c r="E106" s="25"/>
      <c r="F106" s="28"/>
      <c r="G106" s="25"/>
      <c r="H106" s="28"/>
      <c r="I106" s="25"/>
      <c r="J106" s="28"/>
      <c r="K106" s="25"/>
      <c r="L106" s="28"/>
      <c r="M106" s="22"/>
      <c r="N106" s="2" t="s">
        <v>106</v>
      </c>
      <c r="O106" s="2" t="s">
        <v>106</v>
      </c>
      <c r="P106" s="2" t="s">
        <v>52</v>
      </c>
      <c r="Q106" s="2" t="s">
        <v>52</v>
      </c>
      <c r="R106" s="2" t="s">
        <v>52</v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52</v>
      </c>
      <c r="AW106" s="2" t="s">
        <v>52</v>
      </c>
      <c r="AX106" s="2" t="s">
        <v>52</v>
      </c>
      <c r="AY106" s="2" t="s">
        <v>52</v>
      </c>
      <c r="AZ106" s="2" t="s">
        <v>52</v>
      </c>
    </row>
    <row r="107" spans="1:52" ht="30" customHeight="1" x14ac:dyDescent="0.3">
      <c r="A107" s="23"/>
      <c r="B107" s="23"/>
      <c r="C107" s="23"/>
      <c r="D107" s="23"/>
      <c r="E107" s="25"/>
      <c r="F107" s="28"/>
      <c r="G107" s="25"/>
      <c r="H107" s="28"/>
      <c r="I107" s="25"/>
      <c r="J107" s="28"/>
      <c r="K107" s="25"/>
      <c r="L107" s="28"/>
      <c r="M107" s="23"/>
    </row>
    <row r="108" spans="1:52" ht="30" customHeight="1" x14ac:dyDescent="0.3">
      <c r="A108" s="19" t="s">
        <v>829</v>
      </c>
      <c r="B108" s="20"/>
      <c r="C108" s="20"/>
      <c r="D108" s="20"/>
      <c r="E108" s="24"/>
      <c r="F108" s="27"/>
      <c r="G108" s="24"/>
      <c r="H108" s="27"/>
      <c r="I108" s="24"/>
      <c r="J108" s="27"/>
      <c r="K108" s="24"/>
      <c r="L108" s="27"/>
      <c r="M108" s="21"/>
      <c r="N108" s="1" t="s">
        <v>260</v>
      </c>
    </row>
    <row r="109" spans="1:52" ht="30" customHeight="1" x14ac:dyDescent="0.3">
      <c r="A109" s="22" t="s">
        <v>831</v>
      </c>
      <c r="B109" s="22" t="s">
        <v>832</v>
      </c>
      <c r="C109" s="22" t="s">
        <v>132</v>
      </c>
      <c r="D109" s="23">
        <v>1</v>
      </c>
      <c r="E109" s="25"/>
      <c r="F109" s="28"/>
      <c r="G109" s="25"/>
      <c r="H109" s="28"/>
      <c r="I109" s="25"/>
      <c r="J109" s="28"/>
      <c r="K109" s="25"/>
      <c r="L109" s="28"/>
      <c r="M109" s="22"/>
      <c r="N109" s="2" t="s">
        <v>260</v>
      </c>
      <c r="O109" s="2" t="s">
        <v>833</v>
      </c>
      <c r="P109" s="2" t="s">
        <v>66</v>
      </c>
      <c r="Q109" s="2" t="s">
        <v>66</v>
      </c>
      <c r="R109" s="2" t="s">
        <v>67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834</v>
      </c>
      <c r="AX109" s="2" t="s">
        <v>52</v>
      </c>
      <c r="AY109" s="2" t="s">
        <v>52</v>
      </c>
      <c r="AZ109" s="2" t="s">
        <v>52</v>
      </c>
    </row>
    <row r="110" spans="1:52" ht="30" customHeight="1" x14ac:dyDescent="0.3">
      <c r="A110" s="22" t="s">
        <v>835</v>
      </c>
      <c r="B110" s="22" t="s">
        <v>836</v>
      </c>
      <c r="C110" s="22" t="s">
        <v>132</v>
      </c>
      <c r="D110" s="23">
        <v>1</v>
      </c>
      <c r="E110" s="25"/>
      <c r="F110" s="28"/>
      <c r="G110" s="25"/>
      <c r="H110" s="28"/>
      <c r="I110" s="25"/>
      <c r="J110" s="28"/>
      <c r="K110" s="25"/>
      <c r="L110" s="28"/>
      <c r="M110" s="22"/>
      <c r="N110" s="2" t="s">
        <v>260</v>
      </c>
      <c r="O110" s="2" t="s">
        <v>838</v>
      </c>
      <c r="P110" s="2" t="s">
        <v>67</v>
      </c>
      <c r="Q110" s="2" t="s">
        <v>66</v>
      </c>
      <c r="R110" s="2" t="s">
        <v>66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839</v>
      </c>
      <c r="AX110" s="2" t="s">
        <v>52</v>
      </c>
      <c r="AY110" s="2" t="s">
        <v>52</v>
      </c>
      <c r="AZ110" s="2" t="s">
        <v>52</v>
      </c>
    </row>
    <row r="111" spans="1:52" ht="30" customHeight="1" x14ac:dyDescent="0.3">
      <c r="A111" s="22" t="s">
        <v>625</v>
      </c>
      <c r="B111" s="22" t="s">
        <v>52</v>
      </c>
      <c r="C111" s="22" t="s">
        <v>52</v>
      </c>
      <c r="D111" s="23"/>
      <c r="E111" s="25"/>
      <c r="F111" s="28"/>
      <c r="G111" s="25"/>
      <c r="H111" s="28"/>
      <c r="I111" s="25"/>
      <c r="J111" s="28"/>
      <c r="K111" s="25"/>
      <c r="L111" s="28"/>
      <c r="M111" s="22"/>
      <c r="N111" s="2" t="s">
        <v>106</v>
      </c>
      <c r="O111" s="2" t="s">
        <v>106</v>
      </c>
      <c r="P111" s="2" t="s">
        <v>52</v>
      </c>
      <c r="Q111" s="2" t="s">
        <v>52</v>
      </c>
      <c r="R111" s="2" t="s">
        <v>52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52</v>
      </c>
      <c r="AX111" s="2" t="s">
        <v>52</v>
      </c>
      <c r="AY111" s="2" t="s">
        <v>52</v>
      </c>
      <c r="AZ111" s="2" t="s">
        <v>52</v>
      </c>
    </row>
    <row r="112" spans="1:52" ht="30" customHeight="1" x14ac:dyDescent="0.3">
      <c r="A112" s="23"/>
      <c r="B112" s="23"/>
      <c r="C112" s="23"/>
      <c r="D112" s="23"/>
      <c r="E112" s="25"/>
      <c r="F112" s="28"/>
      <c r="G112" s="25"/>
      <c r="H112" s="28"/>
      <c r="I112" s="25"/>
      <c r="J112" s="28"/>
      <c r="K112" s="25"/>
      <c r="L112" s="28"/>
      <c r="M112" s="23"/>
    </row>
    <row r="113" spans="1:52" ht="30" customHeight="1" x14ac:dyDescent="0.3">
      <c r="A113" s="19" t="s">
        <v>840</v>
      </c>
      <c r="B113" s="20"/>
      <c r="C113" s="20"/>
      <c r="D113" s="20"/>
      <c r="E113" s="24"/>
      <c r="F113" s="27"/>
      <c r="G113" s="24"/>
      <c r="H113" s="27"/>
      <c r="I113" s="24"/>
      <c r="J113" s="27"/>
      <c r="K113" s="24"/>
      <c r="L113" s="27"/>
      <c r="M113" s="21"/>
      <c r="N113" s="1" t="s">
        <v>265</v>
      </c>
    </row>
    <row r="114" spans="1:52" ht="30" customHeight="1" x14ac:dyDescent="0.3">
      <c r="A114" s="22" t="s">
        <v>841</v>
      </c>
      <c r="B114" s="22" t="s">
        <v>842</v>
      </c>
      <c r="C114" s="22" t="s">
        <v>132</v>
      </c>
      <c r="D114" s="23">
        <v>2</v>
      </c>
      <c r="E114" s="25"/>
      <c r="F114" s="28"/>
      <c r="G114" s="25"/>
      <c r="H114" s="28"/>
      <c r="I114" s="25"/>
      <c r="J114" s="28"/>
      <c r="K114" s="25"/>
      <c r="L114" s="28"/>
      <c r="M114" s="22"/>
      <c r="N114" s="2" t="s">
        <v>265</v>
      </c>
      <c r="O114" s="2" t="s">
        <v>843</v>
      </c>
      <c r="P114" s="2" t="s">
        <v>66</v>
      </c>
      <c r="Q114" s="2" t="s">
        <v>66</v>
      </c>
      <c r="R114" s="2" t="s">
        <v>67</v>
      </c>
      <c r="S114" s="3"/>
      <c r="T114" s="3"/>
      <c r="U114" s="3"/>
      <c r="V114" s="3">
        <v>1</v>
      </c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844</v>
      </c>
      <c r="AX114" s="2" t="s">
        <v>52</v>
      </c>
      <c r="AY114" s="2" t="s">
        <v>52</v>
      </c>
      <c r="AZ114" s="2" t="s">
        <v>52</v>
      </c>
    </row>
    <row r="115" spans="1:52" ht="30" customHeight="1" x14ac:dyDescent="0.3">
      <c r="A115" s="22" t="s">
        <v>845</v>
      </c>
      <c r="B115" s="22" t="s">
        <v>846</v>
      </c>
      <c r="C115" s="22" t="s">
        <v>550</v>
      </c>
      <c r="D115" s="23">
        <v>16.75</v>
      </c>
      <c r="E115" s="25"/>
      <c r="F115" s="28"/>
      <c r="G115" s="25"/>
      <c r="H115" s="28"/>
      <c r="I115" s="25"/>
      <c r="J115" s="28"/>
      <c r="K115" s="25"/>
      <c r="L115" s="28"/>
      <c r="M115" s="22"/>
      <c r="N115" s="2" t="s">
        <v>265</v>
      </c>
      <c r="O115" s="2" t="s">
        <v>847</v>
      </c>
      <c r="P115" s="2" t="s">
        <v>66</v>
      </c>
      <c r="Q115" s="2" t="s">
        <v>66</v>
      </c>
      <c r="R115" s="2" t="s">
        <v>67</v>
      </c>
      <c r="S115" s="3"/>
      <c r="T115" s="3"/>
      <c r="U115" s="3"/>
      <c r="V115" s="3">
        <v>1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848</v>
      </c>
      <c r="AX115" s="2" t="s">
        <v>52</v>
      </c>
      <c r="AY115" s="2" t="s">
        <v>52</v>
      </c>
      <c r="AZ115" s="2" t="s">
        <v>52</v>
      </c>
    </row>
    <row r="116" spans="1:52" ht="30" customHeight="1" x14ac:dyDescent="0.3">
      <c r="A116" s="22" t="s">
        <v>725</v>
      </c>
      <c r="B116" s="22" t="s">
        <v>726</v>
      </c>
      <c r="C116" s="22" t="s">
        <v>550</v>
      </c>
      <c r="D116" s="23">
        <v>15.2256</v>
      </c>
      <c r="E116" s="25"/>
      <c r="F116" s="28"/>
      <c r="G116" s="25"/>
      <c r="H116" s="28"/>
      <c r="I116" s="25"/>
      <c r="J116" s="28"/>
      <c r="K116" s="25"/>
      <c r="L116" s="28"/>
      <c r="M116" s="22"/>
      <c r="N116" s="2" t="s">
        <v>265</v>
      </c>
      <c r="O116" s="2" t="s">
        <v>728</v>
      </c>
      <c r="P116" s="2" t="s">
        <v>67</v>
      </c>
      <c r="Q116" s="2" t="s">
        <v>66</v>
      </c>
      <c r="R116" s="2" t="s">
        <v>66</v>
      </c>
      <c r="S116" s="3"/>
      <c r="T116" s="3"/>
      <c r="U116" s="3"/>
      <c r="V116" s="3">
        <v>1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849</v>
      </c>
      <c r="AX116" s="2" t="s">
        <v>52</v>
      </c>
      <c r="AY116" s="2" t="s">
        <v>52</v>
      </c>
      <c r="AZ116" s="2" t="s">
        <v>52</v>
      </c>
    </row>
    <row r="117" spans="1:52" ht="30" customHeight="1" x14ac:dyDescent="0.3">
      <c r="A117" s="22" t="s">
        <v>89</v>
      </c>
      <c r="B117" s="22" t="s">
        <v>554</v>
      </c>
      <c r="C117" s="22" t="s">
        <v>550</v>
      </c>
      <c r="D117" s="23">
        <v>-1.5244</v>
      </c>
      <c r="E117" s="25"/>
      <c r="F117" s="28"/>
      <c r="G117" s="25"/>
      <c r="H117" s="28"/>
      <c r="I117" s="25"/>
      <c r="J117" s="28"/>
      <c r="K117" s="25"/>
      <c r="L117" s="28"/>
      <c r="M117" s="22"/>
      <c r="N117" s="2" t="s">
        <v>265</v>
      </c>
      <c r="O117" s="2" t="s">
        <v>556</v>
      </c>
      <c r="P117" s="2" t="s">
        <v>66</v>
      </c>
      <c r="Q117" s="2" t="s">
        <v>66</v>
      </c>
      <c r="R117" s="2" t="s">
        <v>67</v>
      </c>
      <c r="S117" s="3"/>
      <c r="T117" s="3"/>
      <c r="U117" s="3"/>
      <c r="V117" s="3">
        <v>1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850</v>
      </c>
      <c r="AX117" s="2" t="s">
        <v>52</v>
      </c>
      <c r="AY117" s="2" t="s">
        <v>52</v>
      </c>
      <c r="AZ117" s="2" t="s">
        <v>52</v>
      </c>
    </row>
    <row r="118" spans="1:52" ht="30" customHeight="1" x14ac:dyDescent="0.3">
      <c r="A118" s="22" t="s">
        <v>851</v>
      </c>
      <c r="B118" s="22" t="s">
        <v>852</v>
      </c>
      <c r="C118" s="22" t="s">
        <v>132</v>
      </c>
      <c r="D118" s="23">
        <v>2.8</v>
      </c>
      <c r="E118" s="25"/>
      <c r="F118" s="28"/>
      <c r="G118" s="25"/>
      <c r="H118" s="28"/>
      <c r="I118" s="25"/>
      <c r="J118" s="28"/>
      <c r="K118" s="25"/>
      <c r="L118" s="28"/>
      <c r="M118" s="22"/>
      <c r="N118" s="2" t="s">
        <v>265</v>
      </c>
      <c r="O118" s="2" t="s">
        <v>854</v>
      </c>
      <c r="P118" s="2" t="s">
        <v>67</v>
      </c>
      <c r="Q118" s="2" t="s">
        <v>66</v>
      </c>
      <c r="R118" s="2" t="s">
        <v>66</v>
      </c>
      <c r="S118" s="3"/>
      <c r="T118" s="3"/>
      <c r="U118" s="3"/>
      <c r="V118" s="3">
        <v>1</v>
      </c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855</v>
      </c>
      <c r="AX118" s="2" t="s">
        <v>52</v>
      </c>
      <c r="AY118" s="2" t="s">
        <v>52</v>
      </c>
      <c r="AZ118" s="2" t="s">
        <v>52</v>
      </c>
    </row>
    <row r="119" spans="1:52" ht="30" customHeight="1" x14ac:dyDescent="0.3">
      <c r="A119" s="22" t="s">
        <v>61</v>
      </c>
      <c r="B119" s="22" t="s">
        <v>856</v>
      </c>
      <c r="C119" s="22" t="s">
        <v>132</v>
      </c>
      <c r="D119" s="23">
        <v>2.8</v>
      </c>
      <c r="E119" s="25"/>
      <c r="F119" s="28"/>
      <c r="G119" s="25"/>
      <c r="H119" s="28"/>
      <c r="I119" s="25"/>
      <c r="J119" s="28"/>
      <c r="K119" s="25"/>
      <c r="L119" s="28"/>
      <c r="M119" s="22"/>
      <c r="N119" s="2" t="s">
        <v>265</v>
      </c>
      <c r="O119" s="2" t="s">
        <v>858</v>
      </c>
      <c r="P119" s="2" t="s">
        <v>67</v>
      </c>
      <c r="Q119" s="2" t="s">
        <v>66</v>
      </c>
      <c r="R119" s="2" t="s">
        <v>66</v>
      </c>
      <c r="S119" s="3"/>
      <c r="T119" s="3"/>
      <c r="U119" s="3"/>
      <c r="V119" s="3">
        <v>1</v>
      </c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859</v>
      </c>
      <c r="AX119" s="2" t="s">
        <v>52</v>
      </c>
      <c r="AY119" s="2" t="s">
        <v>52</v>
      </c>
      <c r="AZ119" s="2" t="s">
        <v>52</v>
      </c>
    </row>
    <row r="120" spans="1:52" ht="30" customHeight="1" x14ac:dyDescent="0.3">
      <c r="A120" s="22" t="s">
        <v>761</v>
      </c>
      <c r="B120" s="22" t="s">
        <v>860</v>
      </c>
      <c r="C120" s="22" t="s">
        <v>517</v>
      </c>
      <c r="D120" s="23">
        <v>1</v>
      </c>
      <c r="E120" s="25"/>
      <c r="F120" s="28"/>
      <c r="G120" s="25"/>
      <c r="H120" s="28"/>
      <c r="I120" s="25"/>
      <c r="J120" s="28"/>
      <c r="K120" s="25"/>
      <c r="L120" s="28"/>
      <c r="M120" s="22"/>
      <c r="N120" s="2" t="s">
        <v>265</v>
      </c>
      <c r="O120" s="2" t="s">
        <v>535</v>
      </c>
      <c r="P120" s="2" t="s">
        <v>66</v>
      </c>
      <c r="Q120" s="2" t="s">
        <v>66</v>
      </c>
      <c r="R120" s="2" t="s">
        <v>66</v>
      </c>
      <c r="S120" s="3">
        <v>0</v>
      </c>
      <c r="T120" s="3">
        <v>0</v>
      </c>
      <c r="U120" s="3">
        <v>0.05</v>
      </c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861</v>
      </c>
      <c r="AX120" s="2" t="s">
        <v>52</v>
      </c>
      <c r="AY120" s="2" t="s">
        <v>52</v>
      </c>
      <c r="AZ120" s="2" t="s">
        <v>52</v>
      </c>
    </row>
    <row r="121" spans="1:52" ht="30" customHeight="1" x14ac:dyDescent="0.3">
      <c r="A121" s="22" t="s">
        <v>625</v>
      </c>
      <c r="B121" s="22" t="s">
        <v>52</v>
      </c>
      <c r="C121" s="22" t="s">
        <v>52</v>
      </c>
      <c r="D121" s="23"/>
      <c r="E121" s="25"/>
      <c r="F121" s="28"/>
      <c r="G121" s="25"/>
      <c r="H121" s="28"/>
      <c r="I121" s="25"/>
      <c r="J121" s="28"/>
      <c r="K121" s="25"/>
      <c r="L121" s="28"/>
      <c r="M121" s="22"/>
      <c r="N121" s="2" t="s">
        <v>106</v>
      </c>
      <c r="O121" s="2" t="s">
        <v>106</v>
      </c>
      <c r="P121" s="2" t="s">
        <v>52</v>
      </c>
      <c r="Q121" s="2" t="s">
        <v>52</v>
      </c>
      <c r="R121" s="2" t="s">
        <v>52</v>
      </c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52</v>
      </c>
      <c r="AX121" s="2" t="s">
        <v>52</v>
      </c>
      <c r="AY121" s="2" t="s">
        <v>52</v>
      </c>
      <c r="AZ121" s="2" t="s">
        <v>52</v>
      </c>
    </row>
    <row r="122" spans="1:52" ht="30" customHeight="1" x14ac:dyDescent="0.3">
      <c r="A122" s="23"/>
      <c r="B122" s="23"/>
      <c r="C122" s="23"/>
      <c r="D122" s="23"/>
      <c r="E122" s="25"/>
      <c r="F122" s="28"/>
      <c r="G122" s="25"/>
      <c r="H122" s="28"/>
      <c r="I122" s="25"/>
      <c r="J122" s="28"/>
      <c r="K122" s="25"/>
      <c r="L122" s="28"/>
      <c r="M122" s="23"/>
    </row>
    <row r="123" spans="1:52" ht="30" customHeight="1" x14ac:dyDescent="0.3">
      <c r="A123" s="19" t="s">
        <v>862</v>
      </c>
      <c r="B123" s="20"/>
      <c r="C123" s="20"/>
      <c r="D123" s="20"/>
      <c r="E123" s="24"/>
      <c r="F123" s="27"/>
      <c r="G123" s="24"/>
      <c r="H123" s="27"/>
      <c r="I123" s="24"/>
      <c r="J123" s="27"/>
      <c r="K123" s="24"/>
      <c r="L123" s="27"/>
      <c r="M123" s="21"/>
      <c r="N123" s="1" t="s">
        <v>270</v>
      </c>
    </row>
    <row r="124" spans="1:52" ht="30" customHeight="1" x14ac:dyDescent="0.3">
      <c r="A124" s="22" t="s">
        <v>864</v>
      </c>
      <c r="B124" s="22" t="s">
        <v>865</v>
      </c>
      <c r="C124" s="22" t="s">
        <v>816</v>
      </c>
      <c r="D124" s="23">
        <v>1.3620000000000001</v>
      </c>
      <c r="E124" s="25"/>
      <c r="F124" s="28"/>
      <c r="G124" s="25"/>
      <c r="H124" s="28"/>
      <c r="I124" s="25"/>
      <c r="J124" s="28"/>
      <c r="K124" s="25"/>
      <c r="L124" s="28"/>
      <c r="M124" s="22"/>
      <c r="N124" s="2" t="s">
        <v>270</v>
      </c>
      <c r="O124" s="2" t="s">
        <v>867</v>
      </c>
      <c r="P124" s="2" t="s">
        <v>67</v>
      </c>
      <c r="Q124" s="2" t="s">
        <v>66</v>
      </c>
      <c r="R124" s="2" t="s">
        <v>66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868</v>
      </c>
      <c r="AX124" s="2" t="s">
        <v>52</v>
      </c>
      <c r="AY124" s="2" t="s">
        <v>52</v>
      </c>
      <c r="AZ124" s="2" t="s">
        <v>52</v>
      </c>
    </row>
    <row r="125" spans="1:52" ht="30" customHeight="1" x14ac:dyDescent="0.3">
      <c r="A125" s="22" t="s">
        <v>869</v>
      </c>
      <c r="B125" s="22" t="s">
        <v>870</v>
      </c>
      <c r="C125" s="22" t="s">
        <v>816</v>
      </c>
      <c r="D125" s="23">
        <v>1.3620000000000001</v>
      </c>
      <c r="E125" s="25"/>
      <c r="F125" s="28"/>
      <c r="G125" s="25"/>
      <c r="H125" s="28"/>
      <c r="I125" s="25"/>
      <c r="J125" s="28"/>
      <c r="K125" s="25"/>
      <c r="L125" s="28"/>
      <c r="M125" s="22"/>
      <c r="N125" s="2" t="s">
        <v>270</v>
      </c>
      <c r="O125" s="2" t="s">
        <v>871</v>
      </c>
      <c r="P125" s="2" t="s">
        <v>66</v>
      </c>
      <c r="Q125" s="2" t="s">
        <v>66</v>
      </c>
      <c r="R125" s="2" t="s">
        <v>67</v>
      </c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872</v>
      </c>
      <c r="AX125" s="2" t="s">
        <v>52</v>
      </c>
      <c r="AY125" s="2" t="s">
        <v>52</v>
      </c>
      <c r="AZ125" s="2" t="s">
        <v>52</v>
      </c>
    </row>
    <row r="126" spans="1:52" ht="30" customHeight="1" x14ac:dyDescent="0.3">
      <c r="A126" s="22" t="s">
        <v>869</v>
      </c>
      <c r="B126" s="22" t="s">
        <v>873</v>
      </c>
      <c r="C126" s="22" t="s">
        <v>132</v>
      </c>
      <c r="D126" s="23">
        <v>1.222</v>
      </c>
      <c r="E126" s="25"/>
      <c r="F126" s="28"/>
      <c r="G126" s="25"/>
      <c r="H126" s="28"/>
      <c r="I126" s="25"/>
      <c r="J126" s="28"/>
      <c r="K126" s="25"/>
      <c r="L126" s="28"/>
      <c r="M126" s="22"/>
      <c r="N126" s="2" t="s">
        <v>270</v>
      </c>
      <c r="O126" s="2" t="s">
        <v>874</v>
      </c>
      <c r="P126" s="2" t="s">
        <v>66</v>
      </c>
      <c r="Q126" s="2" t="s">
        <v>66</v>
      </c>
      <c r="R126" s="2" t="s">
        <v>67</v>
      </c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875</v>
      </c>
      <c r="AX126" s="2" t="s">
        <v>52</v>
      </c>
      <c r="AY126" s="2" t="s">
        <v>52</v>
      </c>
      <c r="AZ126" s="2" t="s">
        <v>52</v>
      </c>
    </row>
    <row r="127" spans="1:52" ht="30" customHeight="1" x14ac:dyDescent="0.3">
      <c r="A127" s="22" t="s">
        <v>869</v>
      </c>
      <c r="B127" s="22" t="s">
        <v>876</v>
      </c>
      <c r="C127" s="22" t="s">
        <v>132</v>
      </c>
      <c r="D127" s="23">
        <v>0.52500000000000002</v>
      </c>
      <c r="E127" s="25"/>
      <c r="F127" s="28"/>
      <c r="G127" s="25"/>
      <c r="H127" s="28"/>
      <c r="I127" s="25"/>
      <c r="J127" s="28"/>
      <c r="K127" s="25"/>
      <c r="L127" s="28"/>
      <c r="M127" s="22"/>
      <c r="N127" s="2" t="s">
        <v>270</v>
      </c>
      <c r="O127" s="2" t="s">
        <v>877</v>
      </c>
      <c r="P127" s="2" t="s">
        <v>66</v>
      </c>
      <c r="Q127" s="2" t="s">
        <v>66</v>
      </c>
      <c r="R127" s="2" t="s">
        <v>67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878</v>
      </c>
      <c r="AX127" s="2" t="s">
        <v>52</v>
      </c>
      <c r="AY127" s="2" t="s">
        <v>52</v>
      </c>
      <c r="AZ127" s="2" t="s">
        <v>52</v>
      </c>
    </row>
    <row r="128" spans="1:52" ht="30" customHeight="1" x14ac:dyDescent="0.3">
      <c r="A128" s="22" t="s">
        <v>869</v>
      </c>
      <c r="B128" s="22" t="s">
        <v>879</v>
      </c>
      <c r="C128" s="22" t="s">
        <v>880</v>
      </c>
      <c r="D128" s="23">
        <v>1.3620000000000001</v>
      </c>
      <c r="E128" s="25"/>
      <c r="F128" s="28"/>
      <c r="G128" s="25"/>
      <c r="H128" s="28"/>
      <c r="I128" s="25"/>
      <c r="J128" s="28"/>
      <c r="K128" s="25"/>
      <c r="L128" s="28"/>
      <c r="M128" s="22"/>
      <c r="N128" s="2" t="s">
        <v>270</v>
      </c>
      <c r="O128" s="2" t="s">
        <v>881</v>
      </c>
      <c r="P128" s="2" t="s">
        <v>66</v>
      </c>
      <c r="Q128" s="2" t="s">
        <v>66</v>
      </c>
      <c r="R128" s="2" t="s">
        <v>67</v>
      </c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882</v>
      </c>
      <c r="AX128" s="2" t="s">
        <v>52</v>
      </c>
      <c r="AY128" s="2" t="s">
        <v>52</v>
      </c>
      <c r="AZ128" s="2" t="s">
        <v>52</v>
      </c>
    </row>
    <row r="129" spans="1:52" ht="30" customHeight="1" x14ac:dyDescent="0.3">
      <c r="A129" s="22" t="s">
        <v>869</v>
      </c>
      <c r="B129" s="22" t="s">
        <v>883</v>
      </c>
      <c r="C129" s="22" t="s">
        <v>880</v>
      </c>
      <c r="D129" s="23">
        <v>0.58399999999999996</v>
      </c>
      <c r="E129" s="25"/>
      <c r="F129" s="28"/>
      <c r="G129" s="25"/>
      <c r="H129" s="28"/>
      <c r="I129" s="25"/>
      <c r="J129" s="28"/>
      <c r="K129" s="25"/>
      <c r="L129" s="28"/>
      <c r="M129" s="22"/>
      <c r="N129" s="2" t="s">
        <v>270</v>
      </c>
      <c r="O129" s="2" t="s">
        <v>884</v>
      </c>
      <c r="P129" s="2" t="s">
        <v>66</v>
      </c>
      <c r="Q129" s="2" t="s">
        <v>66</v>
      </c>
      <c r="R129" s="2" t="s">
        <v>67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885</v>
      </c>
      <c r="AX129" s="2" t="s">
        <v>52</v>
      </c>
      <c r="AY129" s="2" t="s">
        <v>52</v>
      </c>
      <c r="AZ129" s="2" t="s">
        <v>52</v>
      </c>
    </row>
    <row r="130" spans="1:52" ht="30" customHeight="1" x14ac:dyDescent="0.3">
      <c r="A130" s="22" t="s">
        <v>869</v>
      </c>
      <c r="B130" s="22" t="s">
        <v>886</v>
      </c>
      <c r="C130" s="22" t="s">
        <v>880</v>
      </c>
      <c r="D130" s="23">
        <v>0.19500000000000001</v>
      </c>
      <c r="E130" s="25"/>
      <c r="F130" s="28"/>
      <c r="G130" s="25"/>
      <c r="H130" s="28"/>
      <c r="I130" s="25"/>
      <c r="J130" s="28"/>
      <c r="K130" s="25"/>
      <c r="L130" s="28"/>
      <c r="M130" s="22"/>
      <c r="N130" s="2" t="s">
        <v>270</v>
      </c>
      <c r="O130" s="2" t="s">
        <v>887</v>
      </c>
      <c r="P130" s="2" t="s">
        <v>66</v>
      </c>
      <c r="Q130" s="2" t="s">
        <v>66</v>
      </c>
      <c r="R130" s="2" t="s">
        <v>67</v>
      </c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888</v>
      </c>
      <c r="AX130" s="2" t="s">
        <v>52</v>
      </c>
      <c r="AY130" s="2" t="s">
        <v>52</v>
      </c>
      <c r="AZ130" s="2" t="s">
        <v>52</v>
      </c>
    </row>
    <row r="131" spans="1:52" ht="30" customHeight="1" x14ac:dyDescent="0.3">
      <c r="A131" s="22" t="s">
        <v>869</v>
      </c>
      <c r="B131" s="22" t="s">
        <v>889</v>
      </c>
      <c r="C131" s="22" t="s">
        <v>132</v>
      </c>
      <c r="D131" s="23">
        <v>3.6749999999999998</v>
      </c>
      <c r="E131" s="25"/>
      <c r="F131" s="28"/>
      <c r="G131" s="25"/>
      <c r="H131" s="28"/>
      <c r="I131" s="25"/>
      <c r="J131" s="28"/>
      <c r="K131" s="25"/>
      <c r="L131" s="28"/>
      <c r="M131" s="22"/>
      <c r="N131" s="2" t="s">
        <v>270</v>
      </c>
      <c r="O131" s="2" t="s">
        <v>890</v>
      </c>
      <c r="P131" s="2" t="s">
        <v>66</v>
      </c>
      <c r="Q131" s="2" t="s">
        <v>66</v>
      </c>
      <c r="R131" s="2" t="s">
        <v>67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891</v>
      </c>
      <c r="AX131" s="2" t="s">
        <v>52</v>
      </c>
      <c r="AY131" s="2" t="s">
        <v>52</v>
      </c>
      <c r="AZ131" s="2" t="s">
        <v>52</v>
      </c>
    </row>
    <row r="132" spans="1:52" ht="30" customHeight="1" x14ac:dyDescent="0.3">
      <c r="A132" s="22" t="s">
        <v>869</v>
      </c>
      <c r="B132" s="22" t="s">
        <v>892</v>
      </c>
      <c r="C132" s="22" t="s">
        <v>816</v>
      </c>
      <c r="D132" s="23">
        <v>4.0839999999999996</v>
      </c>
      <c r="E132" s="25"/>
      <c r="F132" s="28"/>
      <c r="G132" s="25"/>
      <c r="H132" s="28"/>
      <c r="I132" s="25"/>
      <c r="J132" s="28"/>
      <c r="K132" s="25"/>
      <c r="L132" s="28"/>
      <c r="M132" s="22"/>
      <c r="N132" s="2" t="s">
        <v>270</v>
      </c>
      <c r="O132" s="2" t="s">
        <v>893</v>
      </c>
      <c r="P132" s="2" t="s">
        <v>66</v>
      </c>
      <c r="Q132" s="2" t="s">
        <v>66</v>
      </c>
      <c r="R132" s="2" t="s">
        <v>67</v>
      </c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894</v>
      </c>
      <c r="AX132" s="2" t="s">
        <v>52</v>
      </c>
      <c r="AY132" s="2" t="s">
        <v>52</v>
      </c>
      <c r="AZ132" s="2" t="s">
        <v>52</v>
      </c>
    </row>
    <row r="133" spans="1:52" ht="30" customHeight="1" x14ac:dyDescent="0.3">
      <c r="A133" s="22" t="s">
        <v>869</v>
      </c>
      <c r="B133" s="22" t="s">
        <v>895</v>
      </c>
      <c r="C133" s="22" t="s">
        <v>816</v>
      </c>
      <c r="D133" s="23">
        <v>0.58399999999999996</v>
      </c>
      <c r="E133" s="25"/>
      <c r="F133" s="28"/>
      <c r="G133" s="25"/>
      <c r="H133" s="28"/>
      <c r="I133" s="25"/>
      <c r="J133" s="28"/>
      <c r="K133" s="25"/>
      <c r="L133" s="28"/>
      <c r="M133" s="22"/>
      <c r="N133" s="2" t="s">
        <v>270</v>
      </c>
      <c r="O133" s="2" t="s">
        <v>896</v>
      </c>
      <c r="P133" s="2" t="s">
        <v>66</v>
      </c>
      <c r="Q133" s="2" t="s">
        <v>66</v>
      </c>
      <c r="R133" s="2" t="s">
        <v>67</v>
      </c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897</v>
      </c>
      <c r="AX133" s="2" t="s">
        <v>52</v>
      </c>
      <c r="AY133" s="2" t="s">
        <v>52</v>
      </c>
      <c r="AZ133" s="2" t="s">
        <v>52</v>
      </c>
    </row>
    <row r="134" spans="1:52" ht="30" customHeight="1" x14ac:dyDescent="0.3">
      <c r="A134" s="22" t="s">
        <v>869</v>
      </c>
      <c r="B134" s="22" t="s">
        <v>898</v>
      </c>
      <c r="C134" s="22" t="s">
        <v>816</v>
      </c>
      <c r="D134" s="23">
        <v>42.33</v>
      </c>
      <c r="E134" s="25"/>
      <c r="F134" s="28"/>
      <c r="G134" s="25"/>
      <c r="H134" s="28"/>
      <c r="I134" s="25"/>
      <c r="J134" s="28"/>
      <c r="K134" s="25"/>
      <c r="L134" s="28"/>
      <c r="M134" s="22"/>
      <c r="N134" s="2" t="s">
        <v>270</v>
      </c>
      <c r="O134" s="2" t="s">
        <v>899</v>
      </c>
      <c r="P134" s="2" t="s">
        <v>66</v>
      </c>
      <c r="Q134" s="2" t="s">
        <v>66</v>
      </c>
      <c r="R134" s="2" t="s">
        <v>67</v>
      </c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900</v>
      </c>
      <c r="AX134" s="2" t="s">
        <v>52</v>
      </c>
      <c r="AY134" s="2" t="s">
        <v>52</v>
      </c>
      <c r="AZ134" s="2" t="s">
        <v>52</v>
      </c>
    </row>
    <row r="135" spans="1:52" ht="30" customHeight="1" x14ac:dyDescent="0.3">
      <c r="A135" s="22" t="s">
        <v>901</v>
      </c>
      <c r="B135" s="22" t="s">
        <v>902</v>
      </c>
      <c r="C135" s="22" t="s">
        <v>96</v>
      </c>
      <c r="D135" s="23">
        <v>1</v>
      </c>
      <c r="E135" s="25"/>
      <c r="F135" s="28"/>
      <c r="G135" s="25"/>
      <c r="H135" s="28"/>
      <c r="I135" s="25"/>
      <c r="J135" s="28"/>
      <c r="K135" s="25"/>
      <c r="L135" s="28"/>
      <c r="M135" s="22"/>
      <c r="N135" s="2" t="s">
        <v>270</v>
      </c>
      <c r="O135" s="2" t="s">
        <v>904</v>
      </c>
      <c r="P135" s="2" t="s">
        <v>67</v>
      </c>
      <c r="Q135" s="2" t="s">
        <v>66</v>
      </c>
      <c r="R135" s="2" t="s">
        <v>66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905</v>
      </c>
      <c r="AX135" s="2" t="s">
        <v>52</v>
      </c>
      <c r="AY135" s="2" t="s">
        <v>52</v>
      </c>
      <c r="AZ135" s="2" t="s">
        <v>52</v>
      </c>
    </row>
    <row r="136" spans="1:52" ht="30" customHeight="1" x14ac:dyDescent="0.3">
      <c r="A136" s="22" t="s">
        <v>625</v>
      </c>
      <c r="B136" s="22" t="s">
        <v>52</v>
      </c>
      <c r="C136" s="22" t="s">
        <v>52</v>
      </c>
      <c r="D136" s="23"/>
      <c r="E136" s="25"/>
      <c r="F136" s="28"/>
      <c r="G136" s="25"/>
      <c r="H136" s="28"/>
      <c r="I136" s="25"/>
      <c r="J136" s="28"/>
      <c r="K136" s="25"/>
      <c r="L136" s="28"/>
      <c r="M136" s="22"/>
      <c r="N136" s="2" t="s">
        <v>106</v>
      </c>
      <c r="O136" s="2" t="s">
        <v>106</v>
      </c>
      <c r="P136" s="2" t="s">
        <v>52</v>
      </c>
      <c r="Q136" s="2" t="s">
        <v>52</v>
      </c>
      <c r="R136" s="2" t="s">
        <v>52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52</v>
      </c>
      <c r="AX136" s="2" t="s">
        <v>52</v>
      </c>
      <c r="AY136" s="2" t="s">
        <v>52</v>
      </c>
      <c r="AZ136" s="2" t="s">
        <v>52</v>
      </c>
    </row>
    <row r="137" spans="1:52" ht="30" customHeight="1" x14ac:dyDescent="0.3">
      <c r="A137" s="23"/>
      <c r="B137" s="23"/>
      <c r="C137" s="23"/>
      <c r="D137" s="23"/>
      <c r="E137" s="25"/>
      <c r="F137" s="28"/>
      <c r="G137" s="25"/>
      <c r="H137" s="28"/>
      <c r="I137" s="25"/>
      <c r="J137" s="28"/>
      <c r="K137" s="25"/>
      <c r="L137" s="28"/>
      <c r="M137" s="23"/>
    </row>
    <row r="138" spans="1:52" ht="30" customHeight="1" x14ac:dyDescent="0.3">
      <c r="A138" s="19" t="s">
        <v>906</v>
      </c>
      <c r="B138" s="20"/>
      <c r="C138" s="20"/>
      <c r="D138" s="20"/>
      <c r="E138" s="24"/>
      <c r="F138" s="27"/>
      <c r="G138" s="24"/>
      <c r="H138" s="27"/>
      <c r="I138" s="24"/>
      <c r="J138" s="27"/>
      <c r="K138" s="24"/>
      <c r="L138" s="27"/>
      <c r="M138" s="21"/>
      <c r="N138" s="1" t="s">
        <v>275</v>
      </c>
    </row>
    <row r="139" spans="1:52" ht="30" customHeight="1" x14ac:dyDescent="0.3">
      <c r="A139" s="22" t="s">
        <v>845</v>
      </c>
      <c r="B139" s="22" t="s">
        <v>907</v>
      </c>
      <c r="C139" s="22" t="s">
        <v>550</v>
      </c>
      <c r="D139" s="23">
        <v>1.0467599999999999</v>
      </c>
      <c r="E139" s="25"/>
      <c r="F139" s="28"/>
      <c r="G139" s="25"/>
      <c r="H139" s="28"/>
      <c r="I139" s="25"/>
      <c r="J139" s="28"/>
      <c r="K139" s="25"/>
      <c r="L139" s="28"/>
      <c r="M139" s="22"/>
      <c r="N139" s="2" t="s">
        <v>275</v>
      </c>
      <c r="O139" s="2" t="s">
        <v>908</v>
      </c>
      <c r="P139" s="2" t="s">
        <v>66</v>
      </c>
      <c r="Q139" s="2" t="s">
        <v>66</v>
      </c>
      <c r="R139" s="2" t="s">
        <v>67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909</v>
      </c>
      <c r="AX139" s="2" t="s">
        <v>52</v>
      </c>
      <c r="AY139" s="2" t="s">
        <v>52</v>
      </c>
      <c r="AZ139" s="2" t="s">
        <v>52</v>
      </c>
    </row>
    <row r="140" spans="1:52" ht="30" customHeight="1" x14ac:dyDescent="0.3">
      <c r="A140" s="22" t="s">
        <v>910</v>
      </c>
      <c r="B140" s="22" t="s">
        <v>911</v>
      </c>
      <c r="C140" s="22" t="s">
        <v>550</v>
      </c>
      <c r="D140" s="23">
        <v>2.5817999999999999</v>
      </c>
      <c r="E140" s="25"/>
      <c r="F140" s="28"/>
      <c r="G140" s="25"/>
      <c r="H140" s="28"/>
      <c r="I140" s="25"/>
      <c r="J140" s="28"/>
      <c r="K140" s="25"/>
      <c r="L140" s="28"/>
      <c r="M140" s="22"/>
      <c r="N140" s="2" t="s">
        <v>275</v>
      </c>
      <c r="O140" s="2" t="s">
        <v>912</v>
      </c>
      <c r="P140" s="2" t="s">
        <v>66</v>
      </c>
      <c r="Q140" s="2" t="s">
        <v>66</v>
      </c>
      <c r="R140" s="2" t="s">
        <v>67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913</v>
      </c>
      <c r="AX140" s="2" t="s">
        <v>52</v>
      </c>
      <c r="AY140" s="2" t="s">
        <v>52</v>
      </c>
      <c r="AZ140" s="2" t="s">
        <v>52</v>
      </c>
    </row>
    <row r="141" spans="1:52" ht="30" customHeight="1" x14ac:dyDescent="0.3">
      <c r="A141" s="22" t="s">
        <v>910</v>
      </c>
      <c r="B141" s="22" t="s">
        <v>914</v>
      </c>
      <c r="C141" s="22" t="s">
        <v>550</v>
      </c>
      <c r="D141" s="23">
        <v>5.11E-2</v>
      </c>
      <c r="E141" s="25"/>
      <c r="F141" s="28"/>
      <c r="G141" s="25"/>
      <c r="H141" s="28"/>
      <c r="I141" s="25"/>
      <c r="J141" s="28"/>
      <c r="K141" s="25"/>
      <c r="L141" s="28"/>
      <c r="M141" s="22"/>
      <c r="N141" s="2" t="s">
        <v>275</v>
      </c>
      <c r="O141" s="2" t="s">
        <v>915</v>
      </c>
      <c r="P141" s="2" t="s">
        <v>66</v>
      </c>
      <c r="Q141" s="2" t="s">
        <v>66</v>
      </c>
      <c r="R141" s="2" t="s">
        <v>67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916</v>
      </c>
      <c r="AX141" s="2" t="s">
        <v>52</v>
      </c>
      <c r="AY141" s="2" t="s">
        <v>52</v>
      </c>
      <c r="AZ141" s="2" t="s">
        <v>52</v>
      </c>
    </row>
    <row r="142" spans="1:52" ht="30" customHeight="1" x14ac:dyDescent="0.3">
      <c r="A142" s="22" t="s">
        <v>725</v>
      </c>
      <c r="B142" s="22" t="s">
        <v>726</v>
      </c>
      <c r="C142" s="22" t="s">
        <v>550</v>
      </c>
      <c r="D142" s="23">
        <v>0.9516</v>
      </c>
      <c r="E142" s="25"/>
      <c r="F142" s="28"/>
      <c r="G142" s="25"/>
      <c r="H142" s="28"/>
      <c r="I142" s="25"/>
      <c r="J142" s="28"/>
      <c r="K142" s="25"/>
      <c r="L142" s="28"/>
      <c r="M142" s="22"/>
      <c r="N142" s="2" t="s">
        <v>275</v>
      </c>
      <c r="O142" s="2" t="s">
        <v>728</v>
      </c>
      <c r="P142" s="2" t="s">
        <v>67</v>
      </c>
      <c r="Q142" s="2" t="s">
        <v>66</v>
      </c>
      <c r="R142" s="2" t="s">
        <v>66</v>
      </c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52</v>
      </c>
      <c r="AW142" s="2" t="s">
        <v>917</v>
      </c>
      <c r="AX142" s="2" t="s">
        <v>52</v>
      </c>
      <c r="AY142" s="2" t="s">
        <v>52</v>
      </c>
      <c r="AZ142" s="2" t="s">
        <v>52</v>
      </c>
    </row>
    <row r="143" spans="1:52" ht="30" customHeight="1" x14ac:dyDescent="0.3">
      <c r="A143" s="22" t="s">
        <v>725</v>
      </c>
      <c r="B143" s="22" t="s">
        <v>737</v>
      </c>
      <c r="C143" s="22" t="s">
        <v>550</v>
      </c>
      <c r="D143" s="23">
        <v>2.3940000000000001</v>
      </c>
      <c r="E143" s="25"/>
      <c r="F143" s="28"/>
      <c r="G143" s="25"/>
      <c r="H143" s="28"/>
      <c r="I143" s="25"/>
      <c r="J143" s="28"/>
      <c r="K143" s="25"/>
      <c r="L143" s="28"/>
      <c r="M143" s="22"/>
      <c r="N143" s="2" t="s">
        <v>275</v>
      </c>
      <c r="O143" s="2" t="s">
        <v>739</v>
      </c>
      <c r="P143" s="2" t="s">
        <v>67</v>
      </c>
      <c r="Q143" s="2" t="s">
        <v>66</v>
      </c>
      <c r="R143" s="2" t="s">
        <v>66</v>
      </c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918</v>
      </c>
      <c r="AX143" s="2" t="s">
        <v>52</v>
      </c>
      <c r="AY143" s="2" t="s">
        <v>52</v>
      </c>
      <c r="AZ143" s="2" t="s">
        <v>52</v>
      </c>
    </row>
    <row r="144" spans="1:52" ht="30" customHeight="1" x14ac:dyDescent="0.3">
      <c r="A144" s="22" t="s">
        <v>89</v>
      </c>
      <c r="B144" s="22" t="s">
        <v>554</v>
      </c>
      <c r="C144" s="22" t="s">
        <v>550</v>
      </c>
      <c r="D144" s="23">
        <v>-9.5159999999999995E-2</v>
      </c>
      <c r="E144" s="25"/>
      <c r="F144" s="28"/>
      <c r="G144" s="25"/>
      <c r="H144" s="28"/>
      <c r="I144" s="25"/>
      <c r="J144" s="28"/>
      <c r="K144" s="25"/>
      <c r="L144" s="28"/>
      <c r="M144" s="22"/>
      <c r="N144" s="2" t="s">
        <v>275</v>
      </c>
      <c r="O144" s="2" t="s">
        <v>556</v>
      </c>
      <c r="P144" s="2" t="s">
        <v>66</v>
      </c>
      <c r="Q144" s="2" t="s">
        <v>66</v>
      </c>
      <c r="R144" s="2" t="s">
        <v>67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919</v>
      </c>
      <c r="AX144" s="2" t="s">
        <v>52</v>
      </c>
      <c r="AY144" s="2" t="s">
        <v>52</v>
      </c>
      <c r="AZ144" s="2" t="s">
        <v>52</v>
      </c>
    </row>
    <row r="145" spans="1:52" ht="30" customHeight="1" x14ac:dyDescent="0.3">
      <c r="A145" s="22" t="s">
        <v>89</v>
      </c>
      <c r="B145" s="22" t="s">
        <v>90</v>
      </c>
      <c r="C145" s="22" t="s">
        <v>550</v>
      </c>
      <c r="D145" s="23">
        <v>-0.16800000000000001</v>
      </c>
      <c r="E145" s="25"/>
      <c r="F145" s="28"/>
      <c r="G145" s="25"/>
      <c r="H145" s="28"/>
      <c r="I145" s="25"/>
      <c r="J145" s="28"/>
      <c r="K145" s="25"/>
      <c r="L145" s="28"/>
      <c r="M145" s="22"/>
      <c r="N145" s="2" t="s">
        <v>275</v>
      </c>
      <c r="O145" s="2" t="s">
        <v>552</v>
      </c>
      <c r="P145" s="2" t="s">
        <v>66</v>
      </c>
      <c r="Q145" s="2" t="s">
        <v>66</v>
      </c>
      <c r="R145" s="2" t="s">
        <v>67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920</v>
      </c>
      <c r="AX145" s="2" t="s">
        <v>52</v>
      </c>
      <c r="AY145" s="2" t="s">
        <v>52</v>
      </c>
      <c r="AZ145" s="2" t="s">
        <v>52</v>
      </c>
    </row>
    <row r="146" spans="1:52" ht="30" customHeight="1" x14ac:dyDescent="0.3">
      <c r="A146" s="22" t="s">
        <v>625</v>
      </c>
      <c r="B146" s="22" t="s">
        <v>52</v>
      </c>
      <c r="C146" s="22" t="s">
        <v>52</v>
      </c>
      <c r="D146" s="23"/>
      <c r="E146" s="25"/>
      <c r="F146" s="28"/>
      <c r="G146" s="25"/>
      <c r="H146" s="28"/>
      <c r="I146" s="25"/>
      <c r="J146" s="28"/>
      <c r="K146" s="25"/>
      <c r="L146" s="28"/>
      <c r="M146" s="22"/>
      <c r="N146" s="2" t="s">
        <v>106</v>
      </c>
      <c r="O146" s="2" t="s">
        <v>106</v>
      </c>
      <c r="P146" s="2" t="s">
        <v>52</v>
      </c>
      <c r="Q146" s="2" t="s">
        <v>52</v>
      </c>
      <c r="R146" s="2" t="s">
        <v>52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52</v>
      </c>
      <c r="AX146" s="2" t="s">
        <v>52</v>
      </c>
      <c r="AY146" s="2" t="s">
        <v>52</v>
      </c>
      <c r="AZ146" s="2" t="s">
        <v>52</v>
      </c>
    </row>
    <row r="147" spans="1:52" ht="30" customHeight="1" x14ac:dyDescent="0.3">
      <c r="A147" s="23"/>
      <c r="B147" s="23"/>
      <c r="C147" s="23"/>
      <c r="D147" s="23"/>
      <c r="E147" s="25"/>
      <c r="F147" s="28"/>
      <c r="G147" s="25"/>
      <c r="H147" s="28"/>
      <c r="I147" s="25"/>
      <c r="J147" s="28"/>
      <c r="K147" s="25"/>
      <c r="L147" s="28"/>
      <c r="M147" s="23"/>
    </row>
    <row r="148" spans="1:52" ht="30" customHeight="1" x14ac:dyDescent="0.3">
      <c r="A148" s="19" t="s">
        <v>921</v>
      </c>
      <c r="B148" s="20"/>
      <c r="C148" s="20"/>
      <c r="D148" s="20"/>
      <c r="E148" s="24"/>
      <c r="F148" s="27"/>
      <c r="G148" s="24"/>
      <c r="H148" s="27"/>
      <c r="I148" s="24"/>
      <c r="J148" s="27"/>
      <c r="K148" s="24"/>
      <c r="L148" s="27"/>
      <c r="M148" s="21"/>
      <c r="N148" s="1" t="s">
        <v>280</v>
      </c>
    </row>
    <row r="149" spans="1:52" ht="30" customHeight="1" x14ac:dyDescent="0.3">
      <c r="A149" s="22" t="s">
        <v>869</v>
      </c>
      <c r="B149" s="22" t="s">
        <v>923</v>
      </c>
      <c r="C149" s="22" t="s">
        <v>132</v>
      </c>
      <c r="D149" s="23">
        <v>1.1000000000000001</v>
      </c>
      <c r="E149" s="25"/>
      <c r="F149" s="28"/>
      <c r="G149" s="25"/>
      <c r="H149" s="28"/>
      <c r="I149" s="25"/>
      <c r="J149" s="28"/>
      <c r="K149" s="25"/>
      <c r="L149" s="28"/>
      <c r="M149" s="22"/>
      <c r="N149" s="2" t="s">
        <v>280</v>
      </c>
      <c r="O149" s="2" t="s">
        <v>924</v>
      </c>
      <c r="P149" s="2" t="s">
        <v>66</v>
      </c>
      <c r="Q149" s="2" t="s">
        <v>66</v>
      </c>
      <c r="R149" s="2" t="s">
        <v>67</v>
      </c>
      <c r="S149" s="3"/>
      <c r="T149" s="3"/>
      <c r="U149" s="3"/>
      <c r="V149" s="3">
        <v>1</v>
      </c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925</v>
      </c>
      <c r="AX149" s="2" t="s">
        <v>52</v>
      </c>
      <c r="AY149" s="2" t="s">
        <v>52</v>
      </c>
      <c r="AZ149" s="2" t="s">
        <v>52</v>
      </c>
    </row>
    <row r="150" spans="1:52" ht="30" customHeight="1" x14ac:dyDescent="0.3">
      <c r="A150" s="22" t="s">
        <v>761</v>
      </c>
      <c r="B150" s="22" t="s">
        <v>926</v>
      </c>
      <c r="C150" s="22" t="s">
        <v>517</v>
      </c>
      <c r="D150" s="23">
        <v>1</v>
      </c>
      <c r="E150" s="25"/>
      <c r="F150" s="28"/>
      <c r="G150" s="25"/>
      <c r="H150" s="28"/>
      <c r="I150" s="25"/>
      <c r="J150" s="28"/>
      <c r="K150" s="25"/>
      <c r="L150" s="28"/>
      <c r="M150" s="22"/>
      <c r="N150" s="2" t="s">
        <v>280</v>
      </c>
      <c r="O150" s="2" t="s">
        <v>535</v>
      </c>
      <c r="P150" s="2" t="s">
        <v>66</v>
      </c>
      <c r="Q150" s="2" t="s">
        <v>66</v>
      </c>
      <c r="R150" s="2" t="s">
        <v>66</v>
      </c>
      <c r="S150" s="3">
        <v>0</v>
      </c>
      <c r="T150" s="3">
        <v>0</v>
      </c>
      <c r="U150" s="3">
        <v>0.05</v>
      </c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927</v>
      </c>
      <c r="AX150" s="2" t="s">
        <v>52</v>
      </c>
      <c r="AY150" s="2" t="s">
        <v>52</v>
      </c>
      <c r="AZ150" s="2" t="s">
        <v>52</v>
      </c>
    </row>
    <row r="151" spans="1:52" ht="30" customHeight="1" x14ac:dyDescent="0.3">
      <c r="A151" s="22" t="s">
        <v>928</v>
      </c>
      <c r="B151" s="22" t="s">
        <v>52</v>
      </c>
      <c r="C151" s="22" t="s">
        <v>132</v>
      </c>
      <c r="D151" s="23">
        <v>1</v>
      </c>
      <c r="E151" s="25"/>
      <c r="F151" s="28"/>
      <c r="G151" s="25"/>
      <c r="H151" s="28"/>
      <c r="I151" s="25"/>
      <c r="J151" s="28"/>
      <c r="K151" s="25"/>
      <c r="L151" s="28"/>
      <c r="M151" s="22"/>
      <c r="N151" s="2" t="s">
        <v>280</v>
      </c>
      <c r="O151" s="2" t="s">
        <v>930</v>
      </c>
      <c r="P151" s="2" t="s">
        <v>67</v>
      </c>
      <c r="Q151" s="2" t="s">
        <v>66</v>
      </c>
      <c r="R151" s="2" t="s">
        <v>66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931</v>
      </c>
      <c r="AX151" s="2" t="s">
        <v>52</v>
      </c>
      <c r="AY151" s="2" t="s">
        <v>52</v>
      </c>
      <c r="AZ151" s="2" t="s">
        <v>52</v>
      </c>
    </row>
    <row r="152" spans="1:52" ht="30" customHeight="1" x14ac:dyDescent="0.3">
      <c r="A152" s="22" t="s">
        <v>625</v>
      </c>
      <c r="B152" s="22" t="s">
        <v>52</v>
      </c>
      <c r="C152" s="22" t="s">
        <v>52</v>
      </c>
      <c r="D152" s="23"/>
      <c r="E152" s="25"/>
      <c r="F152" s="28"/>
      <c r="G152" s="25"/>
      <c r="H152" s="28"/>
      <c r="I152" s="25"/>
      <c r="J152" s="28"/>
      <c r="K152" s="25"/>
      <c r="L152" s="28"/>
      <c r="M152" s="22"/>
      <c r="N152" s="2" t="s">
        <v>106</v>
      </c>
      <c r="O152" s="2" t="s">
        <v>106</v>
      </c>
      <c r="P152" s="2" t="s">
        <v>52</v>
      </c>
      <c r="Q152" s="2" t="s">
        <v>52</v>
      </c>
      <c r="R152" s="2" t="s">
        <v>52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52</v>
      </c>
      <c r="AX152" s="2" t="s">
        <v>52</v>
      </c>
      <c r="AY152" s="2" t="s">
        <v>52</v>
      </c>
      <c r="AZ152" s="2" t="s">
        <v>52</v>
      </c>
    </row>
    <row r="153" spans="1:52" ht="30" customHeight="1" x14ac:dyDescent="0.3">
      <c r="A153" s="23"/>
      <c r="B153" s="23"/>
      <c r="C153" s="23"/>
      <c r="D153" s="23"/>
      <c r="E153" s="25"/>
      <c r="F153" s="28"/>
      <c r="G153" s="25"/>
      <c r="H153" s="28"/>
      <c r="I153" s="25"/>
      <c r="J153" s="28"/>
      <c r="K153" s="25"/>
      <c r="L153" s="28"/>
      <c r="M153" s="23"/>
    </row>
    <row r="154" spans="1:52" ht="30" customHeight="1" x14ac:dyDescent="0.3">
      <c r="A154" s="19" t="s">
        <v>932</v>
      </c>
      <c r="B154" s="20"/>
      <c r="C154" s="20"/>
      <c r="D154" s="20"/>
      <c r="E154" s="24"/>
      <c r="F154" s="27"/>
      <c r="G154" s="24"/>
      <c r="H154" s="27"/>
      <c r="I154" s="24"/>
      <c r="J154" s="27"/>
      <c r="K154" s="24"/>
      <c r="L154" s="27"/>
      <c r="M154" s="21"/>
      <c r="N154" s="1" t="s">
        <v>288</v>
      </c>
    </row>
    <row r="155" spans="1:52" ht="30" customHeight="1" x14ac:dyDescent="0.3">
      <c r="A155" s="22" t="s">
        <v>668</v>
      </c>
      <c r="B155" s="22" t="s">
        <v>669</v>
      </c>
      <c r="C155" s="22" t="s">
        <v>424</v>
      </c>
      <c r="D155" s="23">
        <v>0.05</v>
      </c>
      <c r="E155" s="25"/>
      <c r="F155" s="28"/>
      <c r="G155" s="25"/>
      <c r="H155" s="28"/>
      <c r="I155" s="25"/>
      <c r="J155" s="28"/>
      <c r="K155" s="25"/>
      <c r="L155" s="28"/>
      <c r="M155" s="22"/>
      <c r="N155" s="2" t="s">
        <v>288</v>
      </c>
      <c r="O155" s="2" t="s">
        <v>671</v>
      </c>
      <c r="P155" s="2" t="s">
        <v>67</v>
      </c>
      <c r="Q155" s="2" t="s">
        <v>66</v>
      </c>
      <c r="R155" s="2" t="s">
        <v>66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933</v>
      </c>
      <c r="AX155" s="2" t="s">
        <v>52</v>
      </c>
      <c r="AY155" s="2" t="s">
        <v>52</v>
      </c>
      <c r="AZ155" s="2" t="s">
        <v>52</v>
      </c>
    </row>
    <row r="156" spans="1:52" ht="30" customHeight="1" x14ac:dyDescent="0.3">
      <c r="A156" s="22" t="s">
        <v>710</v>
      </c>
      <c r="B156" s="22" t="s">
        <v>711</v>
      </c>
      <c r="C156" s="22" t="s">
        <v>96</v>
      </c>
      <c r="D156" s="23">
        <v>1</v>
      </c>
      <c r="E156" s="25"/>
      <c r="F156" s="28"/>
      <c r="G156" s="25"/>
      <c r="H156" s="28"/>
      <c r="I156" s="25"/>
      <c r="J156" s="28"/>
      <c r="K156" s="25"/>
      <c r="L156" s="28"/>
      <c r="M156" s="22"/>
      <c r="N156" s="2" t="s">
        <v>288</v>
      </c>
      <c r="O156" s="2" t="s">
        <v>713</v>
      </c>
      <c r="P156" s="2" t="s">
        <v>67</v>
      </c>
      <c r="Q156" s="2" t="s">
        <v>66</v>
      </c>
      <c r="R156" s="2" t="s">
        <v>66</v>
      </c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934</v>
      </c>
      <c r="AX156" s="2" t="s">
        <v>52</v>
      </c>
      <c r="AY156" s="2" t="s">
        <v>52</v>
      </c>
      <c r="AZ156" s="2" t="s">
        <v>52</v>
      </c>
    </row>
    <row r="157" spans="1:52" ht="30" customHeight="1" x14ac:dyDescent="0.3">
      <c r="A157" s="22" t="s">
        <v>625</v>
      </c>
      <c r="B157" s="22" t="s">
        <v>52</v>
      </c>
      <c r="C157" s="22" t="s">
        <v>52</v>
      </c>
      <c r="D157" s="23"/>
      <c r="E157" s="25"/>
      <c r="F157" s="28"/>
      <c r="G157" s="25"/>
      <c r="H157" s="28"/>
      <c r="I157" s="25"/>
      <c r="J157" s="28"/>
      <c r="K157" s="25"/>
      <c r="L157" s="28"/>
      <c r="M157" s="22"/>
      <c r="N157" s="2" t="s">
        <v>106</v>
      </c>
      <c r="O157" s="2" t="s">
        <v>106</v>
      </c>
      <c r="P157" s="2" t="s">
        <v>52</v>
      </c>
      <c r="Q157" s="2" t="s">
        <v>52</v>
      </c>
      <c r="R157" s="2" t="s">
        <v>52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52</v>
      </c>
      <c r="AX157" s="2" t="s">
        <v>52</v>
      </c>
      <c r="AY157" s="2" t="s">
        <v>52</v>
      </c>
      <c r="AZ157" s="2" t="s">
        <v>52</v>
      </c>
    </row>
    <row r="158" spans="1:52" ht="30" customHeight="1" x14ac:dyDescent="0.3">
      <c r="A158" s="23"/>
      <c r="B158" s="23"/>
      <c r="C158" s="23"/>
      <c r="D158" s="23"/>
      <c r="E158" s="25"/>
      <c r="F158" s="28"/>
      <c r="G158" s="25"/>
      <c r="H158" s="28"/>
      <c r="I158" s="25"/>
      <c r="J158" s="28"/>
      <c r="K158" s="25"/>
      <c r="L158" s="28"/>
      <c r="M158" s="23"/>
    </row>
    <row r="159" spans="1:52" ht="30" customHeight="1" x14ac:dyDescent="0.3">
      <c r="A159" s="19" t="s">
        <v>935</v>
      </c>
      <c r="B159" s="20"/>
      <c r="C159" s="20"/>
      <c r="D159" s="20"/>
      <c r="E159" s="24"/>
      <c r="F159" s="27"/>
      <c r="G159" s="24"/>
      <c r="H159" s="27"/>
      <c r="I159" s="24"/>
      <c r="J159" s="27"/>
      <c r="K159" s="24"/>
      <c r="L159" s="27"/>
      <c r="M159" s="21"/>
      <c r="N159" s="1" t="s">
        <v>295</v>
      </c>
    </row>
    <row r="160" spans="1:52" ht="30" customHeight="1" x14ac:dyDescent="0.3">
      <c r="A160" s="22" t="s">
        <v>52</v>
      </c>
      <c r="B160" s="22" t="s">
        <v>52</v>
      </c>
      <c r="C160" s="22" t="s">
        <v>52</v>
      </c>
      <c r="D160" s="23"/>
      <c r="E160" s="25"/>
      <c r="F160" s="28"/>
      <c r="G160" s="25"/>
      <c r="H160" s="28"/>
      <c r="I160" s="25"/>
      <c r="J160" s="28"/>
      <c r="K160" s="25"/>
      <c r="L160" s="28"/>
      <c r="M160" s="22"/>
      <c r="N160" s="2" t="s">
        <v>52</v>
      </c>
      <c r="O160" s="2" t="s">
        <v>52</v>
      </c>
      <c r="P160" s="2" t="s">
        <v>52</v>
      </c>
      <c r="Q160" s="2" t="s">
        <v>52</v>
      </c>
      <c r="R160" s="2" t="s">
        <v>52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52</v>
      </c>
      <c r="AX160" s="2" t="s">
        <v>52</v>
      </c>
      <c r="AY160" s="2" t="s">
        <v>52</v>
      </c>
      <c r="AZ160" s="2" t="s">
        <v>52</v>
      </c>
    </row>
    <row r="161" spans="1:52" ht="30" customHeight="1" x14ac:dyDescent="0.3">
      <c r="A161" s="23"/>
      <c r="B161" s="23"/>
      <c r="C161" s="23"/>
      <c r="D161" s="23"/>
      <c r="E161" s="25"/>
      <c r="F161" s="28"/>
      <c r="G161" s="25"/>
      <c r="H161" s="28"/>
      <c r="I161" s="25"/>
      <c r="J161" s="28"/>
      <c r="K161" s="25"/>
      <c r="L161" s="28"/>
      <c r="M161" s="23"/>
    </row>
    <row r="162" spans="1:52" ht="30" customHeight="1" x14ac:dyDescent="0.3">
      <c r="A162" s="19" t="s">
        <v>936</v>
      </c>
      <c r="B162" s="20"/>
      <c r="C162" s="20"/>
      <c r="D162" s="20"/>
      <c r="E162" s="24"/>
      <c r="F162" s="27"/>
      <c r="G162" s="24"/>
      <c r="H162" s="27"/>
      <c r="I162" s="24"/>
      <c r="J162" s="27"/>
      <c r="K162" s="24"/>
      <c r="L162" s="27"/>
      <c r="M162" s="21"/>
      <c r="N162" s="1" t="s">
        <v>300</v>
      </c>
    </row>
    <row r="163" spans="1:52" ht="30" customHeight="1" x14ac:dyDescent="0.3">
      <c r="A163" s="22" t="s">
        <v>52</v>
      </c>
      <c r="B163" s="22" t="s">
        <v>52</v>
      </c>
      <c r="C163" s="22" t="s">
        <v>52</v>
      </c>
      <c r="D163" s="23"/>
      <c r="E163" s="25"/>
      <c r="F163" s="28"/>
      <c r="G163" s="25"/>
      <c r="H163" s="28"/>
      <c r="I163" s="25"/>
      <c r="J163" s="28"/>
      <c r="K163" s="25"/>
      <c r="L163" s="28"/>
      <c r="M163" s="22"/>
      <c r="N163" s="2" t="s">
        <v>52</v>
      </c>
      <c r="O163" s="2" t="s">
        <v>52</v>
      </c>
      <c r="P163" s="2" t="s">
        <v>52</v>
      </c>
      <c r="Q163" s="2" t="s">
        <v>52</v>
      </c>
      <c r="R163" s="2" t="s">
        <v>52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52</v>
      </c>
      <c r="AX163" s="2" t="s">
        <v>52</v>
      </c>
      <c r="AY163" s="2" t="s">
        <v>52</v>
      </c>
      <c r="AZ163" s="2" t="s">
        <v>52</v>
      </c>
    </row>
    <row r="164" spans="1:52" ht="30" customHeight="1" x14ac:dyDescent="0.3">
      <c r="A164" s="23"/>
      <c r="B164" s="23"/>
      <c r="C164" s="23"/>
      <c r="D164" s="23"/>
      <c r="E164" s="25"/>
      <c r="F164" s="28"/>
      <c r="G164" s="25"/>
      <c r="H164" s="28"/>
      <c r="I164" s="25"/>
      <c r="J164" s="28"/>
      <c r="K164" s="25"/>
      <c r="L164" s="28"/>
      <c r="M164" s="23"/>
    </row>
    <row r="165" spans="1:52" ht="30" customHeight="1" x14ac:dyDescent="0.3">
      <c r="A165" s="19" t="s">
        <v>937</v>
      </c>
      <c r="B165" s="20"/>
      <c r="C165" s="20"/>
      <c r="D165" s="20"/>
      <c r="E165" s="24"/>
      <c r="F165" s="27"/>
      <c r="G165" s="24"/>
      <c r="H165" s="27"/>
      <c r="I165" s="24"/>
      <c r="J165" s="27"/>
      <c r="K165" s="24"/>
      <c r="L165" s="27"/>
      <c r="M165" s="21"/>
      <c r="N165" s="1" t="s">
        <v>305</v>
      </c>
    </row>
    <row r="166" spans="1:52" ht="30" customHeight="1" x14ac:dyDescent="0.3">
      <c r="A166" s="22" t="s">
        <v>52</v>
      </c>
      <c r="B166" s="22" t="s">
        <v>52</v>
      </c>
      <c r="C166" s="22" t="s">
        <v>52</v>
      </c>
      <c r="D166" s="23"/>
      <c r="E166" s="25"/>
      <c r="F166" s="28"/>
      <c r="G166" s="25"/>
      <c r="H166" s="28"/>
      <c r="I166" s="25"/>
      <c r="J166" s="28"/>
      <c r="K166" s="25"/>
      <c r="L166" s="28"/>
      <c r="M166" s="22"/>
      <c r="N166" s="2" t="s">
        <v>52</v>
      </c>
      <c r="O166" s="2" t="s">
        <v>52</v>
      </c>
      <c r="P166" s="2" t="s">
        <v>52</v>
      </c>
      <c r="Q166" s="2" t="s">
        <v>52</v>
      </c>
      <c r="R166" s="2" t="s">
        <v>52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52</v>
      </c>
      <c r="AX166" s="2" t="s">
        <v>52</v>
      </c>
      <c r="AY166" s="2" t="s">
        <v>52</v>
      </c>
      <c r="AZ166" s="2" t="s">
        <v>52</v>
      </c>
    </row>
    <row r="167" spans="1:52" ht="30" customHeight="1" x14ac:dyDescent="0.3">
      <c r="A167" s="23"/>
      <c r="B167" s="23"/>
      <c r="C167" s="23"/>
      <c r="D167" s="23"/>
      <c r="E167" s="25"/>
      <c r="F167" s="28"/>
      <c r="G167" s="25"/>
      <c r="H167" s="28"/>
      <c r="I167" s="25"/>
      <c r="J167" s="28"/>
      <c r="K167" s="25"/>
      <c r="L167" s="28"/>
      <c r="M167" s="23"/>
    </row>
    <row r="168" spans="1:52" ht="30" customHeight="1" x14ac:dyDescent="0.3">
      <c r="A168" s="19" t="s">
        <v>938</v>
      </c>
      <c r="B168" s="20"/>
      <c r="C168" s="20"/>
      <c r="D168" s="20"/>
      <c r="E168" s="24"/>
      <c r="F168" s="27"/>
      <c r="G168" s="24"/>
      <c r="H168" s="27"/>
      <c r="I168" s="24"/>
      <c r="J168" s="27"/>
      <c r="K168" s="24"/>
      <c r="L168" s="27"/>
      <c r="M168" s="21"/>
      <c r="N168" s="1" t="s">
        <v>310</v>
      </c>
    </row>
    <row r="169" spans="1:52" ht="30" customHeight="1" x14ac:dyDescent="0.3">
      <c r="A169" s="22" t="s">
        <v>52</v>
      </c>
      <c r="B169" s="22" t="s">
        <v>52</v>
      </c>
      <c r="C169" s="22" t="s">
        <v>52</v>
      </c>
      <c r="D169" s="23"/>
      <c r="E169" s="25"/>
      <c r="F169" s="28"/>
      <c r="G169" s="25"/>
      <c r="H169" s="28"/>
      <c r="I169" s="25"/>
      <c r="J169" s="28"/>
      <c r="K169" s="25"/>
      <c r="L169" s="28"/>
      <c r="M169" s="22"/>
      <c r="N169" s="2" t="s">
        <v>52</v>
      </c>
      <c r="O169" s="2" t="s">
        <v>52</v>
      </c>
      <c r="P169" s="2" t="s">
        <v>52</v>
      </c>
      <c r="Q169" s="2" t="s">
        <v>52</v>
      </c>
      <c r="R169" s="2" t="s">
        <v>52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52</v>
      </c>
      <c r="AW169" s="2" t="s">
        <v>52</v>
      </c>
      <c r="AX169" s="2" t="s">
        <v>52</v>
      </c>
      <c r="AY169" s="2" t="s">
        <v>52</v>
      </c>
      <c r="AZ169" s="2" t="s">
        <v>52</v>
      </c>
    </row>
    <row r="170" spans="1:52" ht="30" customHeight="1" x14ac:dyDescent="0.3">
      <c r="A170" s="23"/>
      <c r="B170" s="23"/>
      <c r="C170" s="23"/>
      <c r="D170" s="23"/>
      <c r="E170" s="25"/>
      <c r="F170" s="28"/>
      <c r="G170" s="25"/>
      <c r="H170" s="28"/>
      <c r="I170" s="25"/>
      <c r="J170" s="28"/>
      <c r="K170" s="25"/>
      <c r="L170" s="28"/>
      <c r="M170" s="23"/>
    </row>
    <row r="171" spans="1:52" ht="30" customHeight="1" x14ac:dyDescent="0.3">
      <c r="A171" s="19" t="s">
        <v>939</v>
      </c>
      <c r="B171" s="20"/>
      <c r="C171" s="20"/>
      <c r="D171" s="20"/>
      <c r="E171" s="24"/>
      <c r="F171" s="27"/>
      <c r="G171" s="24"/>
      <c r="H171" s="27"/>
      <c r="I171" s="24"/>
      <c r="J171" s="27"/>
      <c r="K171" s="24"/>
      <c r="L171" s="27"/>
      <c r="M171" s="21"/>
      <c r="N171" s="1" t="s">
        <v>315</v>
      </c>
    </row>
    <row r="172" spans="1:52" ht="30" customHeight="1" x14ac:dyDescent="0.3">
      <c r="A172" s="22" t="s">
        <v>52</v>
      </c>
      <c r="B172" s="22" t="s">
        <v>52</v>
      </c>
      <c r="C172" s="22" t="s">
        <v>52</v>
      </c>
      <c r="D172" s="23"/>
      <c r="E172" s="25"/>
      <c r="F172" s="28"/>
      <c r="G172" s="25"/>
      <c r="H172" s="28"/>
      <c r="I172" s="25"/>
      <c r="J172" s="28"/>
      <c r="K172" s="25"/>
      <c r="L172" s="28"/>
      <c r="M172" s="22"/>
      <c r="N172" s="2" t="s">
        <v>52</v>
      </c>
      <c r="O172" s="2" t="s">
        <v>52</v>
      </c>
      <c r="P172" s="2" t="s">
        <v>52</v>
      </c>
      <c r="Q172" s="2" t="s">
        <v>52</v>
      </c>
      <c r="R172" s="2" t="s">
        <v>52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52</v>
      </c>
      <c r="AX172" s="2" t="s">
        <v>52</v>
      </c>
      <c r="AY172" s="2" t="s">
        <v>52</v>
      </c>
      <c r="AZ172" s="2" t="s">
        <v>52</v>
      </c>
    </row>
    <row r="173" spans="1:52" ht="30" customHeight="1" x14ac:dyDescent="0.3">
      <c r="A173" s="23"/>
      <c r="B173" s="23"/>
      <c r="C173" s="23"/>
      <c r="D173" s="23"/>
      <c r="E173" s="25"/>
      <c r="F173" s="28"/>
      <c r="G173" s="25"/>
      <c r="H173" s="28"/>
      <c r="I173" s="25"/>
      <c r="J173" s="28"/>
      <c r="K173" s="25"/>
      <c r="L173" s="28"/>
      <c r="M173" s="23"/>
    </row>
    <row r="174" spans="1:52" ht="30" customHeight="1" x14ac:dyDescent="0.3">
      <c r="A174" s="19" t="s">
        <v>940</v>
      </c>
      <c r="B174" s="20"/>
      <c r="C174" s="20"/>
      <c r="D174" s="20"/>
      <c r="E174" s="24"/>
      <c r="F174" s="27"/>
      <c r="G174" s="24"/>
      <c r="H174" s="27"/>
      <c r="I174" s="24"/>
      <c r="J174" s="27"/>
      <c r="K174" s="24"/>
      <c r="L174" s="27"/>
      <c r="M174" s="21"/>
      <c r="N174" s="1" t="s">
        <v>320</v>
      </c>
    </row>
    <row r="175" spans="1:52" ht="30" customHeight="1" x14ac:dyDescent="0.3">
      <c r="A175" s="22" t="s">
        <v>52</v>
      </c>
      <c r="B175" s="22" t="s">
        <v>52</v>
      </c>
      <c r="C175" s="22" t="s">
        <v>52</v>
      </c>
      <c r="D175" s="23"/>
      <c r="E175" s="25"/>
      <c r="F175" s="28"/>
      <c r="G175" s="25"/>
      <c r="H175" s="28"/>
      <c r="I175" s="25"/>
      <c r="J175" s="28"/>
      <c r="K175" s="25"/>
      <c r="L175" s="28"/>
      <c r="M175" s="22"/>
      <c r="N175" s="2" t="s">
        <v>52</v>
      </c>
      <c r="O175" s="2" t="s">
        <v>52</v>
      </c>
      <c r="P175" s="2" t="s">
        <v>52</v>
      </c>
      <c r="Q175" s="2" t="s">
        <v>52</v>
      </c>
      <c r="R175" s="2" t="s">
        <v>52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52</v>
      </c>
      <c r="AX175" s="2" t="s">
        <v>52</v>
      </c>
      <c r="AY175" s="2" t="s">
        <v>52</v>
      </c>
      <c r="AZ175" s="2" t="s">
        <v>52</v>
      </c>
    </row>
    <row r="176" spans="1:52" ht="30" customHeight="1" x14ac:dyDescent="0.3">
      <c r="A176" s="23"/>
      <c r="B176" s="23"/>
      <c r="C176" s="23"/>
      <c r="D176" s="23"/>
      <c r="E176" s="25"/>
      <c r="F176" s="28"/>
      <c r="G176" s="25"/>
      <c r="H176" s="28"/>
      <c r="I176" s="25"/>
      <c r="J176" s="28"/>
      <c r="K176" s="25"/>
      <c r="L176" s="28"/>
      <c r="M176" s="23"/>
    </row>
    <row r="177" spans="1:52" ht="30" customHeight="1" x14ac:dyDescent="0.3">
      <c r="A177" s="19" t="s">
        <v>941</v>
      </c>
      <c r="B177" s="20"/>
      <c r="C177" s="20"/>
      <c r="D177" s="20"/>
      <c r="E177" s="24"/>
      <c r="F177" s="27"/>
      <c r="G177" s="24"/>
      <c r="H177" s="27"/>
      <c r="I177" s="24"/>
      <c r="J177" s="27"/>
      <c r="K177" s="24"/>
      <c r="L177" s="27"/>
      <c r="M177" s="21"/>
      <c r="N177" s="1" t="s">
        <v>325</v>
      </c>
    </row>
    <row r="178" spans="1:52" ht="30" customHeight="1" x14ac:dyDescent="0.3">
      <c r="A178" s="22" t="s">
        <v>52</v>
      </c>
      <c r="B178" s="22" t="s">
        <v>52</v>
      </c>
      <c r="C178" s="22" t="s">
        <v>52</v>
      </c>
      <c r="D178" s="23"/>
      <c r="E178" s="25"/>
      <c r="F178" s="28"/>
      <c r="G178" s="25"/>
      <c r="H178" s="28"/>
      <c r="I178" s="25"/>
      <c r="J178" s="28"/>
      <c r="K178" s="25"/>
      <c r="L178" s="28"/>
      <c r="M178" s="22"/>
      <c r="N178" s="2" t="s">
        <v>52</v>
      </c>
      <c r="O178" s="2" t="s">
        <v>52</v>
      </c>
      <c r="P178" s="2" t="s">
        <v>52</v>
      </c>
      <c r="Q178" s="2" t="s">
        <v>52</v>
      </c>
      <c r="R178" s="2" t="s">
        <v>52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52</v>
      </c>
      <c r="AX178" s="2" t="s">
        <v>52</v>
      </c>
      <c r="AY178" s="2" t="s">
        <v>52</v>
      </c>
      <c r="AZ178" s="2" t="s">
        <v>52</v>
      </c>
    </row>
    <row r="179" spans="1:52" ht="30" customHeight="1" x14ac:dyDescent="0.3">
      <c r="A179" s="23"/>
      <c r="B179" s="23"/>
      <c r="C179" s="23"/>
      <c r="D179" s="23"/>
      <c r="E179" s="25"/>
      <c r="F179" s="28"/>
      <c r="G179" s="25"/>
      <c r="H179" s="28"/>
      <c r="I179" s="25"/>
      <c r="J179" s="28"/>
      <c r="K179" s="25"/>
      <c r="L179" s="28"/>
      <c r="M179" s="23"/>
    </row>
    <row r="180" spans="1:52" ht="30" customHeight="1" x14ac:dyDescent="0.3">
      <c r="A180" s="19" t="s">
        <v>942</v>
      </c>
      <c r="B180" s="20"/>
      <c r="C180" s="20"/>
      <c r="D180" s="20"/>
      <c r="E180" s="24"/>
      <c r="F180" s="27"/>
      <c r="G180" s="24"/>
      <c r="H180" s="27"/>
      <c r="I180" s="24"/>
      <c r="J180" s="27"/>
      <c r="K180" s="24"/>
      <c r="L180" s="27"/>
      <c r="M180" s="21"/>
      <c r="N180" s="1" t="s">
        <v>330</v>
      </c>
    </row>
    <row r="181" spans="1:52" ht="30" customHeight="1" x14ac:dyDescent="0.3">
      <c r="A181" s="22" t="s">
        <v>943</v>
      </c>
      <c r="B181" s="22" t="s">
        <v>944</v>
      </c>
      <c r="C181" s="22" t="s">
        <v>132</v>
      </c>
      <c r="D181" s="23">
        <v>5</v>
      </c>
      <c r="E181" s="25"/>
      <c r="F181" s="28"/>
      <c r="G181" s="25"/>
      <c r="H181" s="28"/>
      <c r="I181" s="25"/>
      <c r="J181" s="28"/>
      <c r="K181" s="25"/>
      <c r="L181" s="28"/>
      <c r="M181" s="22"/>
      <c r="N181" s="2" t="s">
        <v>330</v>
      </c>
      <c r="O181" s="2" t="s">
        <v>945</v>
      </c>
      <c r="P181" s="2" t="s">
        <v>66</v>
      </c>
      <c r="Q181" s="2" t="s">
        <v>66</v>
      </c>
      <c r="R181" s="2" t="s">
        <v>67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52</v>
      </c>
      <c r="AW181" s="2" t="s">
        <v>946</v>
      </c>
      <c r="AX181" s="2" t="s">
        <v>52</v>
      </c>
      <c r="AY181" s="2" t="s">
        <v>52</v>
      </c>
      <c r="AZ181" s="2" t="s">
        <v>52</v>
      </c>
    </row>
    <row r="182" spans="1:52" ht="30" customHeight="1" x14ac:dyDescent="0.3">
      <c r="A182" s="22" t="s">
        <v>947</v>
      </c>
      <c r="B182" s="22" t="s">
        <v>948</v>
      </c>
      <c r="C182" s="22" t="s">
        <v>112</v>
      </c>
      <c r="D182" s="23">
        <v>1</v>
      </c>
      <c r="E182" s="25"/>
      <c r="F182" s="28"/>
      <c r="G182" s="25"/>
      <c r="H182" s="28"/>
      <c r="I182" s="25"/>
      <c r="J182" s="28"/>
      <c r="K182" s="25"/>
      <c r="L182" s="28"/>
      <c r="M182" s="22"/>
      <c r="N182" s="2" t="s">
        <v>330</v>
      </c>
      <c r="O182" s="2" t="s">
        <v>949</v>
      </c>
      <c r="P182" s="2" t="s">
        <v>66</v>
      </c>
      <c r="Q182" s="2" t="s">
        <v>66</v>
      </c>
      <c r="R182" s="2" t="s">
        <v>67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950</v>
      </c>
      <c r="AX182" s="2" t="s">
        <v>52</v>
      </c>
      <c r="AY182" s="2" t="s">
        <v>52</v>
      </c>
      <c r="AZ182" s="2" t="s">
        <v>52</v>
      </c>
    </row>
    <row r="183" spans="1:52" ht="30" customHeight="1" x14ac:dyDescent="0.3">
      <c r="A183" s="22" t="s">
        <v>951</v>
      </c>
      <c r="B183" s="22" t="s">
        <v>952</v>
      </c>
      <c r="C183" s="22" t="s">
        <v>953</v>
      </c>
      <c r="D183" s="23">
        <v>1</v>
      </c>
      <c r="E183" s="25"/>
      <c r="F183" s="28"/>
      <c r="G183" s="25"/>
      <c r="H183" s="28"/>
      <c r="I183" s="25"/>
      <c r="J183" s="28"/>
      <c r="K183" s="25"/>
      <c r="L183" s="28"/>
      <c r="M183" s="22"/>
      <c r="N183" s="2" t="s">
        <v>330</v>
      </c>
      <c r="O183" s="2" t="s">
        <v>955</v>
      </c>
      <c r="P183" s="2" t="s">
        <v>67</v>
      </c>
      <c r="Q183" s="2" t="s">
        <v>66</v>
      </c>
      <c r="R183" s="2" t="s">
        <v>66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956</v>
      </c>
      <c r="AX183" s="2" t="s">
        <v>52</v>
      </c>
      <c r="AY183" s="2" t="s">
        <v>52</v>
      </c>
      <c r="AZ183" s="2" t="s">
        <v>52</v>
      </c>
    </row>
    <row r="184" spans="1:52" ht="30" customHeight="1" x14ac:dyDescent="0.3">
      <c r="A184" s="22" t="s">
        <v>957</v>
      </c>
      <c r="B184" s="22" t="s">
        <v>958</v>
      </c>
      <c r="C184" s="22" t="s">
        <v>816</v>
      </c>
      <c r="D184" s="23">
        <v>3</v>
      </c>
      <c r="E184" s="25"/>
      <c r="F184" s="28"/>
      <c r="G184" s="25"/>
      <c r="H184" s="28"/>
      <c r="I184" s="25"/>
      <c r="J184" s="28"/>
      <c r="K184" s="25"/>
      <c r="L184" s="28"/>
      <c r="M184" s="22"/>
      <c r="N184" s="2" t="s">
        <v>330</v>
      </c>
      <c r="O184" s="2" t="s">
        <v>959</v>
      </c>
      <c r="P184" s="2" t="s">
        <v>66</v>
      </c>
      <c r="Q184" s="2" t="s">
        <v>66</v>
      </c>
      <c r="R184" s="2" t="s">
        <v>67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52</v>
      </c>
      <c r="AW184" s="2" t="s">
        <v>960</v>
      </c>
      <c r="AX184" s="2" t="s">
        <v>52</v>
      </c>
      <c r="AY184" s="2" t="s">
        <v>52</v>
      </c>
      <c r="AZ184" s="2" t="s">
        <v>52</v>
      </c>
    </row>
    <row r="185" spans="1:52" ht="30" customHeight="1" x14ac:dyDescent="0.3">
      <c r="A185" s="22" t="s">
        <v>961</v>
      </c>
      <c r="B185" s="22" t="s">
        <v>962</v>
      </c>
      <c r="C185" s="22" t="s">
        <v>880</v>
      </c>
      <c r="D185" s="23">
        <v>1</v>
      </c>
      <c r="E185" s="25"/>
      <c r="F185" s="28"/>
      <c r="G185" s="25"/>
      <c r="H185" s="28"/>
      <c r="I185" s="25"/>
      <c r="J185" s="28"/>
      <c r="K185" s="25"/>
      <c r="L185" s="28"/>
      <c r="M185" s="22"/>
      <c r="N185" s="2" t="s">
        <v>330</v>
      </c>
      <c r="O185" s="2" t="s">
        <v>963</v>
      </c>
      <c r="P185" s="2" t="s">
        <v>66</v>
      </c>
      <c r="Q185" s="2" t="s">
        <v>66</v>
      </c>
      <c r="R185" s="2" t="s">
        <v>67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964</v>
      </c>
      <c r="AX185" s="2" t="s">
        <v>52</v>
      </c>
      <c r="AY185" s="2" t="s">
        <v>52</v>
      </c>
      <c r="AZ185" s="2" t="s">
        <v>52</v>
      </c>
    </row>
    <row r="186" spans="1:52" ht="30" customHeight="1" x14ac:dyDescent="0.3">
      <c r="A186" s="22" t="s">
        <v>965</v>
      </c>
      <c r="B186" s="22" t="s">
        <v>836</v>
      </c>
      <c r="C186" s="22" t="s">
        <v>953</v>
      </c>
      <c r="D186" s="23">
        <v>1</v>
      </c>
      <c r="E186" s="25"/>
      <c r="F186" s="28"/>
      <c r="G186" s="25"/>
      <c r="H186" s="28"/>
      <c r="I186" s="25"/>
      <c r="J186" s="28"/>
      <c r="K186" s="25"/>
      <c r="L186" s="28"/>
      <c r="M186" s="22"/>
      <c r="N186" s="2" t="s">
        <v>330</v>
      </c>
      <c r="O186" s="2" t="s">
        <v>967</v>
      </c>
      <c r="P186" s="2" t="s">
        <v>67</v>
      </c>
      <c r="Q186" s="2" t="s">
        <v>66</v>
      </c>
      <c r="R186" s="2" t="s">
        <v>66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968</v>
      </c>
      <c r="AX186" s="2" t="s">
        <v>52</v>
      </c>
      <c r="AY186" s="2" t="s">
        <v>52</v>
      </c>
      <c r="AZ186" s="2" t="s">
        <v>52</v>
      </c>
    </row>
    <row r="187" spans="1:52" ht="30" customHeight="1" x14ac:dyDescent="0.3">
      <c r="A187" s="22" t="s">
        <v>625</v>
      </c>
      <c r="B187" s="22" t="s">
        <v>52</v>
      </c>
      <c r="C187" s="22" t="s">
        <v>52</v>
      </c>
      <c r="D187" s="23"/>
      <c r="E187" s="25"/>
      <c r="F187" s="28"/>
      <c r="G187" s="25"/>
      <c r="H187" s="28"/>
      <c r="I187" s="25"/>
      <c r="J187" s="28"/>
      <c r="K187" s="25"/>
      <c r="L187" s="28"/>
      <c r="M187" s="22"/>
      <c r="N187" s="2" t="s">
        <v>106</v>
      </c>
      <c r="O187" s="2" t="s">
        <v>106</v>
      </c>
      <c r="P187" s="2" t="s">
        <v>52</v>
      </c>
      <c r="Q187" s="2" t="s">
        <v>52</v>
      </c>
      <c r="R187" s="2" t="s">
        <v>52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52</v>
      </c>
      <c r="AX187" s="2" t="s">
        <v>52</v>
      </c>
      <c r="AY187" s="2" t="s">
        <v>52</v>
      </c>
      <c r="AZ187" s="2" t="s">
        <v>52</v>
      </c>
    </row>
    <row r="188" spans="1:52" ht="30" customHeight="1" x14ac:dyDescent="0.3">
      <c r="A188" s="23"/>
      <c r="B188" s="23"/>
      <c r="C188" s="23"/>
      <c r="D188" s="23"/>
      <c r="E188" s="25"/>
      <c r="F188" s="28"/>
      <c r="G188" s="25"/>
      <c r="H188" s="28"/>
      <c r="I188" s="25"/>
      <c r="J188" s="28"/>
      <c r="K188" s="25"/>
      <c r="L188" s="28"/>
      <c r="M188" s="23"/>
    </row>
    <row r="189" spans="1:52" ht="30" customHeight="1" x14ac:dyDescent="0.3">
      <c r="A189" s="19" t="s">
        <v>969</v>
      </c>
      <c r="B189" s="20"/>
      <c r="C189" s="20"/>
      <c r="D189" s="20"/>
      <c r="E189" s="24"/>
      <c r="F189" s="27"/>
      <c r="G189" s="24"/>
      <c r="H189" s="27"/>
      <c r="I189" s="24"/>
      <c r="J189" s="27"/>
      <c r="K189" s="24"/>
      <c r="L189" s="27"/>
      <c r="M189" s="21"/>
      <c r="N189" s="1" t="s">
        <v>335</v>
      </c>
    </row>
    <row r="190" spans="1:52" ht="30" customHeight="1" x14ac:dyDescent="0.3">
      <c r="A190" s="22" t="s">
        <v>943</v>
      </c>
      <c r="B190" s="22" t="s">
        <v>944</v>
      </c>
      <c r="C190" s="22" t="s">
        <v>132</v>
      </c>
      <c r="D190" s="23">
        <v>4.95</v>
      </c>
      <c r="E190" s="25"/>
      <c r="F190" s="28"/>
      <c r="G190" s="25"/>
      <c r="H190" s="28"/>
      <c r="I190" s="25"/>
      <c r="J190" s="28"/>
      <c r="K190" s="25"/>
      <c r="L190" s="28"/>
      <c r="M190" s="22"/>
      <c r="N190" s="2" t="s">
        <v>335</v>
      </c>
      <c r="O190" s="2" t="s">
        <v>945</v>
      </c>
      <c r="P190" s="2" t="s">
        <v>66</v>
      </c>
      <c r="Q190" s="2" t="s">
        <v>66</v>
      </c>
      <c r="R190" s="2" t="s">
        <v>67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52</v>
      </c>
      <c r="AW190" s="2" t="s">
        <v>970</v>
      </c>
      <c r="AX190" s="2" t="s">
        <v>52</v>
      </c>
      <c r="AY190" s="2" t="s">
        <v>52</v>
      </c>
      <c r="AZ190" s="2" t="s">
        <v>52</v>
      </c>
    </row>
    <row r="191" spans="1:52" ht="30" customHeight="1" x14ac:dyDescent="0.3">
      <c r="A191" s="22" t="s">
        <v>947</v>
      </c>
      <c r="B191" s="22" t="s">
        <v>948</v>
      </c>
      <c r="C191" s="22" t="s">
        <v>112</v>
      </c>
      <c r="D191" s="23">
        <v>1</v>
      </c>
      <c r="E191" s="25"/>
      <c r="F191" s="28"/>
      <c r="G191" s="25"/>
      <c r="H191" s="28"/>
      <c r="I191" s="25"/>
      <c r="J191" s="28"/>
      <c r="K191" s="25"/>
      <c r="L191" s="28"/>
      <c r="M191" s="22"/>
      <c r="N191" s="2" t="s">
        <v>335</v>
      </c>
      <c r="O191" s="2" t="s">
        <v>949</v>
      </c>
      <c r="P191" s="2" t="s">
        <v>66</v>
      </c>
      <c r="Q191" s="2" t="s">
        <v>66</v>
      </c>
      <c r="R191" s="2" t="s">
        <v>67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971</v>
      </c>
      <c r="AX191" s="2" t="s">
        <v>52</v>
      </c>
      <c r="AY191" s="2" t="s">
        <v>52</v>
      </c>
      <c r="AZ191" s="2" t="s">
        <v>52</v>
      </c>
    </row>
    <row r="192" spans="1:52" ht="30" customHeight="1" x14ac:dyDescent="0.3">
      <c r="A192" s="22" t="s">
        <v>951</v>
      </c>
      <c r="B192" s="22" t="s">
        <v>952</v>
      </c>
      <c r="C192" s="22" t="s">
        <v>953</v>
      </c>
      <c r="D192" s="23">
        <v>1</v>
      </c>
      <c r="E192" s="25"/>
      <c r="F192" s="28"/>
      <c r="G192" s="25"/>
      <c r="H192" s="28"/>
      <c r="I192" s="25"/>
      <c r="J192" s="28"/>
      <c r="K192" s="25"/>
      <c r="L192" s="28"/>
      <c r="M192" s="22"/>
      <c r="N192" s="2" t="s">
        <v>335</v>
      </c>
      <c r="O192" s="2" t="s">
        <v>955</v>
      </c>
      <c r="P192" s="2" t="s">
        <v>67</v>
      </c>
      <c r="Q192" s="2" t="s">
        <v>66</v>
      </c>
      <c r="R192" s="2" t="s">
        <v>66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972</v>
      </c>
      <c r="AX192" s="2" t="s">
        <v>52</v>
      </c>
      <c r="AY192" s="2" t="s">
        <v>52</v>
      </c>
      <c r="AZ192" s="2" t="s">
        <v>52</v>
      </c>
    </row>
    <row r="193" spans="1:52" ht="30" customHeight="1" x14ac:dyDescent="0.3">
      <c r="A193" s="22" t="s">
        <v>957</v>
      </c>
      <c r="B193" s="22" t="s">
        <v>958</v>
      </c>
      <c r="C193" s="22" t="s">
        <v>816</v>
      </c>
      <c r="D193" s="23">
        <v>3</v>
      </c>
      <c r="E193" s="25"/>
      <c r="F193" s="28"/>
      <c r="G193" s="25"/>
      <c r="H193" s="28"/>
      <c r="I193" s="25"/>
      <c r="J193" s="28"/>
      <c r="K193" s="25"/>
      <c r="L193" s="28"/>
      <c r="M193" s="22"/>
      <c r="N193" s="2" t="s">
        <v>335</v>
      </c>
      <c r="O193" s="2" t="s">
        <v>959</v>
      </c>
      <c r="P193" s="2" t="s">
        <v>66</v>
      </c>
      <c r="Q193" s="2" t="s">
        <v>66</v>
      </c>
      <c r="R193" s="2" t="s">
        <v>67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973</v>
      </c>
      <c r="AX193" s="2" t="s">
        <v>52</v>
      </c>
      <c r="AY193" s="2" t="s">
        <v>52</v>
      </c>
      <c r="AZ193" s="2" t="s">
        <v>52</v>
      </c>
    </row>
    <row r="194" spans="1:52" ht="30" customHeight="1" x14ac:dyDescent="0.3">
      <c r="A194" s="22" t="s">
        <v>961</v>
      </c>
      <c r="B194" s="22" t="s">
        <v>962</v>
      </c>
      <c r="C194" s="22" t="s">
        <v>880</v>
      </c>
      <c r="D194" s="23">
        <v>1</v>
      </c>
      <c r="E194" s="25"/>
      <c r="F194" s="28"/>
      <c r="G194" s="25"/>
      <c r="H194" s="28"/>
      <c r="I194" s="25"/>
      <c r="J194" s="28"/>
      <c r="K194" s="25"/>
      <c r="L194" s="28"/>
      <c r="M194" s="22"/>
      <c r="N194" s="2" t="s">
        <v>335</v>
      </c>
      <c r="O194" s="2" t="s">
        <v>963</v>
      </c>
      <c r="P194" s="2" t="s">
        <v>66</v>
      </c>
      <c r="Q194" s="2" t="s">
        <v>66</v>
      </c>
      <c r="R194" s="2" t="s">
        <v>67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974</v>
      </c>
      <c r="AX194" s="2" t="s">
        <v>52</v>
      </c>
      <c r="AY194" s="2" t="s">
        <v>52</v>
      </c>
      <c r="AZ194" s="2" t="s">
        <v>52</v>
      </c>
    </row>
    <row r="195" spans="1:52" ht="30" customHeight="1" x14ac:dyDescent="0.3">
      <c r="A195" s="22" t="s">
        <v>965</v>
      </c>
      <c r="B195" s="22" t="s">
        <v>836</v>
      </c>
      <c r="C195" s="22" t="s">
        <v>953</v>
      </c>
      <c r="D195" s="23">
        <v>1</v>
      </c>
      <c r="E195" s="25"/>
      <c r="F195" s="28"/>
      <c r="G195" s="25"/>
      <c r="H195" s="28"/>
      <c r="I195" s="25"/>
      <c r="J195" s="28"/>
      <c r="K195" s="25"/>
      <c r="L195" s="28"/>
      <c r="M195" s="22"/>
      <c r="N195" s="2" t="s">
        <v>335</v>
      </c>
      <c r="O195" s="2" t="s">
        <v>967</v>
      </c>
      <c r="P195" s="2" t="s">
        <v>67</v>
      </c>
      <c r="Q195" s="2" t="s">
        <v>66</v>
      </c>
      <c r="R195" s="2" t="s">
        <v>66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975</v>
      </c>
      <c r="AX195" s="2" t="s">
        <v>52</v>
      </c>
      <c r="AY195" s="2" t="s">
        <v>52</v>
      </c>
      <c r="AZ195" s="2" t="s">
        <v>52</v>
      </c>
    </row>
    <row r="196" spans="1:52" ht="30" customHeight="1" x14ac:dyDescent="0.3">
      <c r="A196" s="22" t="s">
        <v>625</v>
      </c>
      <c r="B196" s="22" t="s">
        <v>52</v>
      </c>
      <c r="C196" s="22" t="s">
        <v>52</v>
      </c>
      <c r="D196" s="23"/>
      <c r="E196" s="25"/>
      <c r="F196" s="28"/>
      <c r="G196" s="25"/>
      <c r="H196" s="28"/>
      <c r="I196" s="25"/>
      <c r="J196" s="28"/>
      <c r="K196" s="25"/>
      <c r="L196" s="28"/>
      <c r="M196" s="22"/>
      <c r="N196" s="2" t="s">
        <v>106</v>
      </c>
      <c r="O196" s="2" t="s">
        <v>106</v>
      </c>
      <c r="P196" s="2" t="s">
        <v>52</v>
      </c>
      <c r="Q196" s="2" t="s">
        <v>52</v>
      </c>
      <c r="R196" s="2" t="s">
        <v>52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52</v>
      </c>
      <c r="AX196" s="2" t="s">
        <v>52</v>
      </c>
      <c r="AY196" s="2" t="s">
        <v>52</v>
      </c>
      <c r="AZ196" s="2" t="s">
        <v>52</v>
      </c>
    </row>
    <row r="197" spans="1:52" ht="30" customHeight="1" x14ac:dyDescent="0.3">
      <c r="A197" s="23"/>
      <c r="B197" s="23"/>
      <c r="C197" s="23"/>
      <c r="D197" s="23"/>
      <c r="E197" s="25"/>
      <c r="F197" s="28"/>
      <c r="G197" s="25"/>
      <c r="H197" s="28"/>
      <c r="I197" s="25"/>
      <c r="J197" s="28"/>
      <c r="K197" s="25"/>
      <c r="L197" s="28"/>
      <c r="M197" s="23"/>
    </row>
    <row r="198" spans="1:52" ht="30" customHeight="1" x14ac:dyDescent="0.3">
      <c r="A198" s="19" t="s">
        <v>976</v>
      </c>
      <c r="B198" s="20"/>
      <c r="C198" s="20"/>
      <c r="D198" s="20"/>
      <c r="E198" s="24"/>
      <c r="F198" s="27"/>
      <c r="G198" s="24"/>
      <c r="H198" s="27"/>
      <c r="I198" s="24"/>
      <c r="J198" s="27"/>
      <c r="K198" s="24"/>
      <c r="L198" s="27"/>
      <c r="M198" s="21"/>
      <c r="N198" s="1" t="s">
        <v>340</v>
      </c>
    </row>
    <row r="199" spans="1:52" ht="30" customHeight="1" x14ac:dyDescent="0.3">
      <c r="A199" s="22" t="s">
        <v>978</v>
      </c>
      <c r="B199" s="22" t="s">
        <v>979</v>
      </c>
      <c r="C199" s="22" t="s">
        <v>793</v>
      </c>
      <c r="D199" s="23">
        <v>0.06</v>
      </c>
      <c r="E199" s="25"/>
      <c r="F199" s="28"/>
      <c r="G199" s="25"/>
      <c r="H199" s="28"/>
      <c r="I199" s="25"/>
      <c r="J199" s="28"/>
      <c r="K199" s="25"/>
      <c r="L199" s="28"/>
      <c r="M199" s="22"/>
      <c r="N199" s="2" t="s">
        <v>340</v>
      </c>
      <c r="O199" s="2" t="s">
        <v>980</v>
      </c>
      <c r="P199" s="2" t="s">
        <v>66</v>
      </c>
      <c r="Q199" s="2" t="s">
        <v>66</v>
      </c>
      <c r="R199" s="2" t="s">
        <v>67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981</v>
      </c>
      <c r="AX199" s="2" t="s">
        <v>52</v>
      </c>
      <c r="AY199" s="2" t="s">
        <v>52</v>
      </c>
      <c r="AZ199" s="2" t="s">
        <v>52</v>
      </c>
    </row>
    <row r="200" spans="1:52" ht="30" customHeight="1" x14ac:dyDescent="0.3">
      <c r="A200" s="22" t="s">
        <v>982</v>
      </c>
      <c r="B200" s="22" t="s">
        <v>836</v>
      </c>
      <c r="C200" s="22" t="s">
        <v>132</v>
      </c>
      <c r="D200" s="23">
        <v>1</v>
      </c>
      <c r="E200" s="25"/>
      <c r="F200" s="28"/>
      <c r="G200" s="25"/>
      <c r="H200" s="28"/>
      <c r="I200" s="25"/>
      <c r="J200" s="28"/>
      <c r="K200" s="25"/>
      <c r="L200" s="28"/>
      <c r="M200" s="22"/>
      <c r="N200" s="2" t="s">
        <v>340</v>
      </c>
      <c r="O200" s="2" t="s">
        <v>984</v>
      </c>
      <c r="P200" s="2" t="s">
        <v>67</v>
      </c>
      <c r="Q200" s="2" t="s">
        <v>66</v>
      </c>
      <c r="R200" s="2" t="s">
        <v>66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985</v>
      </c>
      <c r="AX200" s="2" t="s">
        <v>52</v>
      </c>
      <c r="AY200" s="2" t="s">
        <v>52</v>
      </c>
      <c r="AZ200" s="2" t="s">
        <v>52</v>
      </c>
    </row>
    <row r="201" spans="1:52" ht="30" customHeight="1" x14ac:dyDescent="0.3">
      <c r="A201" s="22" t="s">
        <v>625</v>
      </c>
      <c r="B201" s="22" t="s">
        <v>52</v>
      </c>
      <c r="C201" s="22" t="s">
        <v>52</v>
      </c>
      <c r="D201" s="23"/>
      <c r="E201" s="25"/>
      <c r="F201" s="28"/>
      <c r="G201" s="25"/>
      <c r="H201" s="28"/>
      <c r="I201" s="25"/>
      <c r="J201" s="28"/>
      <c r="K201" s="25"/>
      <c r="L201" s="28"/>
      <c r="M201" s="22"/>
      <c r="N201" s="2" t="s">
        <v>106</v>
      </c>
      <c r="O201" s="2" t="s">
        <v>106</v>
      </c>
      <c r="P201" s="2" t="s">
        <v>52</v>
      </c>
      <c r="Q201" s="2" t="s">
        <v>52</v>
      </c>
      <c r="R201" s="2" t="s">
        <v>52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52</v>
      </c>
      <c r="AX201" s="2" t="s">
        <v>52</v>
      </c>
      <c r="AY201" s="2" t="s">
        <v>52</v>
      </c>
      <c r="AZ201" s="2" t="s">
        <v>52</v>
      </c>
    </row>
    <row r="202" spans="1:52" ht="30" customHeight="1" x14ac:dyDescent="0.3">
      <c r="A202" s="23"/>
      <c r="B202" s="23"/>
      <c r="C202" s="23"/>
      <c r="D202" s="23"/>
      <c r="E202" s="25"/>
      <c r="F202" s="28"/>
      <c r="G202" s="25"/>
      <c r="H202" s="28"/>
      <c r="I202" s="25"/>
      <c r="J202" s="28"/>
      <c r="K202" s="25"/>
      <c r="L202" s="28"/>
      <c r="M202" s="23"/>
    </row>
    <row r="203" spans="1:52" ht="30" customHeight="1" x14ac:dyDescent="0.3">
      <c r="A203" s="19" t="s">
        <v>986</v>
      </c>
      <c r="B203" s="20"/>
      <c r="C203" s="20"/>
      <c r="D203" s="20"/>
      <c r="E203" s="24"/>
      <c r="F203" s="27"/>
      <c r="G203" s="24"/>
      <c r="H203" s="27"/>
      <c r="I203" s="24"/>
      <c r="J203" s="27"/>
      <c r="K203" s="24"/>
      <c r="L203" s="27"/>
      <c r="M203" s="21"/>
      <c r="N203" s="1" t="s">
        <v>344</v>
      </c>
    </row>
    <row r="204" spans="1:52" ht="30" customHeight="1" x14ac:dyDescent="0.3">
      <c r="A204" s="22" t="s">
        <v>978</v>
      </c>
      <c r="B204" s="22" t="s">
        <v>979</v>
      </c>
      <c r="C204" s="22" t="s">
        <v>793</v>
      </c>
      <c r="D204" s="23">
        <v>0.24</v>
      </c>
      <c r="E204" s="25"/>
      <c r="F204" s="28"/>
      <c r="G204" s="25"/>
      <c r="H204" s="28"/>
      <c r="I204" s="25"/>
      <c r="J204" s="28"/>
      <c r="K204" s="25"/>
      <c r="L204" s="28"/>
      <c r="M204" s="22"/>
      <c r="N204" s="2" t="s">
        <v>344</v>
      </c>
      <c r="O204" s="2" t="s">
        <v>980</v>
      </c>
      <c r="P204" s="2" t="s">
        <v>66</v>
      </c>
      <c r="Q204" s="2" t="s">
        <v>66</v>
      </c>
      <c r="R204" s="2" t="s">
        <v>67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987</v>
      </c>
      <c r="AX204" s="2" t="s">
        <v>52</v>
      </c>
      <c r="AY204" s="2" t="s">
        <v>52</v>
      </c>
      <c r="AZ204" s="2" t="s">
        <v>52</v>
      </c>
    </row>
    <row r="205" spans="1:52" ht="30" customHeight="1" x14ac:dyDescent="0.3">
      <c r="A205" s="22" t="s">
        <v>982</v>
      </c>
      <c r="B205" s="22" t="s">
        <v>836</v>
      </c>
      <c r="C205" s="22" t="s">
        <v>132</v>
      </c>
      <c r="D205" s="23">
        <v>1</v>
      </c>
      <c r="E205" s="25"/>
      <c r="F205" s="28"/>
      <c r="G205" s="25"/>
      <c r="H205" s="28"/>
      <c r="I205" s="25"/>
      <c r="J205" s="28"/>
      <c r="K205" s="25"/>
      <c r="L205" s="28"/>
      <c r="M205" s="22"/>
      <c r="N205" s="2" t="s">
        <v>344</v>
      </c>
      <c r="O205" s="2" t="s">
        <v>984</v>
      </c>
      <c r="P205" s="2" t="s">
        <v>67</v>
      </c>
      <c r="Q205" s="2" t="s">
        <v>66</v>
      </c>
      <c r="R205" s="2" t="s">
        <v>66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52</v>
      </c>
      <c r="AW205" s="2" t="s">
        <v>988</v>
      </c>
      <c r="AX205" s="2" t="s">
        <v>52</v>
      </c>
      <c r="AY205" s="2" t="s">
        <v>52</v>
      </c>
      <c r="AZ205" s="2" t="s">
        <v>52</v>
      </c>
    </row>
    <row r="206" spans="1:52" ht="30" customHeight="1" x14ac:dyDescent="0.3">
      <c r="A206" s="22" t="s">
        <v>625</v>
      </c>
      <c r="B206" s="22" t="s">
        <v>52</v>
      </c>
      <c r="C206" s="22" t="s">
        <v>52</v>
      </c>
      <c r="D206" s="23"/>
      <c r="E206" s="25"/>
      <c r="F206" s="28"/>
      <c r="G206" s="25"/>
      <c r="H206" s="28"/>
      <c r="I206" s="25"/>
      <c r="J206" s="28"/>
      <c r="K206" s="25"/>
      <c r="L206" s="28"/>
      <c r="M206" s="22"/>
      <c r="N206" s="2" t="s">
        <v>106</v>
      </c>
      <c r="O206" s="2" t="s">
        <v>106</v>
      </c>
      <c r="P206" s="2" t="s">
        <v>52</v>
      </c>
      <c r="Q206" s="2" t="s">
        <v>52</v>
      </c>
      <c r="R206" s="2" t="s">
        <v>52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52</v>
      </c>
      <c r="AW206" s="2" t="s">
        <v>52</v>
      </c>
      <c r="AX206" s="2" t="s">
        <v>52</v>
      </c>
      <c r="AY206" s="2" t="s">
        <v>52</v>
      </c>
      <c r="AZ206" s="2" t="s">
        <v>52</v>
      </c>
    </row>
    <row r="207" spans="1:52" ht="30" customHeight="1" x14ac:dyDescent="0.3">
      <c r="A207" s="23"/>
      <c r="B207" s="23"/>
      <c r="C207" s="23"/>
      <c r="D207" s="23"/>
      <c r="E207" s="25"/>
      <c r="F207" s="28"/>
      <c r="G207" s="25"/>
      <c r="H207" s="28"/>
      <c r="I207" s="25"/>
      <c r="J207" s="28"/>
      <c r="K207" s="25"/>
      <c r="L207" s="28"/>
      <c r="M207" s="23"/>
    </row>
    <row r="208" spans="1:52" ht="30" customHeight="1" x14ac:dyDescent="0.3">
      <c r="A208" s="19" t="s">
        <v>989</v>
      </c>
      <c r="B208" s="20"/>
      <c r="C208" s="20"/>
      <c r="D208" s="20"/>
      <c r="E208" s="24"/>
      <c r="F208" s="27"/>
      <c r="G208" s="24"/>
      <c r="H208" s="27"/>
      <c r="I208" s="24"/>
      <c r="J208" s="27"/>
      <c r="K208" s="24"/>
      <c r="L208" s="27"/>
      <c r="M208" s="21"/>
      <c r="N208" s="1" t="s">
        <v>349</v>
      </c>
    </row>
    <row r="209" spans="1:52" ht="30" customHeight="1" x14ac:dyDescent="0.3">
      <c r="A209" s="22" t="s">
        <v>978</v>
      </c>
      <c r="B209" s="22" t="s">
        <v>979</v>
      </c>
      <c r="C209" s="22" t="s">
        <v>793</v>
      </c>
      <c r="D209" s="23">
        <v>0.03</v>
      </c>
      <c r="E209" s="25"/>
      <c r="F209" s="28"/>
      <c r="G209" s="25"/>
      <c r="H209" s="28"/>
      <c r="I209" s="25"/>
      <c r="J209" s="28"/>
      <c r="K209" s="25"/>
      <c r="L209" s="28"/>
      <c r="M209" s="22"/>
      <c r="N209" s="2" t="s">
        <v>349</v>
      </c>
      <c r="O209" s="2" t="s">
        <v>980</v>
      </c>
      <c r="P209" s="2" t="s">
        <v>66</v>
      </c>
      <c r="Q209" s="2" t="s">
        <v>66</v>
      </c>
      <c r="R209" s="2" t="s">
        <v>67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990</v>
      </c>
      <c r="AX209" s="2" t="s">
        <v>52</v>
      </c>
      <c r="AY209" s="2" t="s">
        <v>52</v>
      </c>
      <c r="AZ209" s="2" t="s">
        <v>52</v>
      </c>
    </row>
    <row r="210" spans="1:52" ht="30" customHeight="1" x14ac:dyDescent="0.3">
      <c r="A210" s="22" t="s">
        <v>982</v>
      </c>
      <c r="B210" s="22" t="s">
        <v>836</v>
      </c>
      <c r="C210" s="22" t="s">
        <v>132</v>
      </c>
      <c r="D210" s="23">
        <v>1</v>
      </c>
      <c r="E210" s="25"/>
      <c r="F210" s="28"/>
      <c r="G210" s="25"/>
      <c r="H210" s="28"/>
      <c r="I210" s="25"/>
      <c r="J210" s="28"/>
      <c r="K210" s="25"/>
      <c r="L210" s="28"/>
      <c r="M210" s="22"/>
      <c r="N210" s="2" t="s">
        <v>349</v>
      </c>
      <c r="O210" s="2" t="s">
        <v>984</v>
      </c>
      <c r="P210" s="2" t="s">
        <v>67</v>
      </c>
      <c r="Q210" s="2" t="s">
        <v>66</v>
      </c>
      <c r="R210" s="2" t="s">
        <v>66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991</v>
      </c>
      <c r="AX210" s="2" t="s">
        <v>52</v>
      </c>
      <c r="AY210" s="2" t="s">
        <v>52</v>
      </c>
      <c r="AZ210" s="2" t="s">
        <v>52</v>
      </c>
    </row>
    <row r="211" spans="1:52" ht="30" customHeight="1" x14ac:dyDescent="0.3">
      <c r="A211" s="22" t="s">
        <v>625</v>
      </c>
      <c r="B211" s="22" t="s">
        <v>52</v>
      </c>
      <c r="C211" s="22" t="s">
        <v>52</v>
      </c>
      <c r="D211" s="23"/>
      <c r="E211" s="25"/>
      <c r="F211" s="28"/>
      <c r="G211" s="25"/>
      <c r="H211" s="28"/>
      <c r="I211" s="25"/>
      <c r="J211" s="28"/>
      <c r="K211" s="25"/>
      <c r="L211" s="28"/>
      <c r="M211" s="22"/>
      <c r="N211" s="2" t="s">
        <v>106</v>
      </c>
      <c r="O211" s="2" t="s">
        <v>106</v>
      </c>
      <c r="P211" s="2" t="s">
        <v>52</v>
      </c>
      <c r="Q211" s="2" t="s">
        <v>52</v>
      </c>
      <c r="R211" s="2" t="s">
        <v>52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52</v>
      </c>
      <c r="AX211" s="2" t="s">
        <v>52</v>
      </c>
      <c r="AY211" s="2" t="s">
        <v>52</v>
      </c>
      <c r="AZ211" s="2" t="s">
        <v>52</v>
      </c>
    </row>
    <row r="212" spans="1:52" ht="30" customHeight="1" x14ac:dyDescent="0.3">
      <c r="A212" s="23"/>
      <c r="B212" s="23"/>
      <c r="C212" s="23"/>
      <c r="D212" s="23"/>
      <c r="E212" s="25"/>
      <c r="F212" s="28"/>
      <c r="G212" s="25"/>
      <c r="H212" s="28"/>
      <c r="I212" s="25"/>
      <c r="J212" s="28"/>
      <c r="K212" s="25"/>
      <c r="L212" s="28"/>
      <c r="M212" s="23"/>
    </row>
    <row r="213" spans="1:52" ht="30" customHeight="1" x14ac:dyDescent="0.3">
      <c r="A213" s="19" t="s">
        <v>992</v>
      </c>
      <c r="B213" s="20"/>
      <c r="C213" s="20"/>
      <c r="D213" s="20"/>
      <c r="E213" s="24"/>
      <c r="F213" s="27"/>
      <c r="G213" s="24"/>
      <c r="H213" s="27"/>
      <c r="I213" s="24"/>
      <c r="J213" s="27"/>
      <c r="K213" s="24"/>
      <c r="L213" s="27"/>
      <c r="M213" s="21"/>
      <c r="N213" s="1" t="s">
        <v>353</v>
      </c>
    </row>
    <row r="214" spans="1:52" ht="30" customHeight="1" x14ac:dyDescent="0.3">
      <c r="A214" s="22" t="s">
        <v>994</v>
      </c>
      <c r="B214" s="22" t="s">
        <v>618</v>
      </c>
      <c r="C214" s="22" t="s">
        <v>619</v>
      </c>
      <c r="D214" s="23">
        <v>1.4E-2</v>
      </c>
      <c r="E214" s="25"/>
      <c r="F214" s="28"/>
      <c r="G214" s="25"/>
      <c r="H214" s="28"/>
      <c r="I214" s="25"/>
      <c r="J214" s="28"/>
      <c r="K214" s="25"/>
      <c r="L214" s="28"/>
      <c r="M214" s="22"/>
      <c r="N214" s="2" t="s">
        <v>353</v>
      </c>
      <c r="O214" s="2" t="s">
        <v>995</v>
      </c>
      <c r="P214" s="2" t="s">
        <v>66</v>
      </c>
      <c r="Q214" s="2" t="s">
        <v>66</v>
      </c>
      <c r="R214" s="2" t="s">
        <v>67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52</v>
      </c>
      <c r="AW214" s="2" t="s">
        <v>996</v>
      </c>
      <c r="AX214" s="2" t="s">
        <v>52</v>
      </c>
      <c r="AY214" s="2" t="s">
        <v>52</v>
      </c>
      <c r="AZ214" s="2" t="s">
        <v>52</v>
      </c>
    </row>
    <row r="215" spans="1:52" ht="30" customHeight="1" x14ac:dyDescent="0.3">
      <c r="A215" s="22" t="s">
        <v>661</v>
      </c>
      <c r="B215" s="22" t="s">
        <v>618</v>
      </c>
      <c r="C215" s="22" t="s">
        <v>619</v>
      </c>
      <c r="D215" s="23">
        <v>4.0000000000000001E-3</v>
      </c>
      <c r="E215" s="25"/>
      <c r="F215" s="28"/>
      <c r="G215" s="25"/>
      <c r="H215" s="28"/>
      <c r="I215" s="25"/>
      <c r="J215" s="28"/>
      <c r="K215" s="25"/>
      <c r="L215" s="28"/>
      <c r="M215" s="22"/>
      <c r="N215" s="2" t="s">
        <v>353</v>
      </c>
      <c r="O215" s="2" t="s">
        <v>662</v>
      </c>
      <c r="P215" s="2" t="s">
        <v>66</v>
      </c>
      <c r="Q215" s="2" t="s">
        <v>66</v>
      </c>
      <c r="R215" s="2" t="s">
        <v>67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997</v>
      </c>
      <c r="AX215" s="2" t="s">
        <v>52</v>
      </c>
      <c r="AY215" s="2" t="s">
        <v>52</v>
      </c>
      <c r="AZ215" s="2" t="s">
        <v>52</v>
      </c>
    </row>
    <row r="216" spans="1:52" ht="30" customHeight="1" x14ac:dyDescent="0.3">
      <c r="A216" s="22" t="s">
        <v>491</v>
      </c>
      <c r="B216" s="22" t="s">
        <v>785</v>
      </c>
      <c r="C216" s="22" t="s">
        <v>550</v>
      </c>
      <c r="D216" s="23">
        <v>2.73</v>
      </c>
      <c r="E216" s="25"/>
      <c r="F216" s="28"/>
      <c r="G216" s="25"/>
      <c r="H216" s="28"/>
      <c r="I216" s="25"/>
      <c r="J216" s="28"/>
      <c r="K216" s="25"/>
      <c r="L216" s="28"/>
      <c r="M216" s="22"/>
      <c r="N216" s="2" t="s">
        <v>353</v>
      </c>
      <c r="O216" s="2" t="s">
        <v>786</v>
      </c>
      <c r="P216" s="2" t="s">
        <v>66</v>
      </c>
      <c r="Q216" s="2" t="s">
        <v>66</v>
      </c>
      <c r="R216" s="2" t="s">
        <v>67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52</v>
      </c>
      <c r="AW216" s="2" t="s">
        <v>998</v>
      </c>
      <c r="AX216" s="2" t="s">
        <v>52</v>
      </c>
      <c r="AY216" s="2" t="s">
        <v>52</v>
      </c>
      <c r="AZ216" s="2" t="s">
        <v>52</v>
      </c>
    </row>
    <row r="217" spans="1:52" ht="30" customHeight="1" x14ac:dyDescent="0.3">
      <c r="A217" s="22" t="s">
        <v>497</v>
      </c>
      <c r="B217" s="22" t="s">
        <v>788</v>
      </c>
      <c r="C217" s="22" t="s">
        <v>424</v>
      </c>
      <c r="D217" s="23">
        <v>6.0000000000000001E-3</v>
      </c>
      <c r="E217" s="25"/>
      <c r="F217" s="28"/>
      <c r="G217" s="25"/>
      <c r="H217" s="28"/>
      <c r="I217" s="25"/>
      <c r="J217" s="28"/>
      <c r="K217" s="25"/>
      <c r="L217" s="28"/>
      <c r="M217" s="22"/>
      <c r="N217" s="2" t="s">
        <v>353</v>
      </c>
      <c r="O217" s="2" t="s">
        <v>789</v>
      </c>
      <c r="P217" s="2" t="s">
        <v>66</v>
      </c>
      <c r="Q217" s="2" t="s">
        <v>66</v>
      </c>
      <c r="R217" s="2" t="s">
        <v>67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999</v>
      </c>
      <c r="AX217" s="2" t="s">
        <v>52</v>
      </c>
      <c r="AY217" s="2" t="s">
        <v>52</v>
      </c>
      <c r="AZ217" s="2" t="s">
        <v>52</v>
      </c>
    </row>
    <row r="218" spans="1:52" ht="30" customHeight="1" x14ac:dyDescent="0.3">
      <c r="A218" s="22" t="s">
        <v>625</v>
      </c>
      <c r="B218" s="22" t="s">
        <v>52</v>
      </c>
      <c r="C218" s="22" t="s">
        <v>52</v>
      </c>
      <c r="D218" s="23"/>
      <c r="E218" s="25"/>
      <c r="F218" s="28"/>
      <c r="G218" s="25"/>
      <c r="H218" s="28"/>
      <c r="I218" s="25"/>
      <c r="J218" s="28"/>
      <c r="K218" s="25"/>
      <c r="L218" s="28"/>
      <c r="M218" s="22"/>
      <c r="N218" s="2" t="s">
        <v>106</v>
      </c>
      <c r="O218" s="2" t="s">
        <v>106</v>
      </c>
      <c r="P218" s="2" t="s">
        <v>52</v>
      </c>
      <c r="Q218" s="2" t="s">
        <v>52</v>
      </c>
      <c r="R218" s="2" t="s">
        <v>52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52</v>
      </c>
      <c r="AW218" s="2" t="s">
        <v>52</v>
      </c>
      <c r="AX218" s="2" t="s">
        <v>52</v>
      </c>
      <c r="AY218" s="2" t="s">
        <v>52</v>
      </c>
      <c r="AZ218" s="2" t="s">
        <v>52</v>
      </c>
    </row>
    <row r="219" spans="1:52" ht="30" customHeight="1" x14ac:dyDescent="0.3">
      <c r="A219" s="23"/>
      <c r="B219" s="23"/>
      <c r="C219" s="23"/>
      <c r="D219" s="23"/>
      <c r="E219" s="25"/>
      <c r="F219" s="28"/>
      <c r="G219" s="25"/>
      <c r="H219" s="28"/>
      <c r="I219" s="25"/>
      <c r="J219" s="28"/>
      <c r="K219" s="25"/>
      <c r="L219" s="28"/>
      <c r="M219" s="23"/>
    </row>
    <row r="220" spans="1:52" ht="30" customHeight="1" x14ac:dyDescent="0.3">
      <c r="A220" s="19" t="s">
        <v>1000</v>
      </c>
      <c r="B220" s="20"/>
      <c r="C220" s="20"/>
      <c r="D220" s="20"/>
      <c r="E220" s="24"/>
      <c r="F220" s="27"/>
      <c r="G220" s="24"/>
      <c r="H220" s="27"/>
      <c r="I220" s="24"/>
      <c r="J220" s="27"/>
      <c r="K220" s="24"/>
      <c r="L220" s="27"/>
      <c r="M220" s="21"/>
      <c r="N220" s="1" t="s">
        <v>360</v>
      </c>
    </row>
    <row r="221" spans="1:52" ht="30" customHeight="1" x14ac:dyDescent="0.3">
      <c r="A221" s="22" t="s">
        <v>1002</v>
      </c>
      <c r="B221" s="22" t="s">
        <v>1003</v>
      </c>
      <c r="C221" s="22" t="s">
        <v>96</v>
      </c>
      <c r="D221" s="23">
        <v>1</v>
      </c>
      <c r="E221" s="25"/>
      <c r="F221" s="28"/>
      <c r="G221" s="25"/>
      <c r="H221" s="28"/>
      <c r="I221" s="25"/>
      <c r="J221" s="28"/>
      <c r="K221" s="25"/>
      <c r="L221" s="28"/>
      <c r="M221" s="22"/>
      <c r="N221" s="2" t="s">
        <v>360</v>
      </c>
      <c r="O221" s="2" t="s">
        <v>1005</v>
      </c>
      <c r="P221" s="2" t="s">
        <v>67</v>
      </c>
      <c r="Q221" s="2" t="s">
        <v>66</v>
      </c>
      <c r="R221" s="2" t="s">
        <v>66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1006</v>
      </c>
      <c r="AX221" s="2" t="s">
        <v>52</v>
      </c>
      <c r="AY221" s="2" t="s">
        <v>52</v>
      </c>
      <c r="AZ221" s="2" t="s">
        <v>52</v>
      </c>
    </row>
    <row r="222" spans="1:52" ht="30" customHeight="1" x14ac:dyDescent="0.3">
      <c r="A222" s="22" t="s">
        <v>1007</v>
      </c>
      <c r="B222" s="22" t="s">
        <v>1008</v>
      </c>
      <c r="C222" s="22" t="s">
        <v>96</v>
      </c>
      <c r="D222" s="23">
        <v>1</v>
      </c>
      <c r="E222" s="25"/>
      <c r="F222" s="28"/>
      <c r="G222" s="25"/>
      <c r="H222" s="28"/>
      <c r="I222" s="25"/>
      <c r="J222" s="28"/>
      <c r="K222" s="25"/>
      <c r="L222" s="28"/>
      <c r="M222" s="22"/>
      <c r="N222" s="2" t="s">
        <v>360</v>
      </c>
      <c r="O222" s="2" t="s">
        <v>1010</v>
      </c>
      <c r="P222" s="2" t="s">
        <v>67</v>
      </c>
      <c r="Q222" s="2" t="s">
        <v>66</v>
      </c>
      <c r="R222" s="2" t="s">
        <v>66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52</v>
      </c>
      <c r="AW222" s="2" t="s">
        <v>1011</v>
      </c>
      <c r="AX222" s="2" t="s">
        <v>52</v>
      </c>
      <c r="AY222" s="2" t="s">
        <v>52</v>
      </c>
      <c r="AZ222" s="2" t="s">
        <v>52</v>
      </c>
    </row>
    <row r="223" spans="1:52" ht="30" customHeight="1" x14ac:dyDescent="0.3">
      <c r="A223" s="22" t="s">
        <v>1007</v>
      </c>
      <c r="B223" s="22" t="s">
        <v>652</v>
      </c>
      <c r="C223" s="22" t="s">
        <v>96</v>
      </c>
      <c r="D223" s="23">
        <v>1</v>
      </c>
      <c r="E223" s="25"/>
      <c r="F223" s="28"/>
      <c r="G223" s="25"/>
      <c r="H223" s="28"/>
      <c r="I223" s="25"/>
      <c r="J223" s="28"/>
      <c r="K223" s="25"/>
      <c r="L223" s="28"/>
      <c r="M223" s="22"/>
      <c r="N223" s="2" t="s">
        <v>360</v>
      </c>
      <c r="O223" s="2" t="s">
        <v>1013</v>
      </c>
      <c r="P223" s="2" t="s">
        <v>67</v>
      </c>
      <c r="Q223" s="2" t="s">
        <v>66</v>
      </c>
      <c r="R223" s="2" t="s">
        <v>66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52</v>
      </c>
      <c r="AW223" s="2" t="s">
        <v>1014</v>
      </c>
      <c r="AX223" s="2" t="s">
        <v>52</v>
      </c>
      <c r="AY223" s="2" t="s">
        <v>52</v>
      </c>
      <c r="AZ223" s="2" t="s">
        <v>52</v>
      </c>
    </row>
    <row r="224" spans="1:52" ht="30" customHeight="1" x14ac:dyDescent="0.3">
      <c r="A224" s="22" t="s">
        <v>625</v>
      </c>
      <c r="B224" s="22" t="s">
        <v>52</v>
      </c>
      <c r="C224" s="22" t="s">
        <v>52</v>
      </c>
      <c r="D224" s="23"/>
      <c r="E224" s="25"/>
      <c r="F224" s="28"/>
      <c r="G224" s="25"/>
      <c r="H224" s="28"/>
      <c r="I224" s="25"/>
      <c r="J224" s="28"/>
      <c r="K224" s="25"/>
      <c r="L224" s="28"/>
      <c r="M224" s="22"/>
      <c r="N224" s="2" t="s">
        <v>106</v>
      </c>
      <c r="O224" s="2" t="s">
        <v>106</v>
      </c>
      <c r="P224" s="2" t="s">
        <v>52</v>
      </c>
      <c r="Q224" s="2" t="s">
        <v>52</v>
      </c>
      <c r="R224" s="2" t="s">
        <v>52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52</v>
      </c>
      <c r="AX224" s="2" t="s">
        <v>52</v>
      </c>
      <c r="AY224" s="2" t="s">
        <v>52</v>
      </c>
      <c r="AZ224" s="2" t="s">
        <v>52</v>
      </c>
    </row>
    <row r="225" spans="1:52" ht="30" customHeight="1" x14ac:dyDescent="0.3">
      <c r="A225" s="23"/>
      <c r="B225" s="23"/>
      <c r="C225" s="23"/>
      <c r="D225" s="23"/>
      <c r="E225" s="25"/>
      <c r="F225" s="28"/>
      <c r="G225" s="25"/>
      <c r="H225" s="28"/>
      <c r="I225" s="25"/>
      <c r="J225" s="28"/>
      <c r="K225" s="25"/>
      <c r="L225" s="28"/>
      <c r="M225" s="23"/>
    </row>
    <row r="226" spans="1:52" ht="30" customHeight="1" x14ac:dyDescent="0.3">
      <c r="A226" s="19" t="s">
        <v>1015</v>
      </c>
      <c r="B226" s="20"/>
      <c r="C226" s="20"/>
      <c r="D226" s="20"/>
      <c r="E226" s="24"/>
      <c r="F226" s="27"/>
      <c r="G226" s="24"/>
      <c r="H226" s="27"/>
      <c r="I226" s="24"/>
      <c r="J226" s="27"/>
      <c r="K226" s="24"/>
      <c r="L226" s="27"/>
      <c r="M226" s="21"/>
      <c r="N226" s="1" t="s">
        <v>364</v>
      </c>
    </row>
    <row r="227" spans="1:52" ht="30" customHeight="1" x14ac:dyDescent="0.3">
      <c r="A227" s="22" t="s">
        <v>1002</v>
      </c>
      <c r="B227" s="22" t="s">
        <v>1016</v>
      </c>
      <c r="C227" s="22" t="s">
        <v>96</v>
      </c>
      <c r="D227" s="23">
        <v>1</v>
      </c>
      <c r="E227" s="25"/>
      <c r="F227" s="28"/>
      <c r="G227" s="25"/>
      <c r="H227" s="28"/>
      <c r="I227" s="25"/>
      <c r="J227" s="28"/>
      <c r="K227" s="25"/>
      <c r="L227" s="28"/>
      <c r="M227" s="22"/>
      <c r="N227" s="2" t="s">
        <v>364</v>
      </c>
      <c r="O227" s="2" t="s">
        <v>1018</v>
      </c>
      <c r="P227" s="2" t="s">
        <v>67</v>
      </c>
      <c r="Q227" s="2" t="s">
        <v>66</v>
      </c>
      <c r="R227" s="2" t="s">
        <v>66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1019</v>
      </c>
      <c r="AX227" s="2" t="s">
        <v>52</v>
      </c>
      <c r="AY227" s="2" t="s">
        <v>52</v>
      </c>
      <c r="AZ227" s="2" t="s">
        <v>52</v>
      </c>
    </row>
    <row r="228" spans="1:52" ht="30" customHeight="1" x14ac:dyDescent="0.3">
      <c r="A228" s="22" t="s">
        <v>1007</v>
      </c>
      <c r="B228" s="22" t="s">
        <v>1008</v>
      </c>
      <c r="C228" s="22" t="s">
        <v>96</v>
      </c>
      <c r="D228" s="23">
        <v>1</v>
      </c>
      <c r="E228" s="25"/>
      <c r="F228" s="28"/>
      <c r="G228" s="25"/>
      <c r="H228" s="28"/>
      <c r="I228" s="25"/>
      <c r="J228" s="28"/>
      <c r="K228" s="25"/>
      <c r="L228" s="28"/>
      <c r="M228" s="22"/>
      <c r="N228" s="2" t="s">
        <v>364</v>
      </c>
      <c r="O228" s="2" t="s">
        <v>1010</v>
      </c>
      <c r="P228" s="2" t="s">
        <v>67</v>
      </c>
      <c r="Q228" s="2" t="s">
        <v>66</v>
      </c>
      <c r="R228" s="2" t="s">
        <v>66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1020</v>
      </c>
      <c r="AX228" s="2" t="s">
        <v>52</v>
      </c>
      <c r="AY228" s="2" t="s">
        <v>52</v>
      </c>
      <c r="AZ228" s="2" t="s">
        <v>52</v>
      </c>
    </row>
    <row r="229" spans="1:52" ht="30" customHeight="1" x14ac:dyDescent="0.3">
      <c r="A229" s="22" t="s">
        <v>1007</v>
      </c>
      <c r="B229" s="22" t="s">
        <v>1021</v>
      </c>
      <c r="C229" s="22" t="s">
        <v>96</v>
      </c>
      <c r="D229" s="23">
        <v>1</v>
      </c>
      <c r="E229" s="25"/>
      <c r="F229" s="28"/>
      <c r="G229" s="25"/>
      <c r="H229" s="28"/>
      <c r="I229" s="25"/>
      <c r="J229" s="28"/>
      <c r="K229" s="25"/>
      <c r="L229" s="28"/>
      <c r="M229" s="22"/>
      <c r="N229" s="2" t="s">
        <v>364</v>
      </c>
      <c r="O229" s="2" t="s">
        <v>1023</v>
      </c>
      <c r="P229" s="2" t="s">
        <v>67</v>
      </c>
      <c r="Q229" s="2" t="s">
        <v>66</v>
      </c>
      <c r="R229" s="2" t="s">
        <v>66</v>
      </c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52</v>
      </c>
      <c r="AW229" s="2" t="s">
        <v>1024</v>
      </c>
      <c r="AX229" s="2" t="s">
        <v>52</v>
      </c>
      <c r="AY229" s="2" t="s">
        <v>52</v>
      </c>
      <c r="AZ229" s="2" t="s">
        <v>52</v>
      </c>
    </row>
    <row r="230" spans="1:52" ht="30" customHeight="1" x14ac:dyDescent="0.3">
      <c r="A230" s="22" t="s">
        <v>625</v>
      </c>
      <c r="B230" s="22" t="s">
        <v>52</v>
      </c>
      <c r="C230" s="22" t="s">
        <v>52</v>
      </c>
      <c r="D230" s="23"/>
      <c r="E230" s="25"/>
      <c r="F230" s="28"/>
      <c r="G230" s="25"/>
      <c r="H230" s="28"/>
      <c r="I230" s="25"/>
      <c r="J230" s="28"/>
      <c r="K230" s="25"/>
      <c r="L230" s="28"/>
      <c r="M230" s="22"/>
      <c r="N230" s="2" t="s">
        <v>106</v>
      </c>
      <c r="O230" s="2" t="s">
        <v>106</v>
      </c>
      <c r="P230" s="2" t="s">
        <v>52</v>
      </c>
      <c r="Q230" s="2" t="s">
        <v>52</v>
      </c>
      <c r="R230" s="2" t="s">
        <v>52</v>
      </c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52</v>
      </c>
      <c r="AW230" s="2" t="s">
        <v>52</v>
      </c>
      <c r="AX230" s="2" t="s">
        <v>52</v>
      </c>
      <c r="AY230" s="2" t="s">
        <v>52</v>
      </c>
      <c r="AZ230" s="2" t="s">
        <v>52</v>
      </c>
    </row>
    <row r="231" spans="1:52" ht="30" customHeight="1" x14ac:dyDescent="0.3">
      <c r="A231" s="23"/>
      <c r="B231" s="23"/>
      <c r="C231" s="23"/>
      <c r="D231" s="23"/>
      <c r="E231" s="25"/>
      <c r="F231" s="28"/>
      <c r="G231" s="25"/>
      <c r="H231" s="28"/>
      <c r="I231" s="25"/>
      <c r="J231" s="28"/>
      <c r="K231" s="25"/>
      <c r="L231" s="28"/>
      <c r="M231" s="23"/>
    </row>
    <row r="232" spans="1:52" ht="30" customHeight="1" x14ac:dyDescent="0.3">
      <c r="A232" s="19" t="s">
        <v>1025</v>
      </c>
      <c r="B232" s="20"/>
      <c r="C232" s="20"/>
      <c r="D232" s="20"/>
      <c r="E232" s="24"/>
      <c r="F232" s="27"/>
      <c r="G232" s="24"/>
      <c r="H232" s="27"/>
      <c r="I232" s="24"/>
      <c r="J232" s="27"/>
      <c r="K232" s="24"/>
      <c r="L232" s="27"/>
      <c r="M232" s="21"/>
      <c r="N232" s="1" t="s">
        <v>368</v>
      </c>
    </row>
    <row r="233" spans="1:52" ht="30" customHeight="1" x14ac:dyDescent="0.3">
      <c r="A233" s="22" t="s">
        <v>1026</v>
      </c>
      <c r="B233" s="22" t="s">
        <v>1027</v>
      </c>
      <c r="C233" s="22" t="s">
        <v>96</v>
      </c>
      <c r="D233" s="23">
        <v>1</v>
      </c>
      <c r="E233" s="25"/>
      <c r="F233" s="28"/>
      <c r="G233" s="25"/>
      <c r="H233" s="28"/>
      <c r="I233" s="25"/>
      <c r="J233" s="28"/>
      <c r="K233" s="25"/>
      <c r="L233" s="28"/>
      <c r="M233" s="22"/>
      <c r="N233" s="2" t="s">
        <v>368</v>
      </c>
      <c r="O233" s="2" t="s">
        <v>1029</v>
      </c>
      <c r="P233" s="2" t="s">
        <v>67</v>
      </c>
      <c r="Q233" s="2" t="s">
        <v>66</v>
      </c>
      <c r="R233" s="2" t="s">
        <v>66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1030</v>
      </c>
      <c r="AX233" s="2" t="s">
        <v>52</v>
      </c>
      <c r="AY233" s="2" t="s">
        <v>52</v>
      </c>
      <c r="AZ233" s="2" t="s">
        <v>52</v>
      </c>
    </row>
    <row r="234" spans="1:52" ht="30" customHeight="1" x14ac:dyDescent="0.3">
      <c r="A234" s="22" t="s">
        <v>1007</v>
      </c>
      <c r="B234" s="22" t="s">
        <v>1031</v>
      </c>
      <c r="C234" s="22" t="s">
        <v>96</v>
      </c>
      <c r="D234" s="23">
        <v>1</v>
      </c>
      <c r="E234" s="25"/>
      <c r="F234" s="28"/>
      <c r="G234" s="25"/>
      <c r="H234" s="28"/>
      <c r="I234" s="25"/>
      <c r="J234" s="28"/>
      <c r="K234" s="25"/>
      <c r="L234" s="28"/>
      <c r="M234" s="22"/>
      <c r="N234" s="2" t="s">
        <v>368</v>
      </c>
      <c r="O234" s="2" t="s">
        <v>1033</v>
      </c>
      <c r="P234" s="2" t="s">
        <v>67</v>
      </c>
      <c r="Q234" s="2" t="s">
        <v>66</v>
      </c>
      <c r="R234" s="2" t="s">
        <v>66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1034</v>
      </c>
      <c r="AX234" s="2" t="s">
        <v>52</v>
      </c>
      <c r="AY234" s="2" t="s">
        <v>52</v>
      </c>
      <c r="AZ234" s="2" t="s">
        <v>52</v>
      </c>
    </row>
    <row r="235" spans="1:52" ht="30" customHeight="1" x14ac:dyDescent="0.3">
      <c r="A235" s="22" t="s">
        <v>1007</v>
      </c>
      <c r="B235" s="22" t="s">
        <v>652</v>
      </c>
      <c r="C235" s="22" t="s">
        <v>96</v>
      </c>
      <c r="D235" s="23">
        <v>1</v>
      </c>
      <c r="E235" s="25"/>
      <c r="F235" s="28"/>
      <c r="G235" s="25"/>
      <c r="H235" s="28"/>
      <c r="I235" s="25"/>
      <c r="J235" s="28"/>
      <c r="K235" s="25"/>
      <c r="L235" s="28"/>
      <c r="M235" s="22"/>
      <c r="N235" s="2" t="s">
        <v>368</v>
      </c>
      <c r="O235" s="2" t="s">
        <v>1013</v>
      </c>
      <c r="P235" s="2" t="s">
        <v>67</v>
      </c>
      <c r="Q235" s="2" t="s">
        <v>66</v>
      </c>
      <c r="R235" s="2" t="s">
        <v>66</v>
      </c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1035</v>
      </c>
      <c r="AX235" s="2" t="s">
        <v>52</v>
      </c>
      <c r="AY235" s="2" t="s">
        <v>52</v>
      </c>
      <c r="AZ235" s="2" t="s">
        <v>52</v>
      </c>
    </row>
    <row r="236" spans="1:52" ht="30" customHeight="1" x14ac:dyDescent="0.3">
      <c r="A236" s="22" t="s">
        <v>625</v>
      </c>
      <c r="B236" s="22" t="s">
        <v>52</v>
      </c>
      <c r="C236" s="22" t="s">
        <v>52</v>
      </c>
      <c r="D236" s="23"/>
      <c r="E236" s="25"/>
      <c r="F236" s="28"/>
      <c r="G236" s="25"/>
      <c r="H236" s="28"/>
      <c r="I236" s="25"/>
      <c r="J236" s="28"/>
      <c r="K236" s="25"/>
      <c r="L236" s="28"/>
      <c r="M236" s="22"/>
      <c r="N236" s="2" t="s">
        <v>106</v>
      </c>
      <c r="O236" s="2" t="s">
        <v>106</v>
      </c>
      <c r="P236" s="2" t="s">
        <v>52</v>
      </c>
      <c r="Q236" s="2" t="s">
        <v>52</v>
      </c>
      <c r="R236" s="2" t="s">
        <v>52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52</v>
      </c>
      <c r="AX236" s="2" t="s">
        <v>52</v>
      </c>
      <c r="AY236" s="2" t="s">
        <v>52</v>
      </c>
      <c r="AZ236" s="2" t="s">
        <v>52</v>
      </c>
    </row>
    <row r="237" spans="1:52" ht="30" customHeight="1" x14ac:dyDescent="0.3">
      <c r="A237" s="23"/>
      <c r="B237" s="23"/>
      <c r="C237" s="23"/>
      <c r="D237" s="23"/>
      <c r="E237" s="25"/>
      <c r="F237" s="28"/>
      <c r="G237" s="25"/>
      <c r="H237" s="28"/>
      <c r="I237" s="25"/>
      <c r="J237" s="28"/>
      <c r="K237" s="25"/>
      <c r="L237" s="28"/>
      <c r="M237" s="23"/>
    </row>
    <row r="238" spans="1:52" ht="30" customHeight="1" x14ac:dyDescent="0.3">
      <c r="A238" s="19" t="s">
        <v>1036</v>
      </c>
      <c r="B238" s="20"/>
      <c r="C238" s="20"/>
      <c r="D238" s="20"/>
      <c r="E238" s="24"/>
      <c r="F238" s="27"/>
      <c r="G238" s="24"/>
      <c r="H238" s="27"/>
      <c r="I238" s="24"/>
      <c r="J238" s="27"/>
      <c r="K238" s="24"/>
      <c r="L238" s="27"/>
      <c r="M238" s="21"/>
      <c r="N238" s="1" t="s">
        <v>373</v>
      </c>
    </row>
    <row r="239" spans="1:52" ht="30" customHeight="1" x14ac:dyDescent="0.3">
      <c r="A239" s="22" t="s">
        <v>1038</v>
      </c>
      <c r="B239" s="22" t="s">
        <v>618</v>
      </c>
      <c r="C239" s="22" t="s">
        <v>619</v>
      </c>
      <c r="D239" s="23">
        <v>8.6E-3</v>
      </c>
      <c r="E239" s="25"/>
      <c r="F239" s="28"/>
      <c r="G239" s="25"/>
      <c r="H239" s="28"/>
      <c r="I239" s="25"/>
      <c r="J239" s="28"/>
      <c r="K239" s="25"/>
      <c r="L239" s="28"/>
      <c r="M239" s="22"/>
      <c r="N239" s="2" t="s">
        <v>373</v>
      </c>
      <c r="O239" s="2" t="s">
        <v>1039</v>
      </c>
      <c r="P239" s="2" t="s">
        <v>66</v>
      </c>
      <c r="Q239" s="2" t="s">
        <v>66</v>
      </c>
      <c r="R239" s="2" t="s">
        <v>67</v>
      </c>
      <c r="S239" s="3"/>
      <c r="T239" s="3"/>
      <c r="U239" s="3"/>
      <c r="V239" s="3">
        <v>1</v>
      </c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1040</v>
      </c>
      <c r="AX239" s="2" t="s">
        <v>52</v>
      </c>
      <c r="AY239" s="2" t="s">
        <v>52</v>
      </c>
      <c r="AZ239" s="2" t="s">
        <v>52</v>
      </c>
    </row>
    <row r="240" spans="1:52" ht="30" customHeight="1" x14ac:dyDescent="0.3">
      <c r="A240" s="22" t="s">
        <v>661</v>
      </c>
      <c r="B240" s="22" t="s">
        <v>618</v>
      </c>
      <c r="C240" s="22" t="s">
        <v>619</v>
      </c>
      <c r="D240" s="23">
        <v>4.3E-3</v>
      </c>
      <c r="E240" s="25"/>
      <c r="F240" s="28"/>
      <c r="G240" s="25"/>
      <c r="H240" s="28"/>
      <c r="I240" s="25"/>
      <c r="J240" s="28"/>
      <c r="K240" s="25"/>
      <c r="L240" s="28"/>
      <c r="M240" s="22"/>
      <c r="N240" s="2" t="s">
        <v>373</v>
      </c>
      <c r="O240" s="2" t="s">
        <v>662</v>
      </c>
      <c r="P240" s="2" t="s">
        <v>66</v>
      </c>
      <c r="Q240" s="2" t="s">
        <v>66</v>
      </c>
      <c r="R240" s="2" t="s">
        <v>67</v>
      </c>
      <c r="S240" s="3"/>
      <c r="T240" s="3"/>
      <c r="U240" s="3"/>
      <c r="V240" s="3">
        <v>1</v>
      </c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1041</v>
      </c>
      <c r="AX240" s="2" t="s">
        <v>52</v>
      </c>
      <c r="AY240" s="2" t="s">
        <v>52</v>
      </c>
      <c r="AZ240" s="2" t="s">
        <v>52</v>
      </c>
    </row>
    <row r="241" spans="1:52" ht="30" customHeight="1" x14ac:dyDescent="0.3">
      <c r="A241" s="22" t="s">
        <v>1042</v>
      </c>
      <c r="B241" s="22" t="s">
        <v>623</v>
      </c>
      <c r="C241" s="22" t="s">
        <v>517</v>
      </c>
      <c r="D241" s="23">
        <v>1</v>
      </c>
      <c r="E241" s="25"/>
      <c r="F241" s="28"/>
      <c r="G241" s="25"/>
      <c r="H241" s="28"/>
      <c r="I241" s="25"/>
      <c r="J241" s="28"/>
      <c r="K241" s="25"/>
      <c r="L241" s="28"/>
      <c r="M241" s="22"/>
      <c r="N241" s="2" t="s">
        <v>373</v>
      </c>
      <c r="O241" s="2" t="s">
        <v>535</v>
      </c>
      <c r="P241" s="2" t="s">
        <v>66</v>
      </c>
      <c r="Q241" s="2" t="s">
        <v>66</v>
      </c>
      <c r="R241" s="2" t="s">
        <v>66</v>
      </c>
      <c r="S241" s="3">
        <v>1</v>
      </c>
      <c r="T241" s="3">
        <v>0</v>
      </c>
      <c r="U241" s="3">
        <v>0.03</v>
      </c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52</v>
      </c>
      <c r="AW241" s="2" t="s">
        <v>1043</v>
      </c>
      <c r="AX241" s="2" t="s">
        <v>52</v>
      </c>
      <c r="AY241" s="2" t="s">
        <v>52</v>
      </c>
      <c r="AZ241" s="2" t="s">
        <v>52</v>
      </c>
    </row>
    <row r="242" spans="1:52" ht="30" customHeight="1" x14ac:dyDescent="0.3">
      <c r="A242" s="22" t="s">
        <v>625</v>
      </c>
      <c r="B242" s="22" t="s">
        <v>52</v>
      </c>
      <c r="C242" s="22" t="s">
        <v>52</v>
      </c>
      <c r="D242" s="23"/>
      <c r="E242" s="25"/>
      <c r="F242" s="28"/>
      <c r="G242" s="25"/>
      <c r="H242" s="28"/>
      <c r="I242" s="25"/>
      <c r="J242" s="28"/>
      <c r="K242" s="25"/>
      <c r="L242" s="28"/>
      <c r="M242" s="22"/>
      <c r="N242" s="2" t="s">
        <v>106</v>
      </c>
      <c r="O242" s="2" t="s">
        <v>106</v>
      </c>
      <c r="P242" s="2" t="s">
        <v>52</v>
      </c>
      <c r="Q242" s="2" t="s">
        <v>52</v>
      </c>
      <c r="R242" s="2" t="s">
        <v>52</v>
      </c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52</v>
      </c>
      <c r="AW242" s="2" t="s">
        <v>52</v>
      </c>
      <c r="AX242" s="2" t="s">
        <v>52</v>
      </c>
      <c r="AY242" s="2" t="s">
        <v>52</v>
      </c>
      <c r="AZ242" s="2" t="s">
        <v>52</v>
      </c>
    </row>
    <row r="243" spans="1:52" ht="30" customHeight="1" x14ac:dyDescent="0.3">
      <c r="A243" s="23"/>
      <c r="B243" s="23"/>
      <c r="C243" s="23"/>
      <c r="D243" s="23"/>
      <c r="E243" s="25"/>
      <c r="F243" s="28"/>
      <c r="G243" s="25"/>
      <c r="H243" s="28"/>
      <c r="I243" s="25"/>
      <c r="J243" s="28"/>
      <c r="K243" s="25"/>
      <c r="L243" s="28"/>
      <c r="M243" s="23"/>
    </row>
    <row r="244" spans="1:52" ht="30" customHeight="1" x14ac:dyDescent="0.3">
      <c r="A244" s="19" t="s">
        <v>1044</v>
      </c>
      <c r="B244" s="20"/>
      <c r="C244" s="20"/>
      <c r="D244" s="20"/>
      <c r="E244" s="24"/>
      <c r="F244" s="27"/>
      <c r="G244" s="24"/>
      <c r="H244" s="27"/>
      <c r="I244" s="24"/>
      <c r="J244" s="27"/>
      <c r="K244" s="24"/>
      <c r="L244" s="27"/>
      <c r="M244" s="21"/>
      <c r="N244" s="1" t="s">
        <v>380</v>
      </c>
    </row>
    <row r="245" spans="1:52" ht="30" customHeight="1" x14ac:dyDescent="0.3">
      <c r="A245" s="22" t="s">
        <v>1045</v>
      </c>
      <c r="B245" s="22" t="s">
        <v>618</v>
      </c>
      <c r="C245" s="22" t="s">
        <v>619</v>
      </c>
      <c r="D245" s="23">
        <v>3.5999999999999997E-2</v>
      </c>
      <c r="E245" s="25"/>
      <c r="F245" s="28"/>
      <c r="G245" s="25"/>
      <c r="H245" s="28"/>
      <c r="I245" s="25"/>
      <c r="J245" s="28"/>
      <c r="K245" s="25"/>
      <c r="L245" s="28"/>
      <c r="M245" s="22"/>
      <c r="N245" s="2" t="s">
        <v>380</v>
      </c>
      <c r="O245" s="2" t="s">
        <v>1046</v>
      </c>
      <c r="P245" s="2" t="s">
        <v>66</v>
      </c>
      <c r="Q245" s="2" t="s">
        <v>66</v>
      </c>
      <c r="R245" s="2" t="s">
        <v>67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1047</v>
      </c>
      <c r="AX245" s="2" t="s">
        <v>52</v>
      </c>
      <c r="AY245" s="2" t="s">
        <v>52</v>
      </c>
      <c r="AZ245" s="2" t="s">
        <v>52</v>
      </c>
    </row>
    <row r="246" spans="1:52" ht="30" customHeight="1" x14ac:dyDescent="0.3">
      <c r="A246" s="22" t="s">
        <v>661</v>
      </c>
      <c r="B246" s="22" t="s">
        <v>618</v>
      </c>
      <c r="C246" s="22" t="s">
        <v>619</v>
      </c>
      <c r="D246" s="23">
        <v>0.03</v>
      </c>
      <c r="E246" s="25"/>
      <c r="F246" s="28"/>
      <c r="G246" s="25"/>
      <c r="H246" s="28"/>
      <c r="I246" s="25"/>
      <c r="J246" s="28"/>
      <c r="K246" s="25"/>
      <c r="L246" s="28"/>
      <c r="M246" s="22"/>
      <c r="N246" s="2" t="s">
        <v>380</v>
      </c>
      <c r="O246" s="2" t="s">
        <v>662</v>
      </c>
      <c r="P246" s="2" t="s">
        <v>66</v>
      </c>
      <c r="Q246" s="2" t="s">
        <v>66</v>
      </c>
      <c r="R246" s="2" t="s">
        <v>67</v>
      </c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1048</v>
      </c>
      <c r="AX246" s="2" t="s">
        <v>52</v>
      </c>
      <c r="AY246" s="2" t="s">
        <v>52</v>
      </c>
      <c r="AZ246" s="2" t="s">
        <v>52</v>
      </c>
    </row>
    <row r="247" spans="1:52" ht="30" customHeight="1" x14ac:dyDescent="0.3">
      <c r="A247" s="22" t="s">
        <v>625</v>
      </c>
      <c r="B247" s="22" t="s">
        <v>52</v>
      </c>
      <c r="C247" s="22" t="s">
        <v>52</v>
      </c>
      <c r="D247" s="23"/>
      <c r="E247" s="25"/>
      <c r="F247" s="28"/>
      <c r="G247" s="25"/>
      <c r="H247" s="28"/>
      <c r="I247" s="25"/>
      <c r="J247" s="28"/>
      <c r="K247" s="25"/>
      <c r="L247" s="28"/>
      <c r="M247" s="22"/>
      <c r="N247" s="2" t="s">
        <v>106</v>
      </c>
      <c r="O247" s="2" t="s">
        <v>106</v>
      </c>
      <c r="P247" s="2" t="s">
        <v>52</v>
      </c>
      <c r="Q247" s="2" t="s">
        <v>52</v>
      </c>
      <c r="R247" s="2" t="s">
        <v>52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52</v>
      </c>
      <c r="AX247" s="2" t="s">
        <v>52</v>
      </c>
      <c r="AY247" s="2" t="s">
        <v>52</v>
      </c>
      <c r="AZ247" s="2" t="s">
        <v>52</v>
      </c>
    </row>
    <row r="248" spans="1:52" ht="30" customHeight="1" x14ac:dyDescent="0.3">
      <c r="A248" s="23"/>
      <c r="B248" s="23"/>
      <c r="C248" s="23"/>
      <c r="D248" s="23"/>
      <c r="E248" s="25"/>
      <c r="F248" s="28"/>
      <c r="G248" s="25"/>
      <c r="H248" s="28"/>
      <c r="I248" s="25"/>
      <c r="J248" s="28"/>
      <c r="K248" s="25"/>
      <c r="L248" s="28"/>
      <c r="M248" s="23"/>
    </row>
    <row r="249" spans="1:52" ht="30" customHeight="1" x14ac:dyDescent="0.3">
      <c r="A249" s="19" t="s">
        <v>1049</v>
      </c>
      <c r="B249" s="20"/>
      <c r="C249" s="20"/>
      <c r="D249" s="20"/>
      <c r="E249" s="24"/>
      <c r="F249" s="27"/>
      <c r="G249" s="24"/>
      <c r="H249" s="27"/>
      <c r="I249" s="24"/>
      <c r="J249" s="27"/>
      <c r="K249" s="24"/>
      <c r="L249" s="27"/>
      <c r="M249" s="21"/>
      <c r="N249" s="1" t="s">
        <v>384</v>
      </c>
    </row>
    <row r="250" spans="1:52" ht="30" customHeight="1" x14ac:dyDescent="0.3">
      <c r="A250" s="22" t="s">
        <v>1045</v>
      </c>
      <c r="B250" s="22" t="s">
        <v>618</v>
      </c>
      <c r="C250" s="22" t="s">
        <v>619</v>
      </c>
      <c r="D250" s="23">
        <v>3.5999999999999997E-2</v>
      </c>
      <c r="E250" s="25"/>
      <c r="F250" s="28"/>
      <c r="G250" s="25"/>
      <c r="H250" s="28"/>
      <c r="I250" s="25"/>
      <c r="J250" s="28"/>
      <c r="K250" s="25"/>
      <c r="L250" s="28"/>
      <c r="M250" s="22"/>
      <c r="N250" s="2" t="s">
        <v>384</v>
      </c>
      <c r="O250" s="2" t="s">
        <v>1046</v>
      </c>
      <c r="P250" s="2" t="s">
        <v>66</v>
      </c>
      <c r="Q250" s="2" t="s">
        <v>66</v>
      </c>
      <c r="R250" s="2" t="s">
        <v>67</v>
      </c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52</v>
      </c>
      <c r="AW250" s="2" t="s">
        <v>1050</v>
      </c>
      <c r="AX250" s="2" t="s">
        <v>52</v>
      </c>
      <c r="AY250" s="2" t="s">
        <v>52</v>
      </c>
      <c r="AZ250" s="2" t="s">
        <v>52</v>
      </c>
    </row>
    <row r="251" spans="1:52" ht="30" customHeight="1" x14ac:dyDescent="0.3">
      <c r="A251" s="22" t="s">
        <v>661</v>
      </c>
      <c r="B251" s="22" t="s">
        <v>618</v>
      </c>
      <c r="C251" s="22" t="s">
        <v>619</v>
      </c>
      <c r="D251" s="23">
        <v>0.03</v>
      </c>
      <c r="E251" s="25"/>
      <c r="F251" s="28"/>
      <c r="G251" s="25"/>
      <c r="H251" s="28"/>
      <c r="I251" s="25"/>
      <c r="J251" s="28"/>
      <c r="K251" s="25"/>
      <c r="L251" s="28"/>
      <c r="M251" s="22"/>
      <c r="N251" s="2" t="s">
        <v>384</v>
      </c>
      <c r="O251" s="2" t="s">
        <v>662</v>
      </c>
      <c r="P251" s="2" t="s">
        <v>66</v>
      </c>
      <c r="Q251" s="2" t="s">
        <v>66</v>
      </c>
      <c r="R251" s="2" t="s">
        <v>67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1051</v>
      </c>
      <c r="AX251" s="2" t="s">
        <v>52</v>
      </c>
      <c r="AY251" s="2" t="s">
        <v>52</v>
      </c>
      <c r="AZ251" s="2" t="s">
        <v>52</v>
      </c>
    </row>
    <row r="252" spans="1:52" ht="30" customHeight="1" x14ac:dyDescent="0.3">
      <c r="A252" s="22" t="s">
        <v>625</v>
      </c>
      <c r="B252" s="22" t="s">
        <v>52</v>
      </c>
      <c r="C252" s="22" t="s">
        <v>52</v>
      </c>
      <c r="D252" s="23"/>
      <c r="E252" s="25"/>
      <c r="F252" s="28"/>
      <c r="G252" s="25"/>
      <c r="H252" s="28"/>
      <c r="I252" s="25"/>
      <c r="J252" s="28"/>
      <c r="K252" s="25"/>
      <c r="L252" s="28"/>
      <c r="M252" s="22"/>
      <c r="N252" s="2" t="s">
        <v>106</v>
      </c>
      <c r="O252" s="2" t="s">
        <v>106</v>
      </c>
      <c r="P252" s="2" t="s">
        <v>52</v>
      </c>
      <c r="Q252" s="2" t="s">
        <v>52</v>
      </c>
      <c r="R252" s="2" t="s">
        <v>52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52</v>
      </c>
      <c r="AX252" s="2" t="s">
        <v>52</v>
      </c>
      <c r="AY252" s="2" t="s">
        <v>52</v>
      </c>
      <c r="AZ252" s="2" t="s">
        <v>52</v>
      </c>
    </row>
    <row r="253" spans="1:52" ht="30" customHeight="1" x14ac:dyDescent="0.3">
      <c r="A253" s="23"/>
      <c r="B253" s="23"/>
      <c r="C253" s="23"/>
      <c r="D253" s="23"/>
      <c r="E253" s="25"/>
      <c r="F253" s="28"/>
      <c r="G253" s="25"/>
      <c r="H253" s="28"/>
      <c r="I253" s="25"/>
      <c r="J253" s="28"/>
      <c r="K253" s="25"/>
      <c r="L253" s="28"/>
      <c r="M253" s="23"/>
    </row>
    <row r="254" spans="1:52" ht="30" customHeight="1" x14ac:dyDescent="0.3">
      <c r="A254" s="19" t="s">
        <v>1052</v>
      </c>
      <c r="B254" s="20"/>
      <c r="C254" s="20"/>
      <c r="D254" s="20"/>
      <c r="E254" s="24"/>
      <c r="F254" s="27"/>
      <c r="G254" s="24"/>
      <c r="H254" s="27"/>
      <c r="I254" s="24"/>
      <c r="J254" s="27"/>
      <c r="K254" s="24"/>
      <c r="L254" s="27"/>
      <c r="M254" s="21"/>
      <c r="N254" s="1" t="s">
        <v>389</v>
      </c>
    </row>
    <row r="255" spans="1:52" ht="30" customHeight="1" x14ac:dyDescent="0.3">
      <c r="A255" s="22" t="s">
        <v>661</v>
      </c>
      <c r="B255" s="22" t="s">
        <v>618</v>
      </c>
      <c r="C255" s="22" t="s">
        <v>619</v>
      </c>
      <c r="D255" s="23">
        <v>0.03</v>
      </c>
      <c r="E255" s="25"/>
      <c r="F255" s="28"/>
      <c r="G255" s="25"/>
      <c r="H255" s="28"/>
      <c r="I255" s="25"/>
      <c r="J255" s="28"/>
      <c r="K255" s="25"/>
      <c r="L255" s="28"/>
      <c r="M255" s="22"/>
      <c r="N255" s="2" t="s">
        <v>389</v>
      </c>
      <c r="O255" s="2" t="s">
        <v>662</v>
      </c>
      <c r="P255" s="2" t="s">
        <v>66</v>
      </c>
      <c r="Q255" s="2" t="s">
        <v>66</v>
      </c>
      <c r="R255" s="2" t="s">
        <v>67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1053</v>
      </c>
      <c r="AX255" s="2" t="s">
        <v>52</v>
      </c>
      <c r="AY255" s="2" t="s">
        <v>52</v>
      </c>
      <c r="AZ255" s="2" t="s">
        <v>52</v>
      </c>
    </row>
    <row r="256" spans="1:52" ht="30" customHeight="1" x14ac:dyDescent="0.3">
      <c r="A256" s="22" t="s">
        <v>625</v>
      </c>
      <c r="B256" s="22" t="s">
        <v>52</v>
      </c>
      <c r="C256" s="22" t="s">
        <v>52</v>
      </c>
      <c r="D256" s="23"/>
      <c r="E256" s="25"/>
      <c r="F256" s="28"/>
      <c r="G256" s="25"/>
      <c r="H256" s="28"/>
      <c r="I256" s="25"/>
      <c r="J256" s="28"/>
      <c r="K256" s="25"/>
      <c r="L256" s="28"/>
      <c r="M256" s="22"/>
      <c r="N256" s="2" t="s">
        <v>106</v>
      </c>
      <c r="O256" s="2" t="s">
        <v>106</v>
      </c>
      <c r="P256" s="2" t="s">
        <v>52</v>
      </c>
      <c r="Q256" s="2" t="s">
        <v>52</v>
      </c>
      <c r="R256" s="2" t="s">
        <v>52</v>
      </c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52</v>
      </c>
      <c r="AW256" s="2" t="s">
        <v>52</v>
      </c>
      <c r="AX256" s="2" t="s">
        <v>52</v>
      </c>
      <c r="AY256" s="2" t="s">
        <v>52</v>
      </c>
      <c r="AZ256" s="2" t="s">
        <v>52</v>
      </c>
    </row>
    <row r="257" spans="1:52" ht="30" customHeight="1" x14ac:dyDescent="0.3">
      <c r="A257" s="23"/>
      <c r="B257" s="23"/>
      <c r="C257" s="23"/>
      <c r="D257" s="23"/>
      <c r="E257" s="25"/>
      <c r="F257" s="28"/>
      <c r="G257" s="25"/>
      <c r="H257" s="28"/>
      <c r="I257" s="25"/>
      <c r="J257" s="28"/>
      <c r="K257" s="25"/>
      <c r="L257" s="28"/>
      <c r="M257" s="23"/>
    </row>
    <row r="258" spans="1:52" ht="30" customHeight="1" x14ac:dyDescent="0.3">
      <c r="A258" s="19" t="s">
        <v>1054</v>
      </c>
      <c r="B258" s="20"/>
      <c r="C258" s="20"/>
      <c r="D258" s="20"/>
      <c r="E258" s="24"/>
      <c r="F258" s="27"/>
      <c r="G258" s="24"/>
      <c r="H258" s="27"/>
      <c r="I258" s="24"/>
      <c r="J258" s="27"/>
      <c r="K258" s="24"/>
      <c r="L258" s="27"/>
      <c r="M258" s="21"/>
      <c r="N258" s="1" t="s">
        <v>393</v>
      </c>
    </row>
    <row r="259" spans="1:52" ht="30" customHeight="1" x14ac:dyDescent="0.3">
      <c r="A259" s="22" t="s">
        <v>1045</v>
      </c>
      <c r="B259" s="22" t="s">
        <v>618</v>
      </c>
      <c r="C259" s="22" t="s">
        <v>619</v>
      </c>
      <c r="D259" s="23">
        <v>3.5999999999999997E-2</v>
      </c>
      <c r="E259" s="25"/>
      <c r="F259" s="28"/>
      <c r="G259" s="25"/>
      <c r="H259" s="28"/>
      <c r="I259" s="25"/>
      <c r="J259" s="28"/>
      <c r="K259" s="25"/>
      <c r="L259" s="28"/>
      <c r="M259" s="22"/>
      <c r="N259" s="2" t="s">
        <v>393</v>
      </c>
      <c r="O259" s="2" t="s">
        <v>1046</v>
      </c>
      <c r="P259" s="2" t="s">
        <v>66</v>
      </c>
      <c r="Q259" s="2" t="s">
        <v>66</v>
      </c>
      <c r="R259" s="2" t="s">
        <v>67</v>
      </c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1055</v>
      </c>
      <c r="AX259" s="2" t="s">
        <v>52</v>
      </c>
      <c r="AY259" s="2" t="s">
        <v>52</v>
      </c>
      <c r="AZ259" s="2" t="s">
        <v>52</v>
      </c>
    </row>
    <row r="260" spans="1:52" ht="30" customHeight="1" x14ac:dyDescent="0.3">
      <c r="A260" s="22" t="s">
        <v>661</v>
      </c>
      <c r="B260" s="22" t="s">
        <v>618</v>
      </c>
      <c r="C260" s="22" t="s">
        <v>619</v>
      </c>
      <c r="D260" s="23">
        <v>0.03</v>
      </c>
      <c r="E260" s="25"/>
      <c r="F260" s="28"/>
      <c r="G260" s="25"/>
      <c r="H260" s="28"/>
      <c r="I260" s="25"/>
      <c r="J260" s="28"/>
      <c r="K260" s="25"/>
      <c r="L260" s="28"/>
      <c r="M260" s="22"/>
      <c r="N260" s="2" t="s">
        <v>393</v>
      </c>
      <c r="O260" s="2" t="s">
        <v>662</v>
      </c>
      <c r="P260" s="2" t="s">
        <v>66</v>
      </c>
      <c r="Q260" s="2" t="s">
        <v>66</v>
      </c>
      <c r="R260" s="2" t="s">
        <v>67</v>
      </c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1056</v>
      </c>
      <c r="AX260" s="2" t="s">
        <v>52</v>
      </c>
      <c r="AY260" s="2" t="s">
        <v>52</v>
      </c>
      <c r="AZ260" s="2" t="s">
        <v>52</v>
      </c>
    </row>
    <row r="261" spans="1:52" ht="30" customHeight="1" x14ac:dyDescent="0.3">
      <c r="A261" s="22" t="s">
        <v>625</v>
      </c>
      <c r="B261" s="22" t="s">
        <v>52</v>
      </c>
      <c r="C261" s="22" t="s">
        <v>52</v>
      </c>
      <c r="D261" s="23"/>
      <c r="E261" s="25"/>
      <c r="F261" s="28"/>
      <c r="G261" s="25"/>
      <c r="H261" s="28"/>
      <c r="I261" s="25"/>
      <c r="J261" s="28"/>
      <c r="K261" s="25"/>
      <c r="L261" s="28"/>
      <c r="M261" s="22"/>
      <c r="N261" s="2" t="s">
        <v>106</v>
      </c>
      <c r="O261" s="2" t="s">
        <v>106</v>
      </c>
      <c r="P261" s="2" t="s">
        <v>52</v>
      </c>
      <c r="Q261" s="2" t="s">
        <v>52</v>
      </c>
      <c r="R261" s="2" t="s">
        <v>52</v>
      </c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52</v>
      </c>
      <c r="AW261" s="2" t="s">
        <v>52</v>
      </c>
      <c r="AX261" s="2" t="s">
        <v>52</v>
      </c>
      <c r="AY261" s="2" t="s">
        <v>52</v>
      </c>
      <c r="AZ261" s="2" t="s">
        <v>52</v>
      </c>
    </row>
    <row r="262" spans="1:52" ht="30" customHeight="1" x14ac:dyDescent="0.3">
      <c r="A262" s="23"/>
      <c r="B262" s="23"/>
      <c r="C262" s="23"/>
      <c r="D262" s="23"/>
      <c r="E262" s="25"/>
      <c r="F262" s="28"/>
      <c r="G262" s="25"/>
      <c r="H262" s="28"/>
      <c r="I262" s="25"/>
      <c r="J262" s="28"/>
      <c r="K262" s="25"/>
      <c r="L262" s="28"/>
      <c r="M262" s="23"/>
    </row>
    <row r="263" spans="1:52" ht="30" customHeight="1" x14ac:dyDescent="0.3">
      <c r="A263" s="19" t="s">
        <v>1057</v>
      </c>
      <c r="B263" s="20"/>
      <c r="C263" s="20"/>
      <c r="D263" s="20"/>
      <c r="E263" s="24"/>
      <c r="F263" s="27"/>
      <c r="G263" s="24"/>
      <c r="H263" s="27"/>
      <c r="I263" s="24"/>
      <c r="J263" s="27"/>
      <c r="K263" s="24"/>
      <c r="L263" s="27"/>
      <c r="M263" s="21"/>
      <c r="N263" s="1" t="s">
        <v>397</v>
      </c>
    </row>
    <row r="264" spans="1:52" ht="30" customHeight="1" x14ac:dyDescent="0.3">
      <c r="A264" s="22" t="s">
        <v>1045</v>
      </c>
      <c r="B264" s="22" t="s">
        <v>618</v>
      </c>
      <c r="C264" s="22" t="s">
        <v>619</v>
      </c>
      <c r="D264" s="23">
        <v>3.5999999999999997E-2</v>
      </c>
      <c r="E264" s="25"/>
      <c r="F264" s="28"/>
      <c r="G264" s="25"/>
      <c r="H264" s="28"/>
      <c r="I264" s="25"/>
      <c r="J264" s="28"/>
      <c r="K264" s="25"/>
      <c r="L264" s="28"/>
      <c r="M264" s="22"/>
      <c r="N264" s="2" t="s">
        <v>397</v>
      </c>
      <c r="O264" s="2" t="s">
        <v>1046</v>
      </c>
      <c r="P264" s="2" t="s">
        <v>66</v>
      </c>
      <c r="Q264" s="2" t="s">
        <v>66</v>
      </c>
      <c r="R264" s="2" t="s">
        <v>67</v>
      </c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52</v>
      </c>
      <c r="AW264" s="2" t="s">
        <v>1058</v>
      </c>
      <c r="AX264" s="2" t="s">
        <v>52</v>
      </c>
      <c r="AY264" s="2" t="s">
        <v>52</v>
      </c>
      <c r="AZ264" s="2" t="s">
        <v>52</v>
      </c>
    </row>
    <row r="265" spans="1:52" ht="30" customHeight="1" x14ac:dyDescent="0.3">
      <c r="A265" s="22" t="s">
        <v>661</v>
      </c>
      <c r="B265" s="22" t="s">
        <v>618</v>
      </c>
      <c r="C265" s="22" t="s">
        <v>619</v>
      </c>
      <c r="D265" s="23">
        <v>0.03</v>
      </c>
      <c r="E265" s="25"/>
      <c r="F265" s="28"/>
      <c r="G265" s="25"/>
      <c r="H265" s="28"/>
      <c r="I265" s="25"/>
      <c r="J265" s="28"/>
      <c r="K265" s="25"/>
      <c r="L265" s="28"/>
      <c r="M265" s="22"/>
      <c r="N265" s="2" t="s">
        <v>397</v>
      </c>
      <c r="O265" s="2" t="s">
        <v>662</v>
      </c>
      <c r="P265" s="2" t="s">
        <v>66</v>
      </c>
      <c r="Q265" s="2" t="s">
        <v>66</v>
      </c>
      <c r="R265" s="2" t="s">
        <v>67</v>
      </c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52</v>
      </c>
      <c r="AW265" s="2" t="s">
        <v>1059</v>
      </c>
      <c r="AX265" s="2" t="s">
        <v>52</v>
      </c>
      <c r="AY265" s="2" t="s">
        <v>52</v>
      </c>
      <c r="AZ265" s="2" t="s">
        <v>52</v>
      </c>
    </row>
    <row r="266" spans="1:52" ht="30" customHeight="1" x14ac:dyDescent="0.3">
      <c r="A266" s="22" t="s">
        <v>625</v>
      </c>
      <c r="B266" s="22" t="s">
        <v>52</v>
      </c>
      <c r="C266" s="22" t="s">
        <v>52</v>
      </c>
      <c r="D266" s="23"/>
      <c r="E266" s="25"/>
      <c r="F266" s="28"/>
      <c r="G266" s="25"/>
      <c r="H266" s="28"/>
      <c r="I266" s="25"/>
      <c r="J266" s="28"/>
      <c r="K266" s="25"/>
      <c r="L266" s="28"/>
      <c r="M266" s="22"/>
      <c r="N266" s="2" t="s">
        <v>106</v>
      </c>
      <c r="O266" s="2" t="s">
        <v>106</v>
      </c>
      <c r="P266" s="2" t="s">
        <v>52</v>
      </c>
      <c r="Q266" s="2" t="s">
        <v>52</v>
      </c>
      <c r="R266" s="2" t="s">
        <v>52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52</v>
      </c>
      <c r="AX266" s="2" t="s">
        <v>52</v>
      </c>
      <c r="AY266" s="2" t="s">
        <v>52</v>
      </c>
      <c r="AZ266" s="2" t="s">
        <v>52</v>
      </c>
    </row>
    <row r="267" spans="1:52" ht="30" customHeight="1" x14ac:dyDescent="0.3">
      <c r="A267" s="23"/>
      <c r="B267" s="23"/>
      <c r="C267" s="23"/>
      <c r="D267" s="23"/>
      <c r="E267" s="25"/>
      <c r="F267" s="28"/>
      <c r="G267" s="25"/>
      <c r="H267" s="28"/>
      <c r="I267" s="25"/>
      <c r="J267" s="28"/>
      <c r="K267" s="25"/>
      <c r="L267" s="28"/>
      <c r="M267" s="23"/>
    </row>
    <row r="268" spans="1:52" ht="30" customHeight="1" x14ac:dyDescent="0.3">
      <c r="A268" s="19" t="s">
        <v>1060</v>
      </c>
      <c r="B268" s="20"/>
      <c r="C268" s="20"/>
      <c r="D268" s="20"/>
      <c r="E268" s="24"/>
      <c r="F268" s="27"/>
      <c r="G268" s="24"/>
      <c r="H268" s="27"/>
      <c r="I268" s="24"/>
      <c r="J268" s="27"/>
      <c r="K268" s="24"/>
      <c r="L268" s="27"/>
      <c r="M268" s="21"/>
      <c r="N268" s="1" t="s">
        <v>402</v>
      </c>
    </row>
    <row r="269" spans="1:52" ht="30" customHeight="1" x14ac:dyDescent="0.3">
      <c r="A269" s="22" t="s">
        <v>661</v>
      </c>
      <c r="B269" s="22" t="s">
        <v>618</v>
      </c>
      <c r="C269" s="22" t="s">
        <v>619</v>
      </c>
      <c r="D269" s="23">
        <v>0.05</v>
      </c>
      <c r="E269" s="25"/>
      <c r="F269" s="28"/>
      <c r="G269" s="25"/>
      <c r="H269" s="28"/>
      <c r="I269" s="25"/>
      <c r="J269" s="28"/>
      <c r="K269" s="25"/>
      <c r="L269" s="28"/>
      <c r="M269" s="22"/>
      <c r="N269" s="2" t="s">
        <v>402</v>
      </c>
      <c r="O269" s="2" t="s">
        <v>662</v>
      </c>
      <c r="P269" s="2" t="s">
        <v>66</v>
      </c>
      <c r="Q269" s="2" t="s">
        <v>66</v>
      </c>
      <c r="R269" s="2" t="s">
        <v>67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1061</v>
      </c>
      <c r="AX269" s="2" t="s">
        <v>52</v>
      </c>
      <c r="AY269" s="2" t="s">
        <v>52</v>
      </c>
      <c r="AZ269" s="2" t="s">
        <v>52</v>
      </c>
    </row>
    <row r="270" spans="1:52" ht="30" customHeight="1" x14ac:dyDescent="0.3">
      <c r="A270" s="22" t="s">
        <v>625</v>
      </c>
      <c r="B270" s="22" t="s">
        <v>52</v>
      </c>
      <c r="C270" s="22" t="s">
        <v>52</v>
      </c>
      <c r="D270" s="23"/>
      <c r="E270" s="25"/>
      <c r="F270" s="28"/>
      <c r="G270" s="25"/>
      <c r="H270" s="28"/>
      <c r="I270" s="25"/>
      <c r="J270" s="28"/>
      <c r="K270" s="25"/>
      <c r="L270" s="28"/>
      <c r="M270" s="22"/>
      <c r="N270" s="2" t="s">
        <v>106</v>
      </c>
      <c r="O270" s="2" t="s">
        <v>106</v>
      </c>
      <c r="P270" s="2" t="s">
        <v>52</v>
      </c>
      <c r="Q270" s="2" t="s">
        <v>52</v>
      </c>
      <c r="R270" s="2" t="s">
        <v>52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52</v>
      </c>
      <c r="AW270" s="2" t="s">
        <v>52</v>
      </c>
      <c r="AX270" s="2" t="s">
        <v>52</v>
      </c>
      <c r="AY270" s="2" t="s">
        <v>52</v>
      </c>
      <c r="AZ270" s="2" t="s">
        <v>52</v>
      </c>
    </row>
    <row r="271" spans="1:52" ht="30" customHeight="1" x14ac:dyDescent="0.3">
      <c r="A271" s="23"/>
      <c r="B271" s="23"/>
      <c r="C271" s="23"/>
      <c r="D271" s="23"/>
      <c r="E271" s="25"/>
      <c r="F271" s="28"/>
      <c r="G271" s="25"/>
      <c r="H271" s="28"/>
      <c r="I271" s="25"/>
      <c r="J271" s="28"/>
      <c r="K271" s="25"/>
      <c r="L271" s="28"/>
      <c r="M271" s="23"/>
    </row>
    <row r="272" spans="1:52" ht="30" customHeight="1" x14ac:dyDescent="0.3">
      <c r="A272" s="19" t="s">
        <v>1062</v>
      </c>
      <c r="B272" s="20"/>
      <c r="C272" s="20"/>
      <c r="D272" s="20"/>
      <c r="E272" s="24"/>
      <c r="F272" s="27"/>
      <c r="G272" s="24"/>
      <c r="H272" s="27"/>
      <c r="I272" s="24"/>
      <c r="J272" s="27"/>
      <c r="K272" s="24"/>
      <c r="L272" s="27"/>
      <c r="M272" s="21"/>
      <c r="N272" s="1" t="s">
        <v>407</v>
      </c>
    </row>
    <row r="273" spans="1:52" ht="30" customHeight="1" x14ac:dyDescent="0.3">
      <c r="A273" s="22" t="s">
        <v>661</v>
      </c>
      <c r="B273" s="22" t="s">
        <v>618</v>
      </c>
      <c r="C273" s="22" t="s">
        <v>619</v>
      </c>
      <c r="D273" s="23">
        <v>0.03</v>
      </c>
      <c r="E273" s="25"/>
      <c r="F273" s="28"/>
      <c r="G273" s="25"/>
      <c r="H273" s="28"/>
      <c r="I273" s="25"/>
      <c r="J273" s="28"/>
      <c r="K273" s="25"/>
      <c r="L273" s="28"/>
      <c r="M273" s="22"/>
      <c r="N273" s="2" t="s">
        <v>407</v>
      </c>
      <c r="O273" s="2" t="s">
        <v>662</v>
      </c>
      <c r="P273" s="2" t="s">
        <v>66</v>
      </c>
      <c r="Q273" s="2" t="s">
        <v>66</v>
      </c>
      <c r="R273" s="2" t="s">
        <v>67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1063</v>
      </c>
      <c r="AX273" s="2" t="s">
        <v>52</v>
      </c>
      <c r="AY273" s="2" t="s">
        <v>52</v>
      </c>
      <c r="AZ273" s="2" t="s">
        <v>52</v>
      </c>
    </row>
    <row r="274" spans="1:52" ht="30" customHeight="1" x14ac:dyDescent="0.3">
      <c r="A274" s="22" t="s">
        <v>625</v>
      </c>
      <c r="B274" s="22" t="s">
        <v>52</v>
      </c>
      <c r="C274" s="22" t="s">
        <v>52</v>
      </c>
      <c r="D274" s="23"/>
      <c r="E274" s="25"/>
      <c r="F274" s="28"/>
      <c r="G274" s="25"/>
      <c r="H274" s="28"/>
      <c r="I274" s="25"/>
      <c r="J274" s="28"/>
      <c r="K274" s="25"/>
      <c r="L274" s="28"/>
      <c r="M274" s="22"/>
      <c r="N274" s="2" t="s">
        <v>106</v>
      </c>
      <c r="O274" s="2" t="s">
        <v>106</v>
      </c>
      <c r="P274" s="2" t="s">
        <v>52</v>
      </c>
      <c r="Q274" s="2" t="s">
        <v>52</v>
      </c>
      <c r="R274" s="2" t="s">
        <v>52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52</v>
      </c>
      <c r="AX274" s="2" t="s">
        <v>52</v>
      </c>
      <c r="AY274" s="2" t="s">
        <v>52</v>
      </c>
      <c r="AZ274" s="2" t="s">
        <v>52</v>
      </c>
    </row>
    <row r="275" spans="1:52" ht="30" customHeight="1" x14ac:dyDescent="0.3">
      <c r="A275" s="23"/>
      <c r="B275" s="23"/>
      <c r="C275" s="23"/>
      <c r="D275" s="23"/>
      <c r="E275" s="25"/>
      <c r="F275" s="28"/>
      <c r="G275" s="25"/>
      <c r="H275" s="28"/>
      <c r="I275" s="25"/>
      <c r="J275" s="28"/>
      <c r="K275" s="25"/>
      <c r="L275" s="28"/>
      <c r="M275" s="23"/>
    </row>
    <row r="276" spans="1:52" ht="30" customHeight="1" x14ac:dyDescent="0.3">
      <c r="A276" s="19" t="s">
        <v>1064</v>
      </c>
      <c r="B276" s="20"/>
      <c r="C276" s="20"/>
      <c r="D276" s="20"/>
      <c r="E276" s="24"/>
      <c r="F276" s="27"/>
      <c r="G276" s="24"/>
      <c r="H276" s="27"/>
      <c r="I276" s="24"/>
      <c r="J276" s="27"/>
      <c r="K276" s="24"/>
      <c r="L276" s="27"/>
      <c r="M276" s="21"/>
      <c r="N276" s="1" t="s">
        <v>411</v>
      </c>
    </row>
    <row r="277" spans="1:52" ht="30" customHeight="1" x14ac:dyDescent="0.3">
      <c r="A277" s="22" t="s">
        <v>1066</v>
      </c>
      <c r="B277" s="22" t="s">
        <v>1067</v>
      </c>
      <c r="C277" s="22" t="s">
        <v>630</v>
      </c>
      <c r="D277" s="23">
        <v>0.08</v>
      </c>
      <c r="E277" s="25"/>
      <c r="F277" s="28"/>
      <c r="G277" s="25"/>
      <c r="H277" s="28"/>
      <c r="I277" s="25"/>
      <c r="J277" s="28"/>
      <c r="K277" s="25"/>
      <c r="L277" s="28"/>
      <c r="M277" s="22"/>
      <c r="N277" s="2" t="s">
        <v>411</v>
      </c>
      <c r="O277" s="2" t="s">
        <v>1069</v>
      </c>
      <c r="P277" s="2" t="s">
        <v>67</v>
      </c>
      <c r="Q277" s="2" t="s">
        <v>66</v>
      </c>
      <c r="R277" s="2" t="s">
        <v>66</v>
      </c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2" t="s">
        <v>52</v>
      </c>
      <c r="AW277" s="2" t="s">
        <v>1070</v>
      </c>
      <c r="AX277" s="2" t="s">
        <v>52</v>
      </c>
      <c r="AY277" s="2" t="s">
        <v>52</v>
      </c>
      <c r="AZ277" s="2" t="s">
        <v>52</v>
      </c>
    </row>
    <row r="278" spans="1:52" ht="30" customHeight="1" x14ac:dyDescent="0.3">
      <c r="A278" s="22" t="s">
        <v>1071</v>
      </c>
      <c r="B278" s="22" t="s">
        <v>618</v>
      </c>
      <c r="C278" s="22" t="s">
        <v>619</v>
      </c>
      <c r="D278" s="23">
        <v>0.01</v>
      </c>
      <c r="E278" s="25"/>
      <c r="F278" s="28"/>
      <c r="G278" s="25"/>
      <c r="H278" s="28"/>
      <c r="I278" s="25"/>
      <c r="J278" s="28"/>
      <c r="K278" s="25"/>
      <c r="L278" s="28"/>
      <c r="M278" s="22"/>
      <c r="N278" s="2" t="s">
        <v>411</v>
      </c>
      <c r="O278" s="2" t="s">
        <v>1072</v>
      </c>
      <c r="P278" s="2" t="s">
        <v>66</v>
      </c>
      <c r="Q278" s="2" t="s">
        <v>66</v>
      </c>
      <c r="R278" s="2" t="s">
        <v>67</v>
      </c>
      <c r="S278" s="3"/>
      <c r="T278" s="3"/>
      <c r="U278" s="3"/>
      <c r="V278" s="3">
        <v>1</v>
      </c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52</v>
      </c>
      <c r="AW278" s="2" t="s">
        <v>1073</v>
      </c>
      <c r="AX278" s="2" t="s">
        <v>52</v>
      </c>
      <c r="AY278" s="2" t="s">
        <v>52</v>
      </c>
      <c r="AZ278" s="2" t="s">
        <v>52</v>
      </c>
    </row>
    <row r="279" spans="1:52" ht="30" customHeight="1" x14ac:dyDescent="0.3">
      <c r="A279" s="22" t="s">
        <v>661</v>
      </c>
      <c r="B279" s="22" t="s">
        <v>618</v>
      </c>
      <c r="C279" s="22" t="s">
        <v>619</v>
      </c>
      <c r="D279" s="23">
        <v>0.02</v>
      </c>
      <c r="E279" s="25"/>
      <c r="F279" s="28"/>
      <c r="G279" s="25"/>
      <c r="H279" s="28"/>
      <c r="I279" s="25"/>
      <c r="J279" s="28"/>
      <c r="K279" s="25"/>
      <c r="L279" s="28"/>
      <c r="M279" s="22"/>
      <c r="N279" s="2" t="s">
        <v>411</v>
      </c>
      <c r="O279" s="2" t="s">
        <v>662</v>
      </c>
      <c r="P279" s="2" t="s">
        <v>66</v>
      </c>
      <c r="Q279" s="2" t="s">
        <v>66</v>
      </c>
      <c r="R279" s="2" t="s">
        <v>67</v>
      </c>
      <c r="S279" s="3"/>
      <c r="T279" s="3"/>
      <c r="U279" s="3"/>
      <c r="V279" s="3">
        <v>1</v>
      </c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1074</v>
      </c>
      <c r="AX279" s="2" t="s">
        <v>52</v>
      </c>
      <c r="AY279" s="2" t="s">
        <v>52</v>
      </c>
      <c r="AZ279" s="2" t="s">
        <v>52</v>
      </c>
    </row>
    <row r="280" spans="1:52" ht="30" customHeight="1" x14ac:dyDescent="0.3">
      <c r="A280" s="22" t="s">
        <v>1075</v>
      </c>
      <c r="B280" s="22" t="s">
        <v>1076</v>
      </c>
      <c r="C280" s="22" t="s">
        <v>517</v>
      </c>
      <c r="D280" s="23">
        <v>1</v>
      </c>
      <c r="E280" s="25"/>
      <c r="F280" s="28"/>
      <c r="G280" s="25"/>
      <c r="H280" s="28"/>
      <c r="I280" s="25"/>
      <c r="J280" s="28"/>
      <c r="K280" s="25"/>
      <c r="L280" s="28"/>
      <c r="M280" s="22"/>
      <c r="N280" s="2" t="s">
        <v>411</v>
      </c>
      <c r="O280" s="2" t="s">
        <v>535</v>
      </c>
      <c r="P280" s="2" t="s">
        <v>66</v>
      </c>
      <c r="Q280" s="2" t="s">
        <v>66</v>
      </c>
      <c r="R280" s="2" t="s">
        <v>66</v>
      </c>
      <c r="S280" s="3">
        <v>1</v>
      </c>
      <c r="T280" s="3">
        <v>0</v>
      </c>
      <c r="U280" s="3">
        <v>0.05</v>
      </c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1077</v>
      </c>
      <c r="AX280" s="2" t="s">
        <v>52</v>
      </c>
      <c r="AY280" s="2" t="s">
        <v>52</v>
      </c>
      <c r="AZ280" s="2" t="s">
        <v>52</v>
      </c>
    </row>
    <row r="281" spans="1:52" ht="30" customHeight="1" x14ac:dyDescent="0.3">
      <c r="A281" s="22" t="s">
        <v>625</v>
      </c>
      <c r="B281" s="22" t="s">
        <v>52</v>
      </c>
      <c r="C281" s="22" t="s">
        <v>52</v>
      </c>
      <c r="D281" s="23"/>
      <c r="E281" s="25"/>
      <c r="F281" s="28"/>
      <c r="G281" s="25"/>
      <c r="H281" s="28"/>
      <c r="I281" s="25"/>
      <c r="J281" s="28"/>
      <c r="K281" s="25"/>
      <c r="L281" s="28"/>
      <c r="M281" s="22"/>
      <c r="N281" s="2" t="s">
        <v>106</v>
      </c>
      <c r="O281" s="2" t="s">
        <v>106</v>
      </c>
      <c r="P281" s="2" t="s">
        <v>52</v>
      </c>
      <c r="Q281" s="2" t="s">
        <v>52</v>
      </c>
      <c r="R281" s="2" t="s">
        <v>52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52</v>
      </c>
      <c r="AX281" s="2" t="s">
        <v>52</v>
      </c>
      <c r="AY281" s="2" t="s">
        <v>52</v>
      </c>
      <c r="AZ281" s="2" t="s">
        <v>52</v>
      </c>
    </row>
    <row r="282" spans="1:52" ht="30" customHeight="1" x14ac:dyDescent="0.3">
      <c r="A282" s="23"/>
      <c r="B282" s="23"/>
      <c r="C282" s="23"/>
      <c r="D282" s="23"/>
      <c r="E282" s="25"/>
      <c r="F282" s="28"/>
      <c r="G282" s="25"/>
      <c r="H282" s="28"/>
      <c r="I282" s="25"/>
      <c r="J282" s="28"/>
      <c r="K282" s="25"/>
      <c r="L282" s="28"/>
      <c r="M282" s="23"/>
    </row>
    <row r="283" spans="1:52" ht="30" customHeight="1" x14ac:dyDescent="0.3">
      <c r="A283" s="19" t="s">
        <v>1078</v>
      </c>
      <c r="B283" s="20"/>
      <c r="C283" s="20"/>
      <c r="D283" s="20"/>
      <c r="E283" s="24"/>
      <c r="F283" s="27"/>
      <c r="G283" s="24"/>
      <c r="H283" s="27"/>
      <c r="I283" s="24"/>
      <c r="J283" s="27"/>
      <c r="K283" s="24"/>
      <c r="L283" s="27"/>
      <c r="M283" s="21"/>
      <c r="N283" s="1" t="s">
        <v>415</v>
      </c>
    </row>
    <row r="284" spans="1:52" ht="30" customHeight="1" x14ac:dyDescent="0.3">
      <c r="A284" s="22" t="s">
        <v>1079</v>
      </c>
      <c r="B284" s="22" t="s">
        <v>52</v>
      </c>
      <c r="C284" s="22" t="s">
        <v>178</v>
      </c>
      <c r="D284" s="23">
        <v>0.01</v>
      </c>
      <c r="E284" s="25"/>
      <c r="F284" s="28"/>
      <c r="G284" s="25"/>
      <c r="H284" s="28"/>
      <c r="I284" s="25"/>
      <c r="J284" s="28"/>
      <c r="K284" s="25"/>
      <c r="L284" s="28"/>
      <c r="M284" s="22"/>
      <c r="N284" s="2" t="s">
        <v>415</v>
      </c>
      <c r="O284" s="2" t="s">
        <v>1080</v>
      </c>
      <c r="P284" s="2" t="s">
        <v>66</v>
      </c>
      <c r="Q284" s="2" t="s">
        <v>66</v>
      </c>
      <c r="R284" s="2" t="s">
        <v>67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1081</v>
      </c>
      <c r="AX284" s="2" t="s">
        <v>52</v>
      </c>
      <c r="AY284" s="2" t="s">
        <v>52</v>
      </c>
      <c r="AZ284" s="2" t="s">
        <v>52</v>
      </c>
    </row>
    <row r="285" spans="1:52" ht="30" customHeight="1" x14ac:dyDescent="0.3">
      <c r="A285" s="22" t="s">
        <v>1071</v>
      </c>
      <c r="B285" s="22" t="s">
        <v>618</v>
      </c>
      <c r="C285" s="22" t="s">
        <v>619</v>
      </c>
      <c r="D285" s="23">
        <v>2.0799999999999999E-2</v>
      </c>
      <c r="E285" s="25"/>
      <c r="F285" s="28"/>
      <c r="G285" s="25"/>
      <c r="H285" s="28"/>
      <c r="I285" s="25"/>
      <c r="J285" s="28"/>
      <c r="K285" s="25"/>
      <c r="L285" s="28"/>
      <c r="M285" s="22"/>
      <c r="N285" s="2" t="s">
        <v>415</v>
      </c>
      <c r="O285" s="2" t="s">
        <v>1072</v>
      </c>
      <c r="P285" s="2" t="s">
        <v>66</v>
      </c>
      <c r="Q285" s="2" t="s">
        <v>66</v>
      </c>
      <c r="R285" s="2" t="s">
        <v>67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1082</v>
      </c>
      <c r="AX285" s="2" t="s">
        <v>52</v>
      </c>
      <c r="AY285" s="2" t="s">
        <v>52</v>
      </c>
      <c r="AZ285" s="2" t="s">
        <v>52</v>
      </c>
    </row>
    <row r="286" spans="1:52" ht="30" customHeight="1" x14ac:dyDescent="0.3">
      <c r="A286" s="22" t="s">
        <v>625</v>
      </c>
      <c r="B286" s="22" t="s">
        <v>52</v>
      </c>
      <c r="C286" s="22" t="s">
        <v>52</v>
      </c>
      <c r="D286" s="23"/>
      <c r="E286" s="25"/>
      <c r="F286" s="28"/>
      <c r="G286" s="25"/>
      <c r="H286" s="28"/>
      <c r="I286" s="25"/>
      <c r="J286" s="28"/>
      <c r="K286" s="25"/>
      <c r="L286" s="28"/>
      <c r="M286" s="22"/>
      <c r="N286" s="2" t="s">
        <v>106</v>
      </c>
      <c r="O286" s="2" t="s">
        <v>106</v>
      </c>
      <c r="P286" s="2" t="s">
        <v>52</v>
      </c>
      <c r="Q286" s="2" t="s">
        <v>52</v>
      </c>
      <c r="R286" s="2" t="s">
        <v>52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52</v>
      </c>
      <c r="AW286" s="2" t="s">
        <v>52</v>
      </c>
      <c r="AX286" s="2" t="s">
        <v>52</v>
      </c>
      <c r="AY286" s="2" t="s">
        <v>52</v>
      </c>
      <c r="AZ286" s="2" t="s">
        <v>52</v>
      </c>
    </row>
    <row r="287" spans="1:52" ht="30" customHeight="1" x14ac:dyDescent="0.3">
      <c r="A287" s="23"/>
      <c r="B287" s="23"/>
      <c r="C287" s="23"/>
      <c r="D287" s="23"/>
      <c r="E287" s="25"/>
      <c r="F287" s="28"/>
      <c r="G287" s="25"/>
      <c r="H287" s="28"/>
      <c r="I287" s="25"/>
      <c r="J287" s="28"/>
      <c r="K287" s="25"/>
      <c r="L287" s="28"/>
      <c r="M287" s="23"/>
    </row>
    <row r="288" spans="1:52" ht="30" customHeight="1" x14ac:dyDescent="0.3">
      <c r="A288" s="19" t="s">
        <v>1083</v>
      </c>
      <c r="B288" s="20"/>
      <c r="C288" s="20"/>
      <c r="D288" s="20"/>
      <c r="E288" s="24"/>
      <c r="F288" s="27"/>
      <c r="G288" s="24"/>
      <c r="H288" s="27"/>
      <c r="I288" s="24"/>
      <c r="J288" s="27"/>
      <c r="K288" s="24"/>
      <c r="L288" s="27"/>
      <c r="M288" s="21"/>
      <c r="N288" s="1" t="s">
        <v>420</v>
      </c>
    </row>
    <row r="289" spans="1:52" ht="30" customHeight="1" x14ac:dyDescent="0.3">
      <c r="A289" s="22" t="s">
        <v>1084</v>
      </c>
      <c r="B289" s="22" t="s">
        <v>618</v>
      </c>
      <c r="C289" s="22" t="s">
        <v>619</v>
      </c>
      <c r="D289" s="23">
        <v>1.6E-2</v>
      </c>
      <c r="E289" s="25"/>
      <c r="F289" s="28"/>
      <c r="G289" s="25"/>
      <c r="H289" s="28"/>
      <c r="I289" s="25"/>
      <c r="J289" s="28"/>
      <c r="K289" s="25"/>
      <c r="L289" s="28"/>
      <c r="M289" s="22"/>
      <c r="N289" s="2" t="s">
        <v>420</v>
      </c>
      <c r="O289" s="2" t="s">
        <v>1085</v>
      </c>
      <c r="P289" s="2" t="s">
        <v>66</v>
      </c>
      <c r="Q289" s="2" t="s">
        <v>66</v>
      </c>
      <c r="R289" s="2" t="s">
        <v>67</v>
      </c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2" t="s">
        <v>52</v>
      </c>
      <c r="AW289" s="2" t="s">
        <v>1086</v>
      </c>
      <c r="AX289" s="2" t="s">
        <v>52</v>
      </c>
      <c r="AY289" s="2" t="s">
        <v>52</v>
      </c>
      <c r="AZ289" s="2" t="s">
        <v>52</v>
      </c>
    </row>
    <row r="290" spans="1:52" ht="30" customHeight="1" x14ac:dyDescent="0.3">
      <c r="A290" s="22" t="s">
        <v>661</v>
      </c>
      <c r="B290" s="22" t="s">
        <v>618</v>
      </c>
      <c r="C290" s="22" t="s">
        <v>619</v>
      </c>
      <c r="D290" s="23">
        <v>1.0999999999999999E-2</v>
      </c>
      <c r="E290" s="25"/>
      <c r="F290" s="28"/>
      <c r="G290" s="25"/>
      <c r="H290" s="28"/>
      <c r="I290" s="25"/>
      <c r="J290" s="28"/>
      <c r="K290" s="25"/>
      <c r="L290" s="28"/>
      <c r="M290" s="22"/>
      <c r="N290" s="2" t="s">
        <v>420</v>
      </c>
      <c r="O290" s="2" t="s">
        <v>662</v>
      </c>
      <c r="P290" s="2" t="s">
        <v>66</v>
      </c>
      <c r="Q290" s="2" t="s">
        <v>66</v>
      </c>
      <c r="R290" s="2" t="s">
        <v>67</v>
      </c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1087</v>
      </c>
      <c r="AX290" s="2" t="s">
        <v>52</v>
      </c>
      <c r="AY290" s="2" t="s">
        <v>52</v>
      </c>
      <c r="AZ290" s="2" t="s">
        <v>52</v>
      </c>
    </row>
    <row r="291" spans="1:52" ht="30" customHeight="1" x14ac:dyDescent="0.3">
      <c r="A291" s="22" t="s">
        <v>625</v>
      </c>
      <c r="B291" s="22" t="s">
        <v>52</v>
      </c>
      <c r="C291" s="22" t="s">
        <v>52</v>
      </c>
      <c r="D291" s="23"/>
      <c r="E291" s="25"/>
      <c r="F291" s="28"/>
      <c r="G291" s="25"/>
      <c r="H291" s="28"/>
      <c r="I291" s="25"/>
      <c r="J291" s="28"/>
      <c r="K291" s="25"/>
      <c r="L291" s="28"/>
      <c r="M291" s="22"/>
      <c r="N291" s="2" t="s">
        <v>106</v>
      </c>
      <c r="O291" s="2" t="s">
        <v>106</v>
      </c>
      <c r="P291" s="2" t="s">
        <v>52</v>
      </c>
      <c r="Q291" s="2" t="s">
        <v>52</v>
      </c>
      <c r="R291" s="2" t="s">
        <v>52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52</v>
      </c>
      <c r="AX291" s="2" t="s">
        <v>52</v>
      </c>
      <c r="AY291" s="2" t="s">
        <v>52</v>
      </c>
      <c r="AZ291" s="2" t="s">
        <v>52</v>
      </c>
    </row>
    <row r="292" spans="1:52" ht="30" customHeight="1" x14ac:dyDescent="0.3">
      <c r="A292" s="23"/>
      <c r="B292" s="23"/>
      <c r="C292" s="23"/>
      <c r="D292" s="23"/>
      <c r="E292" s="25"/>
      <c r="F292" s="28"/>
      <c r="G292" s="25"/>
      <c r="H292" s="28"/>
      <c r="I292" s="25"/>
      <c r="J292" s="28"/>
      <c r="K292" s="25"/>
      <c r="L292" s="28"/>
      <c r="M292" s="23"/>
    </row>
    <row r="293" spans="1:52" ht="30" customHeight="1" x14ac:dyDescent="0.3">
      <c r="A293" s="19" t="s">
        <v>1088</v>
      </c>
      <c r="B293" s="20"/>
      <c r="C293" s="20"/>
      <c r="D293" s="20"/>
      <c r="E293" s="24"/>
      <c r="F293" s="27"/>
      <c r="G293" s="24"/>
      <c r="H293" s="27"/>
      <c r="I293" s="24"/>
      <c r="J293" s="27"/>
      <c r="K293" s="24"/>
      <c r="L293" s="27"/>
      <c r="M293" s="21"/>
      <c r="N293" s="1" t="s">
        <v>426</v>
      </c>
    </row>
    <row r="294" spans="1:52" ht="30" customHeight="1" x14ac:dyDescent="0.3">
      <c r="A294" s="22" t="s">
        <v>1090</v>
      </c>
      <c r="B294" s="22" t="s">
        <v>618</v>
      </c>
      <c r="C294" s="22" t="s">
        <v>619</v>
      </c>
      <c r="D294" s="23">
        <v>0.87</v>
      </c>
      <c r="E294" s="25"/>
      <c r="F294" s="28"/>
      <c r="G294" s="25"/>
      <c r="H294" s="28"/>
      <c r="I294" s="25"/>
      <c r="J294" s="28"/>
      <c r="K294" s="25"/>
      <c r="L294" s="28"/>
      <c r="M294" s="22"/>
      <c r="N294" s="2" t="s">
        <v>426</v>
      </c>
      <c r="O294" s="2" t="s">
        <v>1091</v>
      </c>
      <c r="P294" s="2" t="s">
        <v>66</v>
      </c>
      <c r="Q294" s="2" t="s">
        <v>66</v>
      </c>
      <c r="R294" s="2" t="s">
        <v>67</v>
      </c>
      <c r="S294" s="3"/>
      <c r="T294" s="3"/>
      <c r="U294" s="3"/>
      <c r="V294" s="3">
        <v>1</v>
      </c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2" t="s">
        <v>52</v>
      </c>
      <c r="AW294" s="2" t="s">
        <v>1092</v>
      </c>
      <c r="AX294" s="2" t="s">
        <v>52</v>
      </c>
      <c r="AY294" s="2" t="s">
        <v>52</v>
      </c>
      <c r="AZ294" s="2" t="s">
        <v>52</v>
      </c>
    </row>
    <row r="295" spans="1:52" ht="30" customHeight="1" x14ac:dyDescent="0.3">
      <c r="A295" s="22" t="s">
        <v>661</v>
      </c>
      <c r="B295" s="22" t="s">
        <v>618</v>
      </c>
      <c r="C295" s="22" t="s">
        <v>619</v>
      </c>
      <c r="D295" s="23">
        <v>0.43</v>
      </c>
      <c r="E295" s="25"/>
      <c r="F295" s="28"/>
      <c r="G295" s="25"/>
      <c r="H295" s="28"/>
      <c r="I295" s="25"/>
      <c r="J295" s="28"/>
      <c r="K295" s="25"/>
      <c r="L295" s="28"/>
      <c r="M295" s="22"/>
      <c r="N295" s="2" t="s">
        <v>426</v>
      </c>
      <c r="O295" s="2" t="s">
        <v>662</v>
      </c>
      <c r="P295" s="2" t="s">
        <v>66</v>
      </c>
      <c r="Q295" s="2" t="s">
        <v>66</v>
      </c>
      <c r="R295" s="2" t="s">
        <v>67</v>
      </c>
      <c r="S295" s="3"/>
      <c r="T295" s="3"/>
      <c r="U295" s="3"/>
      <c r="V295" s="3">
        <v>1</v>
      </c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52</v>
      </c>
      <c r="AW295" s="2" t="s">
        <v>1093</v>
      </c>
      <c r="AX295" s="2" t="s">
        <v>52</v>
      </c>
      <c r="AY295" s="2" t="s">
        <v>52</v>
      </c>
      <c r="AZ295" s="2" t="s">
        <v>52</v>
      </c>
    </row>
    <row r="296" spans="1:52" ht="30" customHeight="1" x14ac:dyDescent="0.3">
      <c r="A296" s="22" t="s">
        <v>1094</v>
      </c>
      <c r="B296" s="22" t="s">
        <v>1095</v>
      </c>
      <c r="C296" s="22" t="s">
        <v>630</v>
      </c>
      <c r="D296" s="23">
        <v>6.96</v>
      </c>
      <c r="E296" s="25"/>
      <c r="F296" s="28"/>
      <c r="G296" s="25"/>
      <c r="H296" s="28"/>
      <c r="I296" s="25"/>
      <c r="J296" s="28"/>
      <c r="K296" s="25"/>
      <c r="L296" s="28"/>
      <c r="M296" s="22"/>
      <c r="N296" s="2" t="s">
        <v>426</v>
      </c>
      <c r="O296" s="2" t="s">
        <v>1097</v>
      </c>
      <c r="P296" s="2" t="s">
        <v>67</v>
      </c>
      <c r="Q296" s="2" t="s">
        <v>66</v>
      </c>
      <c r="R296" s="2" t="s">
        <v>66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1098</v>
      </c>
      <c r="AX296" s="2" t="s">
        <v>52</v>
      </c>
      <c r="AY296" s="2" t="s">
        <v>52</v>
      </c>
      <c r="AZ296" s="2" t="s">
        <v>52</v>
      </c>
    </row>
    <row r="297" spans="1:52" ht="30" customHeight="1" x14ac:dyDescent="0.3">
      <c r="A297" s="22" t="s">
        <v>761</v>
      </c>
      <c r="B297" s="22" t="s">
        <v>1099</v>
      </c>
      <c r="C297" s="22" t="s">
        <v>517</v>
      </c>
      <c r="D297" s="23">
        <v>1</v>
      </c>
      <c r="E297" s="25"/>
      <c r="F297" s="28"/>
      <c r="G297" s="25"/>
      <c r="H297" s="28"/>
      <c r="I297" s="25"/>
      <c r="J297" s="28"/>
      <c r="K297" s="25"/>
      <c r="L297" s="28"/>
      <c r="M297" s="22"/>
      <c r="N297" s="2" t="s">
        <v>426</v>
      </c>
      <c r="O297" s="2" t="s">
        <v>535</v>
      </c>
      <c r="P297" s="2" t="s">
        <v>66</v>
      </c>
      <c r="Q297" s="2" t="s">
        <v>66</v>
      </c>
      <c r="R297" s="2" t="s">
        <v>66</v>
      </c>
      <c r="S297" s="3">
        <v>1</v>
      </c>
      <c r="T297" s="3">
        <v>0</v>
      </c>
      <c r="U297" s="3">
        <v>0.01</v>
      </c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1100</v>
      </c>
      <c r="AX297" s="2" t="s">
        <v>52</v>
      </c>
      <c r="AY297" s="2" t="s">
        <v>52</v>
      </c>
      <c r="AZ297" s="2" t="s">
        <v>52</v>
      </c>
    </row>
    <row r="298" spans="1:52" ht="30" customHeight="1" x14ac:dyDescent="0.3">
      <c r="A298" s="22" t="s">
        <v>625</v>
      </c>
      <c r="B298" s="22" t="s">
        <v>52</v>
      </c>
      <c r="C298" s="22" t="s">
        <v>52</v>
      </c>
      <c r="D298" s="23"/>
      <c r="E298" s="25"/>
      <c r="F298" s="28"/>
      <c r="G298" s="25"/>
      <c r="H298" s="28"/>
      <c r="I298" s="25"/>
      <c r="J298" s="28"/>
      <c r="K298" s="25"/>
      <c r="L298" s="28"/>
      <c r="M298" s="22"/>
      <c r="N298" s="2" t="s">
        <v>106</v>
      </c>
      <c r="O298" s="2" t="s">
        <v>106</v>
      </c>
      <c r="P298" s="2" t="s">
        <v>52</v>
      </c>
      <c r="Q298" s="2" t="s">
        <v>52</v>
      </c>
      <c r="R298" s="2" t="s">
        <v>52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52</v>
      </c>
      <c r="AX298" s="2" t="s">
        <v>52</v>
      </c>
      <c r="AY298" s="2" t="s">
        <v>52</v>
      </c>
      <c r="AZ298" s="2" t="s">
        <v>52</v>
      </c>
    </row>
    <row r="299" spans="1:52" ht="30" customHeight="1" x14ac:dyDescent="0.3">
      <c r="A299" s="23"/>
      <c r="B299" s="23"/>
      <c r="C299" s="23"/>
      <c r="D299" s="23"/>
      <c r="E299" s="25"/>
      <c r="F299" s="28"/>
      <c r="G299" s="25"/>
      <c r="H299" s="28"/>
      <c r="I299" s="25"/>
      <c r="J299" s="28"/>
      <c r="K299" s="25"/>
      <c r="L299" s="28"/>
      <c r="M299" s="23"/>
    </row>
    <row r="300" spans="1:52" ht="30" customHeight="1" x14ac:dyDescent="0.3">
      <c r="A300" s="19" t="s">
        <v>1101</v>
      </c>
      <c r="B300" s="20"/>
      <c r="C300" s="20"/>
      <c r="D300" s="20"/>
      <c r="E300" s="24"/>
      <c r="F300" s="27"/>
      <c r="G300" s="24"/>
      <c r="H300" s="27"/>
      <c r="I300" s="24"/>
      <c r="J300" s="27"/>
      <c r="K300" s="24"/>
      <c r="L300" s="27"/>
      <c r="M300" s="21"/>
      <c r="N300" s="1" t="s">
        <v>430</v>
      </c>
    </row>
    <row r="301" spans="1:52" ht="30" customHeight="1" x14ac:dyDescent="0.3">
      <c r="A301" s="22" t="s">
        <v>1084</v>
      </c>
      <c r="B301" s="22" t="s">
        <v>618</v>
      </c>
      <c r="C301" s="22" t="s">
        <v>619</v>
      </c>
      <c r="D301" s="23">
        <v>1.7999999999999999E-2</v>
      </c>
      <c r="E301" s="25"/>
      <c r="F301" s="28"/>
      <c r="G301" s="25"/>
      <c r="H301" s="28"/>
      <c r="I301" s="25"/>
      <c r="J301" s="28"/>
      <c r="K301" s="25"/>
      <c r="L301" s="28"/>
      <c r="M301" s="22"/>
      <c r="N301" s="2" t="s">
        <v>430</v>
      </c>
      <c r="O301" s="2" t="s">
        <v>1085</v>
      </c>
      <c r="P301" s="2" t="s">
        <v>66</v>
      </c>
      <c r="Q301" s="2" t="s">
        <v>66</v>
      </c>
      <c r="R301" s="2" t="s">
        <v>67</v>
      </c>
      <c r="S301" s="3"/>
      <c r="T301" s="3"/>
      <c r="U301" s="3"/>
      <c r="V301" s="3">
        <v>1</v>
      </c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52</v>
      </c>
      <c r="AW301" s="2" t="s">
        <v>1103</v>
      </c>
      <c r="AX301" s="2" t="s">
        <v>52</v>
      </c>
      <c r="AY301" s="2" t="s">
        <v>52</v>
      </c>
      <c r="AZ301" s="2" t="s">
        <v>52</v>
      </c>
    </row>
    <row r="302" spans="1:52" ht="30" customHeight="1" x14ac:dyDescent="0.3">
      <c r="A302" s="22" t="s">
        <v>661</v>
      </c>
      <c r="B302" s="22" t="s">
        <v>618</v>
      </c>
      <c r="C302" s="22" t="s">
        <v>619</v>
      </c>
      <c r="D302" s="23">
        <v>1.2E-2</v>
      </c>
      <c r="E302" s="25"/>
      <c r="F302" s="28"/>
      <c r="G302" s="25"/>
      <c r="H302" s="28"/>
      <c r="I302" s="25"/>
      <c r="J302" s="28"/>
      <c r="K302" s="25"/>
      <c r="L302" s="28"/>
      <c r="M302" s="22"/>
      <c r="N302" s="2" t="s">
        <v>430</v>
      </c>
      <c r="O302" s="2" t="s">
        <v>662</v>
      </c>
      <c r="P302" s="2" t="s">
        <v>66</v>
      </c>
      <c r="Q302" s="2" t="s">
        <v>66</v>
      </c>
      <c r="R302" s="2" t="s">
        <v>67</v>
      </c>
      <c r="S302" s="3"/>
      <c r="T302" s="3"/>
      <c r="U302" s="3"/>
      <c r="V302" s="3">
        <v>1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52</v>
      </c>
      <c r="AW302" s="2" t="s">
        <v>1104</v>
      </c>
      <c r="AX302" s="2" t="s">
        <v>52</v>
      </c>
      <c r="AY302" s="2" t="s">
        <v>52</v>
      </c>
      <c r="AZ302" s="2" t="s">
        <v>52</v>
      </c>
    </row>
    <row r="303" spans="1:52" ht="30" customHeight="1" x14ac:dyDescent="0.3">
      <c r="A303" s="22" t="s">
        <v>622</v>
      </c>
      <c r="B303" s="22" t="s">
        <v>664</v>
      </c>
      <c r="C303" s="22" t="s">
        <v>517</v>
      </c>
      <c r="D303" s="23">
        <v>1</v>
      </c>
      <c r="E303" s="25"/>
      <c r="F303" s="28"/>
      <c r="G303" s="25"/>
      <c r="H303" s="28"/>
      <c r="I303" s="25"/>
      <c r="J303" s="28"/>
      <c r="K303" s="25"/>
      <c r="L303" s="28"/>
      <c r="M303" s="22"/>
      <c r="N303" s="2" t="s">
        <v>430</v>
      </c>
      <c r="O303" s="2" t="s">
        <v>535</v>
      </c>
      <c r="P303" s="2" t="s">
        <v>66</v>
      </c>
      <c r="Q303" s="2" t="s">
        <v>66</v>
      </c>
      <c r="R303" s="2" t="s">
        <v>66</v>
      </c>
      <c r="S303" s="3">
        <v>1</v>
      </c>
      <c r="T303" s="3">
        <v>2</v>
      </c>
      <c r="U303" s="3">
        <v>0.02</v>
      </c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1105</v>
      </c>
      <c r="AX303" s="2" t="s">
        <v>52</v>
      </c>
      <c r="AY303" s="2" t="s">
        <v>52</v>
      </c>
      <c r="AZ303" s="2" t="s">
        <v>52</v>
      </c>
    </row>
    <row r="304" spans="1:52" ht="30" customHeight="1" x14ac:dyDescent="0.3">
      <c r="A304" s="22" t="s">
        <v>625</v>
      </c>
      <c r="B304" s="22" t="s">
        <v>52</v>
      </c>
      <c r="C304" s="22" t="s">
        <v>52</v>
      </c>
      <c r="D304" s="23"/>
      <c r="E304" s="25"/>
      <c r="F304" s="28"/>
      <c r="G304" s="25"/>
      <c r="H304" s="28"/>
      <c r="I304" s="25"/>
      <c r="J304" s="28"/>
      <c r="K304" s="25"/>
      <c r="L304" s="28"/>
      <c r="M304" s="22"/>
      <c r="N304" s="2" t="s">
        <v>106</v>
      </c>
      <c r="O304" s="2" t="s">
        <v>106</v>
      </c>
      <c r="P304" s="2" t="s">
        <v>52</v>
      </c>
      <c r="Q304" s="2" t="s">
        <v>52</v>
      </c>
      <c r="R304" s="2" t="s">
        <v>52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52</v>
      </c>
      <c r="AX304" s="2" t="s">
        <v>52</v>
      </c>
      <c r="AY304" s="2" t="s">
        <v>52</v>
      </c>
      <c r="AZ304" s="2" t="s">
        <v>52</v>
      </c>
    </row>
    <row r="305" spans="1:52" ht="30" customHeight="1" x14ac:dyDescent="0.3">
      <c r="A305" s="23"/>
      <c r="B305" s="23"/>
      <c r="C305" s="23"/>
      <c r="D305" s="23"/>
      <c r="E305" s="25"/>
      <c r="F305" s="28"/>
      <c r="G305" s="25"/>
      <c r="H305" s="28"/>
      <c r="I305" s="25"/>
      <c r="J305" s="28"/>
      <c r="K305" s="25"/>
      <c r="L305" s="28"/>
      <c r="M305" s="23"/>
    </row>
    <row r="306" spans="1:52" ht="30" customHeight="1" x14ac:dyDescent="0.3">
      <c r="A306" s="19" t="s">
        <v>1106</v>
      </c>
      <c r="B306" s="20"/>
      <c r="C306" s="20"/>
      <c r="D306" s="20"/>
      <c r="E306" s="24"/>
      <c r="F306" s="27"/>
      <c r="G306" s="24"/>
      <c r="H306" s="27"/>
      <c r="I306" s="24"/>
      <c r="J306" s="27"/>
      <c r="K306" s="24"/>
      <c r="L306" s="27"/>
      <c r="M306" s="21"/>
      <c r="N306" s="1" t="s">
        <v>435</v>
      </c>
    </row>
    <row r="307" spans="1:52" ht="30" customHeight="1" x14ac:dyDescent="0.3">
      <c r="A307" s="22" t="s">
        <v>1108</v>
      </c>
      <c r="B307" s="22" t="s">
        <v>618</v>
      </c>
      <c r="C307" s="22" t="s">
        <v>619</v>
      </c>
      <c r="D307" s="23">
        <v>0.38</v>
      </c>
      <c r="E307" s="25"/>
      <c r="F307" s="28"/>
      <c r="G307" s="25"/>
      <c r="H307" s="28"/>
      <c r="I307" s="25"/>
      <c r="J307" s="28"/>
      <c r="K307" s="25"/>
      <c r="L307" s="28"/>
      <c r="M307" s="22"/>
      <c r="N307" s="2" t="s">
        <v>435</v>
      </c>
      <c r="O307" s="2" t="s">
        <v>1109</v>
      </c>
      <c r="P307" s="2" t="s">
        <v>66</v>
      </c>
      <c r="Q307" s="2" t="s">
        <v>66</v>
      </c>
      <c r="R307" s="2" t="s">
        <v>67</v>
      </c>
      <c r="S307" s="3"/>
      <c r="T307" s="3"/>
      <c r="U307" s="3"/>
      <c r="V307" s="3">
        <v>1</v>
      </c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2" t="s">
        <v>52</v>
      </c>
      <c r="AW307" s="2" t="s">
        <v>1110</v>
      </c>
      <c r="AX307" s="2" t="s">
        <v>52</v>
      </c>
      <c r="AY307" s="2" t="s">
        <v>52</v>
      </c>
      <c r="AZ307" s="2" t="s">
        <v>52</v>
      </c>
    </row>
    <row r="308" spans="1:52" ht="30" customHeight="1" x14ac:dyDescent="0.3">
      <c r="A308" s="22" t="s">
        <v>661</v>
      </c>
      <c r="B308" s="22" t="s">
        <v>618</v>
      </c>
      <c r="C308" s="22" t="s">
        <v>619</v>
      </c>
      <c r="D308" s="23">
        <v>0.252</v>
      </c>
      <c r="E308" s="25"/>
      <c r="F308" s="28"/>
      <c r="G308" s="25"/>
      <c r="H308" s="28"/>
      <c r="I308" s="25"/>
      <c r="J308" s="28"/>
      <c r="K308" s="25"/>
      <c r="L308" s="28"/>
      <c r="M308" s="22"/>
      <c r="N308" s="2" t="s">
        <v>435</v>
      </c>
      <c r="O308" s="2" t="s">
        <v>662</v>
      </c>
      <c r="P308" s="2" t="s">
        <v>66</v>
      </c>
      <c r="Q308" s="2" t="s">
        <v>66</v>
      </c>
      <c r="R308" s="2" t="s">
        <v>67</v>
      </c>
      <c r="S308" s="3"/>
      <c r="T308" s="3"/>
      <c r="U308" s="3"/>
      <c r="V308" s="3">
        <v>1</v>
      </c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2" t="s">
        <v>52</v>
      </c>
      <c r="AW308" s="2" t="s">
        <v>1111</v>
      </c>
      <c r="AX308" s="2" t="s">
        <v>52</v>
      </c>
      <c r="AY308" s="2" t="s">
        <v>52</v>
      </c>
      <c r="AZ308" s="2" t="s">
        <v>52</v>
      </c>
    </row>
    <row r="309" spans="1:52" ht="30" customHeight="1" x14ac:dyDescent="0.3">
      <c r="A309" s="22" t="s">
        <v>622</v>
      </c>
      <c r="B309" s="22" t="s">
        <v>664</v>
      </c>
      <c r="C309" s="22" t="s">
        <v>517</v>
      </c>
      <c r="D309" s="23">
        <v>1</v>
      </c>
      <c r="E309" s="25"/>
      <c r="F309" s="28"/>
      <c r="G309" s="25"/>
      <c r="H309" s="28"/>
      <c r="I309" s="25"/>
      <c r="J309" s="28"/>
      <c r="K309" s="25"/>
      <c r="L309" s="28"/>
      <c r="M309" s="22"/>
      <c r="N309" s="2" t="s">
        <v>435</v>
      </c>
      <c r="O309" s="2" t="s">
        <v>535</v>
      </c>
      <c r="P309" s="2" t="s">
        <v>66</v>
      </c>
      <c r="Q309" s="2" t="s">
        <v>66</v>
      </c>
      <c r="R309" s="2" t="s">
        <v>66</v>
      </c>
      <c r="S309" s="3">
        <v>1</v>
      </c>
      <c r="T309" s="3">
        <v>2</v>
      </c>
      <c r="U309" s="3">
        <v>0.02</v>
      </c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1112</v>
      </c>
      <c r="AX309" s="2" t="s">
        <v>52</v>
      </c>
      <c r="AY309" s="2" t="s">
        <v>52</v>
      </c>
      <c r="AZ309" s="2" t="s">
        <v>52</v>
      </c>
    </row>
    <row r="310" spans="1:52" ht="30" customHeight="1" x14ac:dyDescent="0.3">
      <c r="A310" s="22" t="s">
        <v>625</v>
      </c>
      <c r="B310" s="22" t="s">
        <v>52</v>
      </c>
      <c r="C310" s="22" t="s">
        <v>52</v>
      </c>
      <c r="D310" s="23"/>
      <c r="E310" s="25"/>
      <c r="F310" s="28"/>
      <c r="G310" s="25"/>
      <c r="H310" s="28"/>
      <c r="I310" s="25"/>
      <c r="J310" s="28"/>
      <c r="K310" s="25"/>
      <c r="L310" s="28"/>
      <c r="M310" s="22"/>
      <c r="N310" s="2" t="s">
        <v>106</v>
      </c>
      <c r="O310" s="2" t="s">
        <v>106</v>
      </c>
      <c r="P310" s="2" t="s">
        <v>52</v>
      </c>
      <c r="Q310" s="2" t="s">
        <v>52</v>
      </c>
      <c r="R310" s="2" t="s">
        <v>52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52</v>
      </c>
      <c r="AX310" s="2" t="s">
        <v>52</v>
      </c>
      <c r="AY310" s="2" t="s">
        <v>52</v>
      </c>
      <c r="AZ310" s="2" t="s">
        <v>52</v>
      </c>
    </row>
    <row r="311" spans="1:52" ht="30" customHeight="1" x14ac:dyDescent="0.3">
      <c r="A311" s="23"/>
      <c r="B311" s="23"/>
      <c r="C311" s="23"/>
      <c r="D311" s="23"/>
      <c r="E311" s="25"/>
      <c r="F311" s="28"/>
      <c r="G311" s="25"/>
      <c r="H311" s="28"/>
      <c r="I311" s="25"/>
      <c r="J311" s="28"/>
      <c r="K311" s="25"/>
      <c r="L311" s="28"/>
      <c r="M311" s="23"/>
    </row>
    <row r="312" spans="1:52" ht="30" customHeight="1" x14ac:dyDescent="0.3">
      <c r="A312" s="19" t="s">
        <v>1113</v>
      </c>
      <c r="B312" s="20"/>
      <c r="C312" s="20"/>
      <c r="D312" s="20"/>
      <c r="E312" s="24"/>
      <c r="F312" s="27"/>
      <c r="G312" s="24"/>
      <c r="H312" s="27"/>
      <c r="I312" s="24"/>
      <c r="J312" s="27"/>
      <c r="K312" s="24"/>
      <c r="L312" s="27"/>
      <c r="M312" s="21"/>
      <c r="N312" s="1" t="s">
        <v>439</v>
      </c>
    </row>
    <row r="313" spans="1:52" ht="30" customHeight="1" x14ac:dyDescent="0.3">
      <c r="A313" s="22" t="s">
        <v>1084</v>
      </c>
      <c r="B313" s="22" t="s">
        <v>618</v>
      </c>
      <c r="C313" s="22" t="s">
        <v>619</v>
      </c>
      <c r="D313" s="23">
        <v>6.0000000000000001E-3</v>
      </c>
      <c r="E313" s="25"/>
      <c r="F313" s="28"/>
      <c r="G313" s="25"/>
      <c r="H313" s="28"/>
      <c r="I313" s="25"/>
      <c r="J313" s="28"/>
      <c r="K313" s="25"/>
      <c r="L313" s="28"/>
      <c r="M313" s="22"/>
      <c r="N313" s="2" t="s">
        <v>439</v>
      </c>
      <c r="O313" s="2" t="s">
        <v>1085</v>
      </c>
      <c r="P313" s="2" t="s">
        <v>66</v>
      </c>
      <c r="Q313" s="2" t="s">
        <v>66</v>
      </c>
      <c r="R313" s="2" t="s">
        <v>67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1114</v>
      </c>
      <c r="AX313" s="2" t="s">
        <v>52</v>
      </c>
      <c r="AY313" s="2" t="s">
        <v>52</v>
      </c>
      <c r="AZ313" s="2" t="s">
        <v>52</v>
      </c>
    </row>
    <row r="314" spans="1:52" ht="30" customHeight="1" x14ac:dyDescent="0.3">
      <c r="A314" s="22" t="s">
        <v>661</v>
      </c>
      <c r="B314" s="22" t="s">
        <v>618</v>
      </c>
      <c r="C314" s="22" t="s">
        <v>619</v>
      </c>
      <c r="D314" s="23">
        <v>4.0000000000000001E-3</v>
      </c>
      <c r="E314" s="25"/>
      <c r="F314" s="28"/>
      <c r="G314" s="25"/>
      <c r="H314" s="28"/>
      <c r="I314" s="25"/>
      <c r="J314" s="28"/>
      <c r="K314" s="25"/>
      <c r="L314" s="28"/>
      <c r="M314" s="22"/>
      <c r="N314" s="2" t="s">
        <v>439</v>
      </c>
      <c r="O314" s="2" t="s">
        <v>662</v>
      </c>
      <c r="P314" s="2" t="s">
        <v>66</v>
      </c>
      <c r="Q314" s="2" t="s">
        <v>66</v>
      </c>
      <c r="R314" s="2" t="s">
        <v>67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1115</v>
      </c>
      <c r="AX314" s="2" t="s">
        <v>52</v>
      </c>
      <c r="AY314" s="2" t="s">
        <v>52</v>
      </c>
      <c r="AZ314" s="2" t="s">
        <v>52</v>
      </c>
    </row>
    <row r="315" spans="1:52" ht="30" customHeight="1" x14ac:dyDescent="0.3">
      <c r="A315" s="22" t="s">
        <v>625</v>
      </c>
      <c r="B315" s="22" t="s">
        <v>52</v>
      </c>
      <c r="C315" s="22" t="s">
        <v>52</v>
      </c>
      <c r="D315" s="23"/>
      <c r="E315" s="25"/>
      <c r="F315" s="28"/>
      <c r="G315" s="25"/>
      <c r="H315" s="28"/>
      <c r="I315" s="25"/>
      <c r="J315" s="28"/>
      <c r="K315" s="25"/>
      <c r="L315" s="28"/>
      <c r="M315" s="22"/>
      <c r="N315" s="2" t="s">
        <v>106</v>
      </c>
      <c r="O315" s="2" t="s">
        <v>106</v>
      </c>
      <c r="P315" s="2" t="s">
        <v>52</v>
      </c>
      <c r="Q315" s="2" t="s">
        <v>52</v>
      </c>
      <c r="R315" s="2" t="s">
        <v>52</v>
      </c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52</v>
      </c>
      <c r="AX315" s="2" t="s">
        <v>52</v>
      </c>
      <c r="AY315" s="2" t="s">
        <v>52</v>
      </c>
      <c r="AZ315" s="2" t="s">
        <v>52</v>
      </c>
    </row>
    <row r="316" spans="1:52" ht="30" customHeight="1" x14ac:dyDescent="0.3">
      <c r="A316" s="23"/>
      <c r="B316" s="23"/>
      <c r="C316" s="23"/>
      <c r="D316" s="23"/>
      <c r="E316" s="25"/>
      <c r="F316" s="28"/>
      <c r="G316" s="25"/>
      <c r="H316" s="28"/>
      <c r="I316" s="25"/>
      <c r="J316" s="28"/>
      <c r="K316" s="25"/>
      <c r="L316" s="28"/>
      <c r="M316" s="23"/>
    </row>
    <row r="317" spans="1:52" ht="30" customHeight="1" x14ac:dyDescent="0.3">
      <c r="A317" s="19" t="s">
        <v>1116</v>
      </c>
      <c r="B317" s="20"/>
      <c r="C317" s="20"/>
      <c r="D317" s="20"/>
      <c r="E317" s="24"/>
      <c r="F317" s="27"/>
      <c r="G317" s="24"/>
      <c r="H317" s="27"/>
      <c r="I317" s="24"/>
      <c r="J317" s="27"/>
      <c r="K317" s="24"/>
      <c r="L317" s="27"/>
      <c r="M317" s="21"/>
      <c r="N317" s="1" t="s">
        <v>444</v>
      </c>
    </row>
    <row r="318" spans="1:52" ht="30" customHeight="1" x14ac:dyDescent="0.3">
      <c r="A318" s="22" t="s">
        <v>1118</v>
      </c>
      <c r="B318" s="22" t="s">
        <v>618</v>
      </c>
      <c r="C318" s="22" t="s">
        <v>619</v>
      </c>
      <c r="D318" s="23">
        <v>3.6999999999999998E-2</v>
      </c>
      <c r="E318" s="25"/>
      <c r="F318" s="28"/>
      <c r="G318" s="25"/>
      <c r="H318" s="28"/>
      <c r="I318" s="25"/>
      <c r="J318" s="28"/>
      <c r="K318" s="25"/>
      <c r="L318" s="28"/>
      <c r="M318" s="22"/>
      <c r="N318" s="2" t="s">
        <v>444</v>
      </c>
      <c r="O318" s="2" t="s">
        <v>1119</v>
      </c>
      <c r="P318" s="2" t="s">
        <v>66</v>
      </c>
      <c r="Q318" s="2" t="s">
        <v>66</v>
      </c>
      <c r="R318" s="2" t="s">
        <v>67</v>
      </c>
      <c r="S318" s="3"/>
      <c r="T318" s="3"/>
      <c r="U318" s="3"/>
      <c r="V318" s="3">
        <v>1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1120</v>
      </c>
      <c r="AX318" s="2" t="s">
        <v>52</v>
      </c>
      <c r="AY318" s="2" t="s">
        <v>52</v>
      </c>
      <c r="AZ318" s="2" t="s">
        <v>52</v>
      </c>
    </row>
    <row r="319" spans="1:52" ht="30" customHeight="1" x14ac:dyDescent="0.3">
      <c r="A319" s="22" t="s">
        <v>661</v>
      </c>
      <c r="B319" s="22" t="s">
        <v>618</v>
      </c>
      <c r="C319" s="22" t="s">
        <v>619</v>
      </c>
      <c r="D319" s="23">
        <v>2.4E-2</v>
      </c>
      <c r="E319" s="25"/>
      <c r="F319" s="28"/>
      <c r="G319" s="25"/>
      <c r="H319" s="28"/>
      <c r="I319" s="25"/>
      <c r="J319" s="28"/>
      <c r="K319" s="25"/>
      <c r="L319" s="28"/>
      <c r="M319" s="22"/>
      <c r="N319" s="2" t="s">
        <v>444</v>
      </c>
      <c r="O319" s="2" t="s">
        <v>662</v>
      </c>
      <c r="P319" s="2" t="s">
        <v>66</v>
      </c>
      <c r="Q319" s="2" t="s">
        <v>66</v>
      </c>
      <c r="R319" s="2" t="s">
        <v>67</v>
      </c>
      <c r="S319" s="3"/>
      <c r="T319" s="3"/>
      <c r="U319" s="3"/>
      <c r="V319" s="3">
        <v>1</v>
      </c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1121</v>
      </c>
      <c r="AX319" s="2" t="s">
        <v>52</v>
      </c>
      <c r="AY319" s="2" t="s">
        <v>52</v>
      </c>
      <c r="AZ319" s="2" t="s">
        <v>52</v>
      </c>
    </row>
    <row r="320" spans="1:52" ht="30" customHeight="1" x14ac:dyDescent="0.3">
      <c r="A320" s="22" t="s">
        <v>622</v>
      </c>
      <c r="B320" s="22" t="s">
        <v>1122</v>
      </c>
      <c r="C320" s="22" t="s">
        <v>517</v>
      </c>
      <c r="D320" s="23">
        <v>1</v>
      </c>
      <c r="E320" s="25"/>
      <c r="F320" s="28"/>
      <c r="G320" s="25"/>
      <c r="H320" s="28"/>
      <c r="I320" s="25"/>
      <c r="J320" s="28"/>
      <c r="K320" s="25"/>
      <c r="L320" s="28"/>
      <c r="M320" s="22"/>
      <c r="N320" s="2" t="s">
        <v>444</v>
      </c>
      <c r="O320" s="2" t="s">
        <v>535</v>
      </c>
      <c r="P320" s="2" t="s">
        <v>66</v>
      </c>
      <c r="Q320" s="2" t="s">
        <v>66</v>
      </c>
      <c r="R320" s="2" t="s">
        <v>66</v>
      </c>
      <c r="S320" s="3">
        <v>1</v>
      </c>
      <c r="T320" s="3">
        <v>2</v>
      </c>
      <c r="U320" s="3">
        <v>0.06</v>
      </c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52</v>
      </c>
      <c r="AW320" s="2" t="s">
        <v>1123</v>
      </c>
      <c r="AX320" s="2" t="s">
        <v>52</v>
      </c>
      <c r="AY320" s="2" t="s">
        <v>52</v>
      </c>
      <c r="AZ320" s="2" t="s">
        <v>52</v>
      </c>
    </row>
    <row r="321" spans="1:52" ht="30" customHeight="1" x14ac:dyDescent="0.3">
      <c r="A321" s="22" t="s">
        <v>625</v>
      </c>
      <c r="B321" s="22" t="s">
        <v>52</v>
      </c>
      <c r="C321" s="22" t="s">
        <v>52</v>
      </c>
      <c r="D321" s="23"/>
      <c r="E321" s="25"/>
      <c r="F321" s="28"/>
      <c r="G321" s="25"/>
      <c r="H321" s="28"/>
      <c r="I321" s="25"/>
      <c r="J321" s="28"/>
      <c r="K321" s="25"/>
      <c r="L321" s="28"/>
      <c r="M321" s="22"/>
      <c r="N321" s="2" t="s">
        <v>106</v>
      </c>
      <c r="O321" s="2" t="s">
        <v>106</v>
      </c>
      <c r="P321" s="2" t="s">
        <v>52</v>
      </c>
      <c r="Q321" s="2" t="s">
        <v>52</v>
      </c>
      <c r="R321" s="2" t="s">
        <v>52</v>
      </c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52</v>
      </c>
      <c r="AX321" s="2" t="s">
        <v>52</v>
      </c>
      <c r="AY321" s="2" t="s">
        <v>52</v>
      </c>
      <c r="AZ321" s="2" t="s">
        <v>52</v>
      </c>
    </row>
    <row r="322" spans="1:52" ht="30" customHeight="1" x14ac:dyDescent="0.3">
      <c r="A322" s="23"/>
      <c r="B322" s="23"/>
      <c r="C322" s="23"/>
      <c r="D322" s="23"/>
      <c r="E322" s="25"/>
      <c r="F322" s="28"/>
      <c r="G322" s="25"/>
      <c r="H322" s="28"/>
      <c r="I322" s="25"/>
      <c r="J322" s="28"/>
      <c r="K322" s="25"/>
      <c r="L322" s="28"/>
      <c r="M322" s="23"/>
    </row>
    <row r="323" spans="1:52" ht="30" customHeight="1" x14ac:dyDescent="0.3">
      <c r="A323" s="19" t="s">
        <v>1124</v>
      </c>
      <c r="B323" s="20"/>
      <c r="C323" s="20"/>
      <c r="D323" s="20"/>
      <c r="E323" s="24"/>
      <c r="F323" s="27"/>
      <c r="G323" s="24"/>
      <c r="H323" s="27"/>
      <c r="I323" s="24"/>
      <c r="J323" s="27"/>
      <c r="K323" s="24"/>
      <c r="L323" s="27"/>
      <c r="M323" s="21"/>
      <c r="N323" s="1" t="s">
        <v>448</v>
      </c>
    </row>
    <row r="324" spans="1:52" ht="30" customHeight="1" x14ac:dyDescent="0.3">
      <c r="A324" s="22" t="s">
        <v>1118</v>
      </c>
      <c r="B324" s="22" t="s">
        <v>618</v>
      </c>
      <c r="C324" s="22" t="s">
        <v>619</v>
      </c>
      <c r="D324" s="23">
        <v>4.1000000000000002E-2</v>
      </c>
      <c r="E324" s="25"/>
      <c r="F324" s="28"/>
      <c r="G324" s="25"/>
      <c r="H324" s="28"/>
      <c r="I324" s="25"/>
      <c r="J324" s="28"/>
      <c r="K324" s="25"/>
      <c r="L324" s="28"/>
      <c r="M324" s="22"/>
      <c r="N324" s="2" t="s">
        <v>448</v>
      </c>
      <c r="O324" s="2" t="s">
        <v>1119</v>
      </c>
      <c r="P324" s="2" t="s">
        <v>66</v>
      </c>
      <c r="Q324" s="2" t="s">
        <v>66</v>
      </c>
      <c r="R324" s="2" t="s">
        <v>67</v>
      </c>
      <c r="S324" s="3"/>
      <c r="T324" s="3"/>
      <c r="U324" s="3"/>
      <c r="V324" s="3">
        <v>1</v>
      </c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52</v>
      </c>
      <c r="AW324" s="2" t="s">
        <v>1125</v>
      </c>
      <c r="AX324" s="2" t="s">
        <v>52</v>
      </c>
      <c r="AY324" s="2" t="s">
        <v>52</v>
      </c>
      <c r="AZ324" s="2" t="s">
        <v>52</v>
      </c>
    </row>
    <row r="325" spans="1:52" ht="30" customHeight="1" x14ac:dyDescent="0.3">
      <c r="A325" s="22" t="s">
        <v>661</v>
      </c>
      <c r="B325" s="22" t="s">
        <v>618</v>
      </c>
      <c r="C325" s="22" t="s">
        <v>619</v>
      </c>
      <c r="D325" s="23">
        <v>2.7E-2</v>
      </c>
      <c r="E325" s="25"/>
      <c r="F325" s="28"/>
      <c r="G325" s="25"/>
      <c r="H325" s="28"/>
      <c r="I325" s="25"/>
      <c r="J325" s="28"/>
      <c r="K325" s="25"/>
      <c r="L325" s="28"/>
      <c r="M325" s="22"/>
      <c r="N325" s="2" t="s">
        <v>448</v>
      </c>
      <c r="O325" s="2" t="s">
        <v>662</v>
      </c>
      <c r="P325" s="2" t="s">
        <v>66</v>
      </c>
      <c r="Q325" s="2" t="s">
        <v>66</v>
      </c>
      <c r="R325" s="2" t="s">
        <v>67</v>
      </c>
      <c r="S325" s="3"/>
      <c r="T325" s="3"/>
      <c r="U325" s="3"/>
      <c r="V325" s="3">
        <v>1</v>
      </c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1126</v>
      </c>
      <c r="AX325" s="2" t="s">
        <v>52</v>
      </c>
      <c r="AY325" s="2" t="s">
        <v>52</v>
      </c>
      <c r="AZ325" s="2" t="s">
        <v>52</v>
      </c>
    </row>
    <row r="326" spans="1:52" ht="30" customHeight="1" x14ac:dyDescent="0.3">
      <c r="A326" s="22" t="s">
        <v>622</v>
      </c>
      <c r="B326" s="22" t="s">
        <v>1122</v>
      </c>
      <c r="C326" s="22" t="s">
        <v>517</v>
      </c>
      <c r="D326" s="23">
        <v>1</v>
      </c>
      <c r="E326" s="25"/>
      <c r="F326" s="28"/>
      <c r="G326" s="25"/>
      <c r="H326" s="28"/>
      <c r="I326" s="25"/>
      <c r="J326" s="28"/>
      <c r="K326" s="25"/>
      <c r="L326" s="28"/>
      <c r="M326" s="22"/>
      <c r="N326" s="2" t="s">
        <v>448</v>
      </c>
      <c r="O326" s="2" t="s">
        <v>535</v>
      </c>
      <c r="P326" s="2" t="s">
        <v>66</v>
      </c>
      <c r="Q326" s="2" t="s">
        <v>66</v>
      </c>
      <c r="R326" s="2" t="s">
        <v>66</v>
      </c>
      <c r="S326" s="3">
        <v>1</v>
      </c>
      <c r="T326" s="3">
        <v>2</v>
      </c>
      <c r="U326" s="3">
        <v>0.06</v>
      </c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1127</v>
      </c>
      <c r="AX326" s="2" t="s">
        <v>52</v>
      </c>
      <c r="AY326" s="2" t="s">
        <v>52</v>
      </c>
      <c r="AZ326" s="2" t="s">
        <v>52</v>
      </c>
    </row>
    <row r="327" spans="1:52" ht="30" customHeight="1" x14ac:dyDescent="0.3">
      <c r="A327" s="22" t="s">
        <v>625</v>
      </c>
      <c r="B327" s="22" t="s">
        <v>52</v>
      </c>
      <c r="C327" s="22" t="s">
        <v>52</v>
      </c>
      <c r="D327" s="23"/>
      <c r="E327" s="25"/>
      <c r="F327" s="28"/>
      <c r="G327" s="25"/>
      <c r="H327" s="28"/>
      <c r="I327" s="25"/>
      <c r="J327" s="28"/>
      <c r="K327" s="25"/>
      <c r="L327" s="28"/>
      <c r="M327" s="22"/>
      <c r="N327" s="2" t="s">
        <v>106</v>
      </c>
      <c r="O327" s="2" t="s">
        <v>106</v>
      </c>
      <c r="P327" s="2" t="s">
        <v>52</v>
      </c>
      <c r="Q327" s="2" t="s">
        <v>52</v>
      </c>
      <c r="R327" s="2" t="s">
        <v>52</v>
      </c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52</v>
      </c>
      <c r="AX327" s="2" t="s">
        <v>52</v>
      </c>
      <c r="AY327" s="2" t="s">
        <v>52</v>
      </c>
      <c r="AZ327" s="2" t="s">
        <v>52</v>
      </c>
    </row>
    <row r="328" spans="1:52" ht="30" customHeight="1" x14ac:dyDescent="0.3">
      <c r="A328" s="23"/>
      <c r="B328" s="23"/>
      <c r="C328" s="23"/>
      <c r="D328" s="23"/>
      <c r="E328" s="25"/>
      <c r="F328" s="28"/>
      <c r="G328" s="25"/>
      <c r="H328" s="28"/>
      <c r="I328" s="25"/>
      <c r="J328" s="28"/>
      <c r="K328" s="25"/>
      <c r="L328" s="28"/>
      <c r="M328" s="23"/>
    </row>
    <row r="329" spans="1:52" ht="30" customHeight="1" x14ac:dyDescent="0.3">
      <c r="A329" s="19" t="s">
        <v>1128</v>
      </c>
      <c r="B329" s="20"/>
      <c r="C329" s="20"/>
      <c r="D329" s="20"/>
      <c r="E329" s="24"/>
      <c r="F329" s="27"/>
      <c r="G329" s="24"/>
      <c r="H329" s="27"/>
      <c r="I329" s="24"/>
      <c r="J329" s="27"/>
      <c r="K329" s="24"/>
      <c r="L329" s="27"/>
      <c r="M329" s="21"/>
      <c r="N329" s="1" t="s">
        <v>453</v>
      </c>
    </row>
    <row r="330" spans="1:52" ht="30" customHeight="1" x14ac:dyDescent="0.3">
      <c r="A330" s="22" t="s">
        <v>661</v>
      </c>
      <c r="B330" s="22" t="s">
        <v>618</v>
      </c>
      <c r="C330" s="22" t="s">
        <v>619</v>
      </c>
      <c r="D330" s="23">
        <v>0.12</v>
      </c>
      <c r="E330" s="25"/>
      <c r="F330" s="28"/>
      <c r="G330" s="25"/>
      <c r="H330" s="28"/>
      <c r="I330" s="25"/>
      <c r="J330" s="28"/>
      <c r="K330" s="25"/>
      <c r="L330" s="28"/>
      <c r="M330" s="22"/>
      <c r="N330" s="2" t="s">
        <v>453</v>
      </c>
      <c r="O330" s="2" t="s">
        <v>662</v>
      </c>
      <c r="P330" s="2" t="s">
        <v>66</v>
      </c>
      <c r="Q330" s="2" t="s">
        <v>66</v>
      </c>
      <c r="R330" s="2" t="s">
        <v>67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52</v>
      </c>
      <c r="AW330" s="2" t="s">
        <v>1129</v>
      </c>
      <c r="AX330" s="2" t="s">
        <v>52</v>
      </c>
      <c r="AY330" s="2" t="s">
        <v>52</v>
      </c>
      <c r="AZ330" s="2" t="s">
        <v>52</v>
      </c>
    </row>
    <row r="331" spans="1:52" ht="30" customHeight="1" x14ac:dyDescent="0.3">
      <c r="A331" s="22" t="s">
        <v>625</v>
      </c>
      <c r="B331" s="22" t="s">
        <v>52</v>
      </c>
      <c r="C331" s="22" t="s">
        <v>52</v>
      </c>
      <c r="D331" s="23"/>
      <c r="E331" s="25"/>
      <c r="F331" s="28"/>
      <c r="G331" s="25"/>
      <c r="H331" s="28"/>
      <c r="I331" s="25"/>
      <c r="J331" s="28"/>
      <c r="K331" s="25"/>
      <c r="L331" s="28"/>
      <c r="M331" s="22"/>
      <c r="N331" s="2" t="s">
        <v>106</v>
      </c>
      <c r="O331" s="2" t="s">
        <v>106</v>
      </c>
      <c r="P331" s="2" t="s">
        <v>52</v>
      </c>
      <c r="Q331" s="2" t="s">
        <v>52</v>
      </c>
      <c r="R331" s="2" t="s">
        <v>52</v>
      </c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52</v>
      </c>
      <c r="AX331" s="2" t="s">
        <v>52</v>
      </c>
      <c r="AY331" s="2" t="s">
        <v>52</v>
      </c>
      <c r="AZ331" s="2" t="s">
        <v>52</v>
      </c>
    </row>
    <row r="332" spans="1:52" ht="30" customHeight="1" x14ac:dyDescent="0.3">
      <c r="A332" s="23"/>
      <c r="B332" s="23"/>
      <c r="C332" s="23"/>
      <c r="D332" s="23"/>
      <c r="E332" s="25"/>
      <c r="F332" s="28"/>
      <c r="G332" s="25"/>
      <c r="H332" s="28"/>
      <c r="I332" s="25"/>
      <c r="J332" s="28"/>
      <c r="K332" s="25"/>
      <c r="L332" s="28"/>
      <c r="M332" s="23"/>
    </row>
    <row r="333" spans="1:52" ht="30" customHeight="1" x14ac:dyDescent="0.3">
      <c r="A333" s="19" t="s">
        <v>1130</v>
      </c>
      <c r="B333" s="20"/>
      <c r="C333" s="20"/>
      <c r="D333" s="20"/>
      <c r="E333" s="24"/>
      <c r="F333" s="27"/>
      <c r="G333" s="24"/>
      <c r="H333" s="27"/>
      <c r="I333" s="24"/>
      <c r="J333" s="27"/>
      <c r="K333" s="24"/>
      <c r="L333" s="27"/>
      <c r="M333" s="21"/>
      <c r="N333" s="1" t="s">
        <v>457</v>
      </c>
    </row>
    <row r="334" spans="1:52" ht="30" customHeight="1" x14ac:dyDescent="0.3">
      <c r="A334" s="22" t="s">
        <v>1131</v>
      </c>
      <c r="B334" s="22" t="s">
        <v>618</v>
      </c>
      <c r="C334" s="22" t="s">
        <v>619</v>
      </c>
      <c r="D334" s="23">
        <v>0.02</v>
      </c>
      <c r="E334" s="25"/>
      <c r="F334" s="28"/>
      <c r="G334" s="25"/>
      <c r="H334" s="28"/>
      <c r="I334" s="25"/>
      <c r="J334" s="28"/>
      <c r="K334" s="25"/>
      <c r="L334" s="28"/>
      <c r="M334" s="22"/>
      <c r="N334" s="2" t="s">
        <v>457</v>
      </c>
      <c r="O334" s="2" t="s">
        <v>1132</v>
      </c>
      <c r="P334" s="2" t="s">
        <v>66</v>
      </c>
      <c r="Q334" s="2" t="s">
        <v>66</v>
      </c>
      <c r="R334" s="2" t="s">
        <v>67</v>
      </c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52</v>
      </c>
      <c r="AW334" s="2" t="s">
        <v>1133</v>
      </c>
      <c r="AX334" s="2" t="s">
        <v>52</v>
      </c>
      <c r="AY334" s="2" t="s">
        <v>52</v>
      </c>
      <c r="AZ334" s="2" t="s">
        <v>52</v>
      </c>
    </row>
    <row r="335" spans="1:52" ht="30" customHeight="1" x14ac:dyDescent="0.3">
      <c r="A335" s="22" t="s">
        <v>625</v>
      </c>
      <c r="B335" s="22" t="s">
        <v>52</v>
      </c>
      <c r="C335" s="22" t="s">
        <v>52</v>
      </c>
      <c r="D335" s="23"/>
      <c r="E335" s="25"/>
      <c r="F335" s="28"/>
      <c r="G335" s="25"/>
      <c r="H335" s="28"/>
      <c r="I335" s="25"/>
      <c r="J335" s="28"/>
      <c r="K335" s="25"/>
      <c r="L335" s="28"/>
      <c r="M335" s="22"/>
      <c r="N335" s="2" t="s">
        <v>106</v>
      </c>
      <c r="O335" s="2" t="s">
        <v>106</v>
      </c>
      <c r="P335" s="2" t="s">
        <v>52</v>
      </c>
      <c r="Q335" s="2" t="s">
        <v>52</v>
      </c>
      <c r="R335" s="2" t="s">
        <v>52</v>
      </c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52</v>
      </c>
      <c r="AX335" s="2" t="s">
        <v>52</v>
      </c>
      <c r="AY335" s="2" t="s">
        <v>52</v>
      </c>
      <c r="AZ335" s="2" t="s">
        <v>52</v>
      </c>
    </row>
    <row r="336" spans="1:52" ht="30" customHeight="1" x14ac:dyDescent="0.3">
      <c r="A336" s="23"/>
      <c r="B336" s="23"/>
      <c r="C336" s="23"/>
      <c r="D336" s="23"/>
      <c r="E336" s="25"/>
      <c r="F336" s="28"/>
      <c r="G336" s="25"/>
      <c r="H336" s="28"/>
      <c r="I336" s="25"/>
      <c r="J336" s="28"/>
      <c r="K336" s="25"/>
      <c r="L336" s="28"/>
      <c r="M336" s="23"/>
    </row>
    <row r="337" spans="1:52" ht="30" customHeight="1" x14ac:dyDescent="0.3">
      <c r="A337" s="19" t="s">
        <v>1134</v>
      </c>
      <c r="B337" s="20"/>
      <c r="C337" s="20"/>
      <c r="D337" s="20"/>
      <c r="E337" s="24"/>
      <c r="F337" s="27"/>
      <c r="G337" s="24"/>
      <c r="H337" s="27"/>
      <c r="I337" s="24"/>
      <c r="J337" s="27"/>
      <c r="K337" s="24"/>
      <c r="L337" s="27"/>
      <c r="M337" s="21"/>
      <c r="N337" s="1" t="s">
        <v>462</v>
      </c>
    </row>
    <row r="338" spans="1:52" ht="30" customHeight="1" x14ac:dyDescent="0.3">
      <c r="A338" s="22" t="s">
        <v>1135</v>
      </c>
      <c r="B338" s="22" t="s">
        <v>1136</v>
      </c>
      <c r="C338" s="22" t="s">
        <v>63</v>
      </c>
      <c r="D338" s="23"/>
      <c r="E338" s="25"/>
      <c r="F338" s="28"/>
      <c r="G338" s="25"/>
      <c r="H338" s="28"/>
      <c r="I338" s="25"/>
      <c r="J338" s="28"/>
      <c r="K338" s="25"/>
      <c r="L338" s="28"/>
      <c r="M338" s="22"/>
      <c r="N338" s="2" t="s">
        <v>462</v>
      </c>
      <c r="O338" s="2" t="s">
        <v>1138</v>
      </c>
      <c r="P338" s="2" t="s">
        <v>67</v>
      </c>
      <c r="Q338" s="2" t="s">
        <v>66</v>
      </c>
      <c r="R338" s="2" t="s">
        <v>66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1139</v>
      </c>
      <c r="AX338" s="2" t="s">
        <v>52</v>
      </c>
      <c r="AY338" s="2" t="s">
        <v>52</v>
      </c>
      <c r="AZ338" s="2" t="s">
        <v>52</v>
      </c>
    </row>
    <row r="339" spans="1:52" ht="30" customHeight="1" x14ac:dyDescent="0.3">
      <c r="A339" s="22" t="s">
        <v>1140</v>
      </c>
      <c r="B339" s="22" t="s">
        <v>1141</v>
      </c>
      <c r="C339" s="22" t="s">
        <v>63</v>
      </c>
      <c r="D339" s="23">
        <v>1</v>
      </c>
      <c r="E339" s="25"/>
      <c r="F339" s="28"/>
      <c r="G339" s="25"/>
      <c r="H339" s="28"/>
      <c r="I339" s="25"/>
      <c r="J339" s="28"/>
      <c r="K339" s="25"/>
      <c r="L339" s="28"/>
      <c r="M339" s="22"/>
      <c r="N339" s="2" t="s">
        <v>462</v>
      </c>
      <c r="O339" s="2" t="s">
        <v>1143</v>
      </c>
      <c r="P339" s="2" t="s">
        <v>67</v>
      </c>
      <c r="Q339" s="2" t="s">
        <v>66</v>
      </c>
      <c r="R339" s="2" t="s">
        <v>66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52</v>
      </c>
      <c r="AW339" s="2" t="s">
        <v>1144</v>
      </c>
      <c r="AX339" s="2" t="s">
        <v>52</v>
      </c>
      <c r="AY339" s="2" t="s">
        <v>52</v>
      </c>
      <c r="AZ339" s="2" t="s">
        <v>52</v>
      </c>
    </row>
    <row r="340" spans="1:52" ht="30" customHeight="1" x14ac:dyDescent="0.3">
      <c r="A340" s="22" t="s">
        <v>625</v>
      </c>
      <c r="B340" s="22" t="s">
        <v>52</v>
      </c>
      <c r="C340" s="22" t="s">
        <v>52</v>
      </c>
      <c r="D340" s="23"/>
      <c r="E340" s="25"/>
      <c r="F340" s="28"/>
      <c r="G340" s="25"/>
      <c r="H340" s="28"/>
      <c r="I340" s="25"/>
      <c r="J340" s="28"/>
      <c r="K340" s="25"/>
      <c r="L340" s="28"/>
      <c r="M340" s="22"/>
      <c r="N340" s="2" t="s">
        <v>106</v>
      </c>
      <c r="O340" s="2" t="s">
        <v>106</v>
      </c>
      <c r="P340" s="2" t="s">
        <v>52</v>
      </c>
      <c r="Q340" s="2" t="s">
        <v>52</v>
      </c>
      <c r="R340" s="2" t="s">
        <v>52</v>
      </c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52</v>
      </c>
      <c r="AW340" s="2" t="s">
        <v>52</v>
      </c>
      <c r="AX340" s="2" t="s">
        <v>52</v>
      </c>
      <c r="AY340" s="2" t="s">
        <v>52</v>
      </c>
      <c r="AZ340" s="2" t="s">
        <v>52</v>
      </c>
    </row>
    <row r="341" spans="1:52" ht="30" customHeight="1" x14ac:dyDescent="0.3">
      <c r="A341" s="23"/>
      <c r="B341" s="23"/>
      <c r="C341" s="23"/>
      <c r="D341" s="23"/>
      <c r="E341" s="25"/>
      <c r="F341" s="28"/>
      <c r="G341" s="25"/>
      <c r="H341" s="28"/>
      <c r="I341" s="25"/>
      <c r="J341" s="28"/>
      <c r="K341" s="25"/>
      <c r="L341" s="28"/>
      <c r="M341" s="23"/>
    </row>
    <row r="342" spans="1:52" ht="30" customHeight="1" x14ac:dyDescent="0.3">
      <c r="A342" s="19" t="s">
        <v>1145</v>
      </c>
      <c r="B342" s="20"/>
      <c r="C342" s="20"/>
      <c r="D342" s="20"/>
      <c r="E342" s="24"/>
      <c r="F342" s="27"/>
      <c r="G342" s="24"/>
      <c r="H342" s="27"/>
      <c r="I342" s="24"/>
      <c r="J342" s="27"/>
      <c r="K342" s="24"/>
      <c r="L342" s="27"/>
      <c r="M342" s="21"/>
      <c r="N342" s="1" t="s">
        <v>466</v>
      </c>
    </row>
    <row r="343" spans="1:52" ht="30" customHeight="1" x14ac:dyDescent="0.3">
      <c r="A343" s="22" t="s">
        <v>1135</v>
      </c>
      <c r="B343" s="22" t="s">
        <v>1136</v>
      </c>
      <c r="C343" s="22" t="s">
        <v>63</v>
      </c>
      <c r="D343" s="23"/>
      <c r="E343" s="25"/>
      <c r="F343" s="28"/>
      <c r="G343" s="25"/>
      <c r="H343" s="28"/>
      <c r="I343" s="25"/>
      <c r="J343" s="28"/>
      <c r="K343" s="25"/>
      <c r="L343" s="28"/>
      <c r="M343" s="22"/>
      <c r="N343" s="2" t="s">
        <v>466</v>
      </c>
      <c r="O343" s="2" t="s">
        <v>1138</v>
      </c>
      <c r="P343" s="2" t="s">
        <v>67</v>
      </c>
      <c r="Q343" s="2" t="s">
        <v>66</v>
      </c>
      <c r="R343" s="2" t="s">
        <v>66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1146</v>
      </c>
      <c r="AX343" s="2" t="s">
        <v>52</v>
      </c>
      <c r="AY343" s="2" t="s">
        <v>52</v>
      </c>
      <c r="AZ343" s="2" t="s">
        <v>52</v>
      </c>
    </row>
    <row r="344" spans="1:52" ht="30" customHeight="1" x14ac:dyDescent="0.3">
      <c r="A344" s="22" t="s">
        <v>1140</v>
      </c>
      <c r="B344" s="22" t="s">
        <v>1141</v>
      </c>
      <c r="C344" s="22" t="s">
        <v>63</v>
      </c>
      <c r="D344" s="23">
        <v>1</v>
      </c>
      <c r="E344" s="25"/>
      <c r="F344" s="28"/>
      <c r="G344" s="25"/>
      <c r="H344" s="28"/>
      <c r="I344" s="25"/>
      <c r="J344" s="28"/>
      <c r="K344" s="25"/>
      <c r="L344" s="28"/>
      <c r="M344" s="22"/>
      <c r="N344" s="2" t="s">
        <v>466</v>
      </c>
      <c r="O344" s="2" t="s">
        <v>1143</v>
      </c>
      <c r="P344" s="2" t="s">
        <v>67</v>
      </c>
      <c r="Q344" s="2" t="s">
        <v>66</v>
      </c>
      <c r="R344" s="2" t="s">
        <v>66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1147</v>
      </c>
      <c r="AX344" s="2" t="s">
        <v>52</v>
      </c>
      <c r="AY344" s="2" t="s">
        <v>52</v>
      </c>
      <c r="AZ344" s="2" t="s">
        <v>52</v>
      </c>
    </row>
    <row r="345" spans="1:52" ht="30" customHeight="1" x14ac:dyDescent="0.3">
      <c r="A345" s="22" t="s">
        <v>625</v>
      </c>
      <c r="B345" s="22" t="s">
        <v>52</v>
      </c>
      <c r="C345" s="22" t="s">
        <v>52</v>
      </c>
      <c r="D345" s="23"/>
      <c r="E345" s="25"/>
      <c r="F345" s="28"/>
      <c r="G345" s="25"/>
      <c r="H345" s="28"/>
      <c r="I345" s="25"/>
      <c r="J345" s="28"/>
      <c r="K345" s="25"/>
      <c r="L345" s="28"/>
      <c r="M345" s="22"/>
      <c r="N345" s="2" t="s">
        <v>106</v>
      </c>
      <c r="O345" s="2" t="s">
        <v>106</v>
      </c>
      <c r="P345" s="2" t="s">
        <v>52</v>
      </c>
      <c r="Q345" s="2" t="s">
        <v>52</v>
      </c>
      <c r="R345" s="2" t="s">
        <v>52</v>
      </c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2" t="s">
        <v>52</v>
      </c>
      <c r="AW345" s="2" t="s">
        <v>52</v>
      </c>
      <c r="AX345" s="2" t="s">
        <v>52</v>
      </c>
      <c r="AY345" s="2" t="s">
        <v>52</v>
      </c>
      <c r="AZ345" s="2" t="s">
        <v>52</v>
      </c>
    </row>
    <row r="346" spans="1:52" ht="30" customHeight="1" x14ac:dyDescent="0.3">
      <c r="A346" s="23"/>
      <c r="B346" s="23"/>
      <c r="C346" s="23"/>
      <c r="D346" s="23"/>
      <c r="E346" s="25"/>
      <c r="F346" s="28"/>
      <c r="G346" s="25"/>
      <c r="H346" s="28"/>
      <c r="I346" s="25"/>
      <c r="J346" s="28"/>
      <c r="K346" s="25"/>
      <c r="L346" s="28"/>
      <c r="M346" s="23"/>
    </row>
    <row r="347" spans="1:52" ht="30" customHeight="1" x14ac:dyDescent="0.3">
      <c r="A347" s="19" t="s">
        <v>1148</v>
      </c>
      <c r="B347" s="20"/>
      <c r="C347" s="20"/>
      <c r="D347" s="20"/>
      <c r="E347" s="24"/>
      <c r="F347" s="27"/>
      <c r="G347" s="24"/>
      <c r="H347" s="27"/>
      <c r="I347" s="24"/>
      <c r="J347" s="27"/>
      <c r="K347" s="24"/>
      <c r="L347" s="27"/>
      <c r="M347" s="21"/>
      <c r="N347" s="1" t="s">
        <v>470</v>
      </c>
    </row>
    <row r="348" spans="1:52" ht="30" customHeight="1" x14ac:dyDescent="0.3">
      <c r="A348" s="22" t="s">
        <v>1135</v>
      </c>
      <c r="B348" s="22" t="s">
        <v>1136</v>
      </c>
      <c r="C348" s="22" t="s">
        <v>63</v>
      </c>
      <c r="D348" s="23"/>
      <c r="E348" s="25"/>
      <c r="F348" s="28"/>
      <c r="G348" s="25"/>
      <c r="H348" s="28"/>
      <c r="I348" s="25"/>
      <c r="J348" s="28"/>
      <c r="K348" s="25"/>
      <c r="L348" s="28"/>
      <c r="M348" s="22"/>
      <c r="N348" s="2" t="s">
        <v>470</v>
      </c>
      <c r="O348" s="2" t="s">
        <v>1138</v>
      </c>
      <c r="P348" s="2" t="s">
        <v>67</v>
      </c>
      <c r="Q348" s="2" t="s">
        <v>66</v>
      </c>
      <c r="R348" s="2" t="s">
        <v>66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1149</v>
      </c>
      <c r="AX348" s="2" t="s">
        <v>52</v>
      </c>
      <c r="AY348" s="2" t="s">
        <v>52</v>
      </c>
      <c r="AZ348" s="2" t="s">
        <v>52</v>
      </c>
    </row>
    <row r="349" spans="1:52" ht="30" customHeight="1" x14ac:dyDescent="0.3">
      <c r="A349" s="22" t="s">
        <v>1140</v>
      </c>
      <c r="B349" s="22" t="s">
        <v>1141</v>
      </c>
      <c r="C349" s="22" t="s">
        <v>63</v>
      </c>
      <c r="D349" s="23">
        <v>1</v>
      </c>
      <c r="E349" s="25"/>
      <c r="F349" s="28"/>
      <c r="G349" s="25"/>
      <c r="H349" s="28"/>
      <c r="I349" s="25"/>
      <c r="J349" s="28"/>
      <c r="K349" s="25"/>
      <c r="L349" s="28"/>
      <c r="M349" s="22"/>
      <c r="N349" s="2" t="s">
        <v>470</v>
      </c>
      <c r="O349" s="2" t="s">
        <v>1143</v>
      </c>
      <c r="P349" s="2" t="s">
        <v>67</v>
      </c>
      <c r="Q349" s="2" t="s">
        <v>66</v>
      </c>
      <c r="R349" s="2" t="s">
        <v>66</v>
      </c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1150</v>
      </c>
      <c r="AX349" s="2" t="s">
        <v>52</v>
      </c>
      <c r="AY349" s="2" t="s">
        <v>52</v>
      </c>
      <c r="AZ349" s="2" t="s">
        <v>52</v>
      </c>
    </row>
    <row r="350" spans="1:52" ht="30" customHeight="1" x14ac:dyDescent="0.3">
      <c r="A350" s="22" t="s">
        <v>625</v>
      </c>
      <c r="B350" s="22" t="s">
        <v>52</v>
      </c>
      <c r="C350" s="22" t="s">
        <v>52</v>
      </c>
      <c r="D350" s="23"/>
      <c r="E350" s="25"/>
      <c r="F350" s="28"/>
      <c r="G350" s="25"/>
      <c r="H350" s="28"/>
      <c r="I350" s="25"/>
      <c r="J350" s="28"/>
      <c r="K350" s="25"/>
      <c r="L350" s="28"/>
      <c r="M350" s="22"/>
      <c r="N350" s="2" t="s">
        <v>106</v>
      </c>
      <c r="O350" s="2" t="s">
        <v>106</v>
      </c>
      <c r="P350" s="2" t="s">
        <v>52</v>
      </c>
      <c r="Q350" s="2" t="s">
        <v>52</v>
      </c>
      <c r="R350" s="2" t="s">
        <v>52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52</v>
      </c>
      <c r="AX350" s="2" t="s">
        <v>52</v>
      </c>
      <c r="AY350" s="2" t="s">
        <v>52</v>
      </c>
      <c r="AZ350" s="2" t="s">
        <v>52</v>
      </c>
    </row>
    <row r="351" spans="1:52" ht="30" customHeight="1" x14ac:dyDescent="0.3">
      <c r="A351" s="23"/>
      <c r="B351" s="23"/>
      <c r="C351" s="23"/>
      <c r="D351" s="23"/>
      <c r="E351" s="25"/>
      <c r="F351" s="28"/>
      <c r="G351" s="25"/>
      <c r="H351" s="28"/>
      <c r="I351" s="25"/>
      <c r="J351" s="28"/>
      <c r="K351" s="25"/>
      <c r="L351" s="28"/>
      <c r="M351" s="23"/>
    </row>
    <row r="352" spans="1:52" ht="30" customHeight="1" x14ac:dyDescent="0.3">
      <c r="A352" s="19" t="s">
        <v>1151</v>
      </c>
      <c r="B352" s="20"/>
      <c r="C352" s="20"/>
      <c r="D352" s="20"/>
      <c r="E352" s="24"/>
      <c r="F352" s="27"/>
      <c r="G352" s="24"/>
      <c r="H352" s="27"/>
      <c r="I352" s="24"/>
      <c r="J352" s="27"/>
      <c r="K352" s="24"/>
      <c r="L352" s="27"/>
      <c r="M352" s="21"/>
      <c r="N352" s="1" t="s">
        <v>474</v>
      </c>
    </row>
    <row r="353" spans="1:52" ht="30" customHeight="1" x14ac:dyDescent="0.3">
      <c r="A353" s="22" t="s">
        <v>661</v>
      </c>
      <c r="B353" s="22" t="s">
        <v>618</v>
      </c>
      <c r="C353" s="22" t="s">
        <v>619</v>
      </c>
      <c r="D353" s="23">
        <v>0.02</v>
      </c>
      <c r="E353" s="25"/>
      <c r="F353" s="28"/>
      <c r="G353" s="25"/>
      <c r="H353" s="28"/>
      <c r="I353" s="25"/>
      <c r="J353" s="28"/>
      <c r="K353" s="25"/>
      <c r="L353" s="28"/>
      <c r="M353" s="22"/>
      <c r="N353" s="2" t="s">
        <v>474</v>
      </c>
      <c r="O353" s="2" t="s">
        <v>662</v>
      </c>
      <c r="P353" s="2" t="s">
        <v>66</v>
      </c>
      <c r="Q353" s="2" t="s">
        <v>66</v>
      </c>
      <c r="R353" s="2" t="s">
        <v>67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52</v>
      </c>
      <c r="AW353" s="2" t="s">
        <v>1152</v>
      </c>
      <c r="AX353" s="2" t="s">
        <v>52</v>
      </c>
      <c r="AY353" s="2" t="s">
        <v>52</v>
      </c>
      <c r="AZ353" s="2" t="s">
        <v>52</v>
      </c>
    </row>
    <row r="354" spans="1:52" ht="30" customHeight="1" x14ac:dyDescent="0.3">
      <c r="A354" s="22" t="s">
        <v>625</v>
      </c>
      <c r="B354" s="22" t="s">
        <v>52</v>
      </c>
      <c r="C354" s="22" t="s">
        <v>52</v>
      </c>
      <c r="D354" s="23"/>
      <c r="E354" s="25"/>
      <c r="F354" s="28"/>
      <c r="G354" s="25"/>
      <c r="H354" s="28"/>
      <c r="I354" s="25"/>
      <c r="J354" s="28"/>
      <c r="K354" s="25"/>
      <c r="L354" s="28"/>
      <c r="M354" s="22"/>
      <c r="N354" s="2" t="s">
        <v>106</v>
      </c>
      <c r="O354" s="2" t="s">
        <v>106</v>
      </c>
      <c r="P354" s="2" t="s">
        <v>52</v>
      </c>
      <c r="Q354" s="2" t="s">
        <v>52</v>
      </c>
      <c r="R354" s="2" t="s">
        <v>52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52</v>
      </c>
      <c r="AX354" s="2" t="s">
        <v>52</v>
      </c>
      <c r="AY354" s="2" t="s">
        <v>52</v>
      </c>
      <c r="AZ354" s="2" t="s">
        <v>52</v>
      </c>
    </row>
    <row r="355" spans="1:52" ht="30" customHeight="1" x14ac:dyDescent="0.3">
      <c r="A355" s="23"/>
      <c r="B355" s="23"/>
      <c r="C355" s="23"/>
      <c r="D355" s="23"/>
      <c r="E355" s="25"/>
      <c r="F355" s="28"/>
      <c r="G355" s="25"/>
      <c r="H355" s="28"/>
      <c r="I355" s="25"/>
      <c r="J355" s="28"/>
      <c r="K355" s="25"/>
      <c r="L355" s="28"/>
      <c r="M355" s="23"/>
    </row>
    <row r="356" spans="1:52" ht="30" customHeight="1" x14ac:dyDescent="0.3">
      <c r="A356" s="19" t="s">
        <v>1153</v>
      </c>
      <c r="B356" s="20"/>
      <c r="C356" s="20"/>
      <c r="D356" s="20"/>
      <c r="E356" s="24"/>
      <c r="F356" s="27"/>
      <c r="G356" s="24"/>
      <c r="H356" s="27"/>
      <c r="I356" s="24"/>
      <c r="J356" s="27"/>
      <c r="K356" s="24"/>
      <c r="L356" s="27"/>
      <c r="M356" s="21"/>
      <c r="N356" s="1" t="s">
        <v>487</v>
      </c>
    </row>
    <row r="357" spans="1:52" ht="30" customHeight="1" x14ac:dyDescent="0.3">
      <c r="A357" s="22" t="s">
        <v>1155</v>
      </c>
      <c r="B357" s="22" t="s">
        <v>52</v>
      </c>
      <c r="C357" s="22" t="s">
        <v>1156</v>
      </c>
      <c r="D357" s="23">
        <v>0.05</v>
      </c>
      <c r="E357" s="25"/>
      <c r="F357" s="28"/>
      <c r="G357" s="25"/>
      <c r="H357" s="28"/>
      <c r="I357" s="25"/>
      <c r="J357" s="28"/>
      <c r="K357" s="25"/>
      <c r="L357" s="28"/>
      <c r="M357" s="22"/>
      <c r="N357" s="2" t="s">
        <v>487</v>
      </c>
      <c r="O357" s="2" t="s">
        <v>1157</v>
      </c>
      <c r="P357" s="2" t="s">
        <v>66</v>
      </c>
      <c r="Q357" s="2" t="s">
        <v>66</v>
      </c>
      <c r="R357" s="2" t="s">
        <v>67</v>
      </c>
      <c r="S357" s="3"/>
      <c r="T357" s="3"/>
      <c r="U357" s="3"/>
      <c r="V357" s="3">
        <v>1</v>
      </c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52</v>
      </c>
      <c r="AW357" s="2" t="s">
        <v>1158</v>
      </c>
      <c r="AX357" s="2" t="s">
        <v>52</v>
      </c>
      <c r="AY357" s="2" t="s">
        <v>52</v>
      </c>
      <c r="AZ357" s="2" t="s">
        <v>52</v>
      </c>
    </row>
    <row r="358" spans="1:52" ht="30" customHeight="1" x14ac:dyDescent="0.3">
      <c r="A358" s="22" t="s">
        <v>1159</v>
      </c>
      <c r="B358" s="22" t="s">
        <v>52</v>
      </c>
      <c r="C358" s="22" t="s">
        <v>1156</v>
      </c>
      <c r="D358" s="23">
        <v>0.2</v>
      </c>
      <c r="E358" s="25"/>
      <c r="F358" s="28"/>
      <c r="G358" s="25"/>
      <c r="H358" s="28"/>
      <c r="I358" s="25"/>
      <c r="J358" s="28"/>
      <c r="K358" s="25"/>
      <c r="L358" s="28"/>
      <c r="M358" s="22"/>
      <c r="N358" s="2" t="s">
        <v>487</v>
      </c>
      <c r="O358" s="2" t="s">
        <v>1160</v>
      </c>
      <c r="P358" s="2" t="s">
        <v>66</v>
      </c>
      <c r="Q358" s="2" t="s">
        <v>66</v>
      </c>
      <c r="R358" s="2" t="s">
        <v>67</v>
      </c>
      <c r="S358" s="3"/>
      <c r="T358" s="3"/>
      <c r="U358" s="3"/>
      <c r="V358" s="3">
        <v>1</v>
      </c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52</v>
      </c>
      <c r="AW358" s="2" t="s">
        <v>1161</v>
      </c>
      <c r="AX358" s="2" t="s">
        <v>52</v>
      </c>
      <c r="AY358" s="2" t="s">
        <v>52</v>
      </c>
      <c r="AZ358" s="2" t="s">
        <v>52</v>
      </c>
    </row>
    <row r="359" spans="1:52" ht="30" customHeight="1" x14ac:dyDescent="0.3">
      <c r="A359" s="22" t="s">
        <v>1079</v>
      </c>
      <c r="B359" s="22" t="s">
        <v>52</v>
      </c>
      <c r="C359" s="22" t="s">
        <v>178</v>
      </c>
      <c r="D359" s="23">
        <v>0.01</v>
      </c>
      <c r="E359" s="25"/>
      <c r="F359" s="28"/>
      <c r="G359" s="25"/>
      <c r="H359" s="28"/>
      <c r="I359" s="25"/>
      <c r="J359" s="28"/>
      <c r="K359" s="25"/>
      <c r="L359" s="28"/>
      <c r="M359" s="22"/>
      <c r="N359" s="2" t="s">
        <v>487</v>
      </c>
      <c r="O359" s="2" t="s">
        <v>1080</v>
      </c>
      <c r="P359" s="2" t="s">
        <v>66</v>
      </c>
      <c r="Q359" s="2" t="s">
        <v>66</v>
      </c>
      <c r="R359" s="2" t="s">
        <v>67</v>
      </c>
      <c r="S359" s="3"/>
      <c r="T359" s="3"/>
      <c r="U359" s="3"/>
      <c r="V359" s="3">
        <v>1</v>
      </c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1162</v>
      </c>
      <c r="AX359" s="2" t="s">
        <v>52</v>
      </c>
      <c r="AY359" s="2" t="s">
        <v>52</v>
      </c>
      <c r="AZ359" s="2" t="s">
        <v>52</v>
      </c>
    </row>
    <row r="360" spans="1:52" ht="30" customHeight="1" x14ac:dyDescent="0.3">
      <c r="A360" s="22" t="s">
        <v>1163</v>
      </c>
      <c r="B360" s="22" t="s">
        <v>52</v>
      </c>
      <c r="C360" s="22" t="s">
        <v>550</v>
      </c>
      <c r="D360" s="23">
        <v>0.15</v>
      </c>
      <c r="E360" s="25"/>
      <c r="F360" s="28"/>
      <c r="G360" s="25"/>
      <c r="H360" s="28"/>
      <c r="I360" s="25"/>
      <c r="J360" s="28"/>
      <c r="K360" s="25"/>
      <c r="L360" s="28"/>
      <c r="M360" s="22"/>
      <c r="N360" s="2" t="s">
        <v>487</v>
      </c>
      <c r="O360" s="2" t="s">
        <v>1164</v>
      </c>
      <c r="P360" s="2" t="s">
        <v>66</v>
      </c>
      <c r="Q360" s="2" t="s">
        <v>66</v>
      </c>
      <c r="R360" s="2" t="s">
        <v>67</v>
      </c>
      <c r="S360" s="3"/>
      <c r="T360" s="3"/>
      <c r="U360" s="3"/>
      <c r="V360" s="3">
        <v>1</v>
      </c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1165</v>
      </c>
      <c r="AX360" s="2" t="s">
        <v>52</v>
      </c>
      <c r="AY360" s="2" t="s">
        <v>52</v>
      </c>
      <c r="AZ360" s="2" t="s">
        <v>52</v>
      </c>
    </row>
    <row r="361" spans="1:52" ht="30" customHeight="1" x14ac:dyDescent="0.3">
      <c r="A361" s="22" t="s">
        <v>761</v>
      </c>
      <c r="B361" s="22" t="s">
        <v>860</v>
      </c>
      <c r="C361" s="22" t="s">
        <v>517</v>
      </c>
      <c r="D361" s="23">
        <v>1</v>
      </c>
      <c r="E361" s="25"/>
      <c r="F361" s="28"/>
      <c r="G361" s="25"/>
      <c r="H361" s="28"/>
      <c r="I361" s="25"/>
      <c r="J361" s="28"/>
      <c r="K361" s="25"/>
      <c r="L361" s="28"/>
      <c r="M361" s="22"/>
      <c r="N361" s="2" t="s">
        <v>487</v>
      </c>
      <c r="O361" s="2" t="s">
        <v>535</v>
      </c>
      <c r="P361" s="2" t="s">
        <v>66</v>
      </c>
      <c r="Q361" s="2" t="s">
        <v>66</v>
      </c>
      <c r="R361" s="2" t="s">
        <v>66</v>
      </c>
      <c r="S361" s="3">
        <v>0</v>
      </c>
      <c r="T361" s="3">
        <v>0</v>
      </c>
      <c r="U361" s="3">
        <v>0.05</v>
      </c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2" t="s">
        <v>52</v>
      </c>
      <c r="AW361" s="2" t="s">
        <v>1166</v>
      </c>
      <c r="AX361" s="2" t="s">
        <v>52</v>
      </c>
      <c r="AY361" s="2" t="s">
        <v>52</v>
      </c>
      <c r="AZ361" s="2" t="s">
        <v>52</v>
      </c>
    </row>
    <row r="362" spans="1:52" ht="30" customHeight="1" x14ac:dyDescent="0.3">
      <c r="A362" s="22" t="s">
        <v>1167</v>
      </c>
      <c r="B362" s="22" t="s">
        <v>1168</v>
      </c>
      <c r="C362" s="22" t="s">
        <v>132</v>
      </c>
      <c r="D362" s="23">
        <v>1</v>
      </c>
      <c r="E362" s="25"/>
      <c r="F362" s="28"/>
      <c r="G362" s="25"/>
      <c r="H362" s="28"/>
      <c r="I362" s="25"/>
      <c r="J362" s="28"/>
      <c r="K362" s="25"/>
      <c r="L362" s="28"/>
      <c r="M362" s="22"/>
      <c r="N362" s="2" t="s">
        <v>487</v>
      </c>
      <c r="O362" s="2" t="s">
        <v>1170</v>
      </c>
      <c r="P362" s="2" t="s">
        <v>67</v>
      </c>
      <c r="Q362" s="2" t="s">
        <v>66</v>
      </c>
      <c r="R362" s="2" t="s">
        <v>66</v>
      </c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52</v>
      </c>
      <c r="AW362" s="2" t="s">
        <v>1171</v>
      </c>
      <c r="AX362" s="2" t="s">
        <v>52</v>
      </c>
      <c r="AY362" s="2" t="s">
        <v>52</v>
      </c>
      <c r="AZ362" s="2" t="s">
        <v>52</v>
      </c>
    </row>
    <row r="363" spans="1:52" ht="30" customHeight="1" x14ac:dyDescent="0.3">
      <c r="A363" s="22" t="s">
        <v>625</v>
      </c>
      <c r="B363" s="22" t="s">
        <v>52</v>
      </c>
      <c r="C363" s="22" t="s">
        <v>52</v>
      </c>
      <c r="D363" s="23"/>
      <c r="E363" s="25"/>
      <c r="F363" s="28"/>
      <c r="G363" s="25"/>
      <c r="H363" s="28"/>
      <c r="I363" s="25"/>
      <c r="J363" s="28"/>
      <c r="K363" s="25"/>
      <c r="L363" s="28"/>
      <c r="M363" s="22"/>
      <c r="N363" s="2" t="s">
        <v>106</v>
      </c>
      <c r="O363" s="2" t="s">
        <v>106</v>
      </c>
      <c r="P363" s="2" t="s">
        <v>52</v>
      </c>
      <c r="Q363" s="2" t="s">
        <v>52</v>
      </c>
      <c r="R363" s="2" t="s">
        <v>52</v>
      </c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52</v>
      </c>
      <c r="AW363" s="2" t="s">
        <v>52</v>
      </c>
      <c r="AX363" s="2" t="s">
        <v>52</v>
      </c>
      <c r="AY363" s="2" t="s">
        <v>52</v>
      </c>
      <c r="AZ363" s="2" t="s">
        <v>52</v>
      </c>
    </row>
    <row r="364" spans="1:52" ht="30" customHeight="1" x14ac:dyDescent="0.3">
      <c r="A364" s="23"/>
      <c r="B364" s="23"/>
      <c r="C364" s="23"/>
      <c r="D364" s="23"/>
      <c r="E364" s="25"/>
      <c r="F364" s="28"/>
      <c r="G364" s="25"/>
      <c r="H364" s="28"/>
      <c r="I364" s="25"/>
      <c r="J364" s="28"/>
      <c r="K364" s="25"/>
      <c r="L364" s="28"/>
      <c r="M364" s="23"/>
    </row>
    <row r="365" spans="1:52" ht="30" customHeight="1" x14ac:dyDescent="0.3">
      <c r="A365" s="19" t="s">
        <v>1172</v>
      </c>
      <c r="B365" s="20"/>
      <c r="C365" s="20"/>
      <c r="D365" s="20"/>
      <c r="E365" s="24"/>
      <c r="F365" s="27"/>
      <c r="G365" s="24"/>
      <c r="H365" s="27"/>
      <c r="I365" s="24"/>
      <c r="J365" s="27"/>
      <c r="K365" s="24"/>
      <c r="L365" s="27"/>
      <c r="M365" s="21"/>
      <c r="N365" s="1" t="s">
        <v>564</v>
      </c>
    </row>
    <row r="366" spans="1:52" ht="30" customHeight="1" x14ac:dyDescent="0.3">
      <c r="A366" s="22" t="s">
        <v>562</v>
      </c>
      <c r="B366" s="22" t="s">
        <v>1174</v>
      </c>
      <c r="C366" s="22" t="s">
        <v>63</v>
      </c>
      <c r="D366" s="23">
        <v>1</v>
      </c>
      <c r="E366" s="25"/>
      <c r="F366" s="28"/>
      <c r="G366" s="25"/>
      <c r="H366" s="28"/>
      <c r="I366" s="25"/>
      <c r="J366" s="28"/>
      <c r="K366" s="25"/>
      <c r="L366" s="28"/>
      <c r="M366" s="22"/>
      <c r="N366" s="2" t="s">
        <v>564</v>
      </c>
      <c r="O366" s="2" t="s">
        <v>1175</v>
      </c>
      <c r="P366" s="2" t="s">
        <v>66</v>
      </c>
      <c r="Q366" s="2" t="s">
        <v>66</v>
      </c>
      <c r="R366" s="2" t="s">
        <v>67</v>
      </c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1176</v>
      </c>
      <c r="AX366" s="2" t="s">
        <v>52</v>
      </c>
      <c r="AY366" s="2" t="s">
        <v>52</v>
      </c>
      <c r="AZ366" s="2" t="s">
        <v>52</v>
      </c>
    </row>
    <row r="367" spans="1:52" ht="30" customHeight="1" x14ac:dyDescent="0.3">
      <c r="A367" s="22" t="s">
        <v>625</v>
      </c>
      <c r="B367" s="22" t="s">
        <v>52</v>
      </c>
      <c r="C367" s="22" t="s">
        <v>52</v>
      </c>
      <c r="D367" s="23"/>
      <c r="E367" s="25"/>
      <c r="F367" s="28"/>
      <c r="G367" s="25"/>
      <c r="H367" s="28"/>
      <c r="I367" s="25"/>
      <c r="J367" s="28"/>
      <c r="K367" s="25"/>
      <c r="L367" s="28"/>
      <c r="M367" s="22"/>
      <c r="N367" s="2" t="s">
        <v>106</v>
      </c>
      <c r="O367" s="2" t="s">
        <v>106</v>
      </c>
      <c r="P367" s="2" t="s">
        <v>52</v>
      </c>
      <c r="Q367" s="2" t="s">
        <v>52</v>
      </c>
      <c r="R367" s="2" t="s">
        <v>52</v>
      </c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2" t="s">
        <v>52</v>
      </c>
      <c r="AW367" s="2" t="s">
        <v>52</v>
      </c>
      <c r="AX367" s="2" t="s">
        <v>52</v>
      </c>
      <c r="AY367" s="2" t="s">
        <v>52</v>
      </c>
      <c r="AZ367" s="2" t="s">
        <v>52</v>
      </c>
    </row>
    <row r="368" spans="1:52" ht="30" customHeight="1" x14ac:dyDescent="0.3">
      <c r="A368" s="23"/>
      <c r="B368" s="23"/>
      <c r="C368" s="23"/>
      <c r="D368" s="23"/>
      <c r="E368" s="25"/>
      <c r="F368" s="28"/>
      <c r="G368" s="25"/>
      <c r="H368" s="28"/>
      <c r="I368" s="25"/>
      <c r="J368" s="28"/>
      <c r="K368" s="25"/>
      <c r="L368" s="28"/>
      <c r="M368" s="23"/>
    </row>
    <row r="369" spans="1:52" ht="30" customHeight="1" x14ac:dyDescent="0.3">
      <c r="A369" s="19" t="s">
        <v>1177</v>
      </c>
      <c r="B369" s="20"/>
      <c r="C369" s="20"/>
      <c r="D369" s="20"/>
      <c r="E369" s="24"/>
      <c r="F369" s="27"/>
      <c r="G369" s="24"/>
      <c r="H369" s="27"/>
      <c r="I369" s="24"/>
      <c r="J369" s="27"/>
      <c r="K369" s="24"/>
      <c r="L369" s="27"/>
      <c r="M369" s="21"/>
      <c r="N369" s="1" t="s">
        <v>568</v>
      </c>
    </row>
    <row r="370" spans="1:52" ht="30" customHeight="1" x14ac:dyDescent="0.3">
      <c r="A370" s="22" t="s">
        <v>1178</v>
      </c>
      <c r="B370" s="22" t="s">
        <v>1179</v>
      </c>
      <c r="C370" s="22" t="s">
        <v>63</v>
      </c>
      <c r="D370" s="23">
        <v>1</v>
      </c>
      <c r="E370" s="25"/>
      <c r="F370" s="28"/>
      <c r="G370" s="25"/>
      <c r="H370" s="28"/>
      <c r="I370" s="25"/>
      <c r="J370" s="28"/>
      <c r="K370" s="25"/>
      <c r="L370" s="28"/>
      <c r="M370" s="22"/>
      <c r="N370" s="2" t="s">
        <v>568</v>
      </c>
      <c r="O370" s="2" t="s">
        <v>1180</v>
      </c>
      <c r="P370" s="2" t="s">
        <v>66</v>
      </c>
      <c r="Q370" s="2" t="s">
        <v>66</v>
      </c>
      <c r="R370" s="2" t="s">
        <v>67</v>
      </c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1181</v>
      </c>
      <c r="AX370" s="2" t="s">
        <v>52</v>
      </c>
      <c r="AY370" s="2" t="s">
        <v>52</v>
      </c>
      <c r="AZ370" s="2" t="s">
        <v>52</v>
      </c>
    </row>
    <row r="371" spans="1:52" ht="30" customHeight="1" x14ac:dyDescent="0.3">
      <c r="A371" s="22" t="s">
        <v>625</v>
      </c>
      <c r="B371" s="22" t="s">
        <v>52</v>
      </c>
      <c r="C371" s="22" t="s">
        <v>52</v>
      </c>
      <c r="D371" s="23"/>
      <c r="E371" s="25"/>
      <c r="F371" s="28"/>
      <c r="G371" s="25"/>
      <c r="H371" s="28"/>
      <c r="I371" s="25"/>
      <c r="J371" s="28"/>
      <c r="K371" s="25"/>
      <c r="L371" s="28"/>
      <c r="M371" s="22"/>
      <c r="N371" s="2" t="s">
        <v>106</v>
      </c>
      <c r="O371" s="2" t="s">
        <v>106</v>
      </c>
      <c r="P371" s="2" t="s">
        <v>52</v>
      </c>
      <c r="Q371" s="2" t="s">
        <v>52</v>
      </c>
      <c r="R371" s="2" t="s">
        <v>52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52</v>
      </c>
      <c r="AX371" s="2" t="s">
        <v>52</v>
      </c>
      <c r="AY371" s="2" t="s">
        <v>52</v>
      </c>
      <c r="AZ371" s="2" t="s">
        <v>52</v>
      </c>
    </row>
    <row r="372" spans="1:52" ht="30" customHeight="1" x14ac:dyDescent="0.3">
      <c r="A372" s="23"/>
      <c r="B372" s="23"/>
      <c r="C372" s="23"/>
      <c r="D372" s="23"/>
      <c r="E372" s="25"/>
      <c r="F372" s="28"/>
      <c r="G372" s="25"/>
      <c r="H372" s="28"/>
      <c r="I372" s="25"/>
      <c r="J372" s="28"/>
      <c r="K372" s="25"/>
      <c r="L372" s="28"/>
      <c r="M372" s="23"/>
    </row>
    <row r="373" spans="1:52" ht="30" customHeight="1" x14ac:dyDescent="0.3">
      <c r="A373" s="19" t="s">
        <v>1182</v>
      </c>
      <c r="B373" s="20"/>
      <c r="C373" s="20"/>
      <c r="D373" s="20"/>
      <c r="E373" s="24"/>
      <c r="F373" s="27"/>
      <c r="G373" s="24"/>
      <c r="H373" s="27"/>
      <c r="I373" s="24"/>
      <c r="J373" s="27"/>
      <c r="K373" s="24"/>
      <c r="L373" s="27"/>
      <c r="M373" s="21"/>
      <c r="N373" s="1" t="s">
        <v>573</v>
      </c>
    </row>
    <row r="374" spans="1:52" ht="30" customHeight="1" x14ac:dyDescent="0.3">
      <c r="A374" s="22" t="s">
        <v>570</v>
      </c>
      <c r="B374" s="22" t="s">
        <v>571</v>
      </c>
      <c r="C374" s="22" t="s">
        <v>63</v>
      </c>
      <c r="D374" s="23">
        <v>1</v>
      </c>
      <c r="E374" s="25"/>
      <c r="F374" s="28"/>
      <c r="G374" s="25"/>
      <c r="H374" s="28"/>
      <c r="I374" s="25"/>
      <c r="J374" s="28"/>
      <c r="K374" s="25"/>
      <c r="L374" s="28"/>
      <c r="M374" s="22"/>
      <c r="N374" s="2" t="s">
        <v>573</v>
      </c>
      <c r="O374" s="2" t="s">
        <v>1183</v>
      </c>
      <c r="P374" s="2" t="s">
        <v>66</v>
      </c>
      <c r="Q374" s="2" t="s">
        <v>66</v>
      </c>
      <c r="R374" s="2" t="s">
        <v>67</v>
      </c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2" t="s">
        <v>52</v>
      </c>
      <c r="AW374" s="2" t="s">
        <v>1184</v>
      </c>
      <c r="AX374" s="2" t="s">
        <v>52</v>
      </c>
      <c r="AY374" s="2" t="s">
        <v>52</v>
      </c>
      <c r="AZ374" s="2" t="s">
        <v>52</v>
      </c>
    </row>
    <row r="375" spans="1:52" ht="30" customHeight="1" x14ac:dyDescent="0.3">
      <c r="A375" s="22" t="s">
        <v>625</v>
      </c>
      <c r="B375" s="22" t="s">
        <v>52</v>
      </c>
      <c r="C375" s="22" t="s">
        <v>52</v>
      </c>
      <c r="D375" s="23"/>
      <c r="E375" s="25"/>
      <c r="F375" s="28"/>
      <c r="G375" s="25"/>
      <c r="H375" s="28"/>
      <c r="I375" s="25"/>
      <c r="J375" s="28"/>
      <c r="K375" s="25"/>
      <c r="L375" s="28"/>
      <c r="M375" s="22"/>
      <c r="N375" s="2" t="s">
        <v>106</v>
      </c>
      <c r="O375" s="2" t="s">
        <v>106</v>
      </c>
      <c r="P375" s="2" t="s">
        <v>52</v>
      </c>
      <c r="Q375" s="2" t="s">
        <v>52</v>
      </c>
      <c r="R375" s="2" t="s">
        <v>52</v>
      </c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2" t="s">
        <v>52</v>
      </c>
      <c r="AW375" s="2" t="s">
        <v>52</v>
      </c>
      <c r="AX375" s="2" t="s">
        <v>52</v>
      </c>
      <c r="AY375" s="2" t="s">
        <v>52</v>
      </c>
      <c r="AZ375" s="2" t="s">
        <v>52</v>
      </c>
    </row>
    <row r="376" spans="1:52" ht="30" customHeight="1" x14ac:dyDescent="0.3">
      <c r="A376" s="23"/>
      <c r="B376" s="23"/>
      <c r="C376" s="23"/>
      <c r="D376" s="23"/>
      <c r="E376" s="25"/>
      <c r="F376" s="28"/>
      <c r="G376" s="25"/>
      <c r="H376" s="28"/>
      <c r="I376" s="25"/>
      <c r="J376" s="28"/>
      <c r="K376" s="25"/>
      <c r="L376" s="28"/>
      <c r="M376" s="23"/>
    </row>
    <row r="377" spans="1:52" ht="30" customHeight="1" x14ac:dyDescent="0.3">
      <c r="A377" s="19" t="s">
        <v>1185</v>
      </c>
      <c r="B377" s="20"/>
      <c r="C377" s="20"/>
      <c r="D377" s="20"/>
      <c r="E377" s="24"/>
      <c r="F377" s="27"/>
      <c r="G377" s="24"/>
      <c r="H377" s="27"/>
      <c r="I377" s="24"/>
      <c r="J377" s="27"/>
      <c r="K377" s="24"/>
      <c r="L377" s="27"/>
      <c r="M377" s="21"/>
      <c r="N377" s="1" t="s">
        <v>578</v>
      </c>
    </row>
    <row r="378" spans="1:52" ht="30" customHeight="1" x14ac:dyDescent="0.3">
      <c r="A378" s="22" t="s">
        <v>1186</v>
      </c>
      <c r="B378" s="22" t="s">
        <v>1187</v>
      </c>
      <c r="C378" s="22" t="s">
        <v>63</v>
      </c>
      <c r="D378" s="23">
        <v>1</v>
      </c>
      <c r="E378" s="25"/>
      <c r="F378" s="28"/>
      <c r="G378" s="25"/>
      <c r="H378" s="28"/>
      <c r="I378" s="25"/>
      <c r="J378" s="28"/>
      <c r="K378" s="25"/>
      <c r="L378" s="28"/>
      <c r="M378" s="22"/>
      <c r="N378" s="2" t="s">
        <v>578</v>
      </c>
      <c r="O378" s="2" t="s">
        <v>1188</v>
      </c>
      <c r="P378" s="2" t="s">
        <v>66</v>
      </c>
      <c r="Q378" s="2" t="s">
        <v>66</v>
      </c>
      <c r="R378" s="2" t="s">
        <v>67</v>
      </c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1189</v>
      </c>
      <c r="AX378" s="2" t="s">
        <v>52</v>
      </c>
      <c r="AY378" s="2" t="s">
        <v>52</v>
      </c>
      <c r="AZ378" s="2" t="s">
        <v>52</v>
      </c>
    </row>
    <row r="379" spans="1:52" ht="30" customHeight="1" x14ac:dyDescent="0.3">
      <c r="A379" s="22" t="s">
        <v>625</v>
      </c>
      <c r="B379" s="22" t="s">
        <v>52</v>
      </c>
      <c r="C379" s="22" t="s">
        <v>52</v>
      </c>
      <c r="D379" s="23"/>
      <c r="E379" s="25"/>
      <c r="F379" s="28"/>
      <c r="G379" s="25"/>
      <c r="H379" s="28"/>
      <c r="I379" s="25"/>
      <c r="J379" s="28"/>
      <c r="K379" s="25"/>
      <c r="L379" s="28"/>
      <c r="M379" s="22"/>
      <c r="N379" s="2" t="s">
        <v>106</v>
      </c>
      <c r="O379" s="2" t="s">
        <v>106</v>
      </c>
      <c r="P379" s="2" t="s">
        <v>52</v>
      </c>
      <c r="Q379" s="2" t="s">
        <v>52</v>
      </c>
      <c r="R379" s="2" t="s">
        <v>52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52</v>
      </c>
      <c r="AX379" s="2" t="s">
        <v>52</v>
      </c>
      <c r="AY379" s="2" t="s">
        <v>52</v>
      </c>
      <c r="AZ379" s="2" t="s">
        <v>52</v>
      </c>
    </row>
    <row r="380" spans="1:52" ht="30" customHeight="1" x14ac:dyDescent="0.3">
      <c r="A380" s="23"/>
      <c r="B380" s="23"/>
      <c r="C380" s="23"/>
      <c r="D380" s="23"/>
      <c r="E380" s="25"/>
      <c r="F380" s="28"/>
      <c r="G380" s="25"/>
      <c r="H380" s="28"/>
      <c r="I380" s="25"/>
      <c r="J380" s="28"/>
      <c r="K380" s="25"/>
      <c r="L380" s="28"/>
      <c r="M380" s="23"/>
    </row>
    <row r="381" spans="1:52" ht="30" customHeight="1" x14ac:dyDescent="0.3">
      <c r="A381" s="19" t="s">
        <v>1190</v>
      </c>
      <c r="B381" s="20"/>
      <c r="C381" s="20"/>
      <c r="D381" s="20"/>
      <c r="E381" s="24"/>
      <c r="F381" s="27"/>
      <c r="G381" s="24"/>
      <c r="H381" s="27"/>
      <c r="I381" s="24"/>
      <c r="J381" s="27"/>
      <c r="K381" s="24"/>
      <c r="L381" s="27"/>
      <c r="M381" s="21"/>
      <c r="N381" s="1" t="s">
        <v>582</v>
      </c>
    </row>
    <row r="382" spans="1:52" ht="30" customHeight="1" x14ac:dyDescent="0.3">
      <c r="A382" s="22" t="s">
        <v>1186</v>
      </c>
      <c r="B382" s="22" t="s">
        <v>1191</v>
      </c>
      <c r="C382" s="22" t="s">
        <v>63</v>
      </c>
      <c r="D382" s="23">
        <v>1</v>
      </c>
      <c r="E382" s="25"/>
      <c r="F382" s="28"/>
      <c r="G382" s="25"/>
      <c r="H382" s="28"/>
      <c r="I382" s="25"/>
      <c r="J382" s="28"/>
      <c r="K382" s="25"/>
      <c r="L382" s="28"/>
      <c r="M382" s="22"/>
      <c r="N382" s="2" t="s">
        <v>582</v>
      </c>
      <c r="O382" s="2" t="s">
        <v>1192</v>
      </c>
      <c r="P382" s="2" t="s">
        <v>66</v>
      </c>
      <c r="Q382" s="2" t="s">
        <v>66</v>
      </c>
      <c r="R382" s="2" t="s">
        <v>67</v>
      </c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52</v>
      </c>
      <c r="AW382" s="2" t="s">
        <v>1193</v>
      </c>
      <c r="AX382" s="2" t="s">
        <v>52</v>
      </c>
      <c r="AY382" s="2" t="s">
        <v>52</v>
      </c>
      <c r="AZ382" s="2" t="s">
        <v>52</v>
      </c>
    </row>
    <row r="383" spans="1:52" ht="30" customHeight="1" x14ac:dyDescent="0.3">
      <c r="A383" s="22" t="s">
        <v>625</v>
      </c>
      <c r="B383" s="22" t="s">
        <v>52</v>
      </c>
      <c r="C383" s="22" t="s">
        <v>52</v>
      </c>
      <c r="D383" s="23"/>
      <c r="E383" s="25"/>
      <c r="F383" s="28"/>
      <c r="G383" s="25"/>
      <c r="H383" s="28"/>
      <c r="I383" s="25"/>
      <c r="J383" s="28"/>
      <c r="K383" s="25"/>
      <c r="L383" s="28"/>
      <c r="M383" s="22"/>
      <c r="N383" s="2" t="s">
        <v>106</v>
      </c>
      <c r="O383" s="2" t="s">
        <v>106</v>
      </c>
      <c r="P383" s="2" t="s">
        <v>52</v>
      </c>
      <c r="Q383" s="2" t="s">
        <v>52</v>
      </c>
      <c r="R383" s="2" t="s">
        <v>52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52</v>
      </c>
      <c r="AX383" s="2" t="s">
        <v>52</v>
      </c>
      <c r="AY383" s="2" t="s">
        <v>52</v>
      </c>
      <c r="AZ383" s="2" t="s">
        <v>52</v>
      </c>
    </row>
    <row r="384" spans="1:52" ht="30" customHeight="1" x14ac:dyDescent="0.3">
      <c r="A384" s="23"/>
      <c r="B384" s="23"/>
      <c r="C384" s="23"/>
      <c r="D384" s="23"/>
      <c r="E384" s="25"/>
      <c r="F384" s="28"/>
      <c r="G384" s="25"/>
      <c r="H384" s="28"/>
      <c r="I384" s="25"/>
      <c r="J384" s="28"/>
      <c r="K384" s="25"/>
      <c r="L384" s="28"/>
      <c r="M384" s="23"/>
    </row>
    <row r="385" spans="1:52" ht="30" customHeight="1" x14ac:dyDescent="0.3">
      <c r="A385" s="19" t="s">
        <v>1194</v>
      </c>
      <c r="B385" s="20"/>
      <c r="C385" s="20"/>
      <c r="D385" s="20"/>
      <c r="E385" s="24"/>
      <c r="F385" s="27"/>
      <c r="G385" s="24"/>
      <c r="H385" s="27"/>
      <c r="I385" s="24"/>
      <c r="J385" s="27"/>
      <c r="K385" s="24"/>
      <c r="L385" s="27"/>
      <c r="M385" s="21"/>
      <c r="N385" s="1" t="s">
        <v>587</v>
      </c>
    </row>
    <row r="386" spans="1:52" ht="30" customHeight="1" x14ac:dyDescent="0.3">
      <c r="A386" s="22" t="s">
        <v>1186</v>
      </c>
      <c r="B386" s="22" t="s">
        <v>585</v>
      </c>
      <c r="C386" s="22" t="s">
        <v>63</v>
      </c>
      <c r="D386" s="23">
        <v>1</v>
      </c>
      <c r="E386" s="25"/>
      <c r="F386" s="28"/>
      <c r="G386" s="25"/>
      <c r="H386" s="28"/>
      <c r="I386" s="25"/>
      <c r="J386" s="28"/>
      <c r="K386" s="25"/>
      <c r="L386" s="28"/>
      <c r="M386" s="22"/>
      <c r="N386" s="2" t="s">
        <v>587</v>
      </c>
      <c r="O386" s="2" t="s">
        <v>1195</v>
      </c>
      <c r="P386" s="2" t="s">
        <v>66</v>
      </c>
      <c r="Q386" s="2" t="s">
        <v>66</v>
      </c>
      <c r="R386" s="2" t="s">
        <v>67</v>
      </c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52</v>
      </c>
      <c r="AW386" s="2" t="s">
        <v>1196</v>
      </c>
      <c r="AX386" s="2" t="s">
        <v>52</v>
      </c>
      <c r="AY386" s="2" t="s">
        <v>52</v>
      </c>
      <c r="AZ386" s="2" t="s">
        <v>52</v>
      </c>
    </row>
    <row r="387" spans="1:52" ht="30" customHeight="1" x14ac:dyDescent="0.3">
      <c r="A387" s="22" t="s">
        <v>625</v>
      </c>
      <c r="B387" s="22" t="s">
        <v>52</v>
      </c>
      <c r="C387" s="22" t="s">
        <v>52</v>
      </c>
      <c r="D387" s="23"/>
      <c r="E387" s="25"/>
      <c r="F387" s="28"/>
      <c r="G387" s="25"/>
      <c r="H387" s="28"/>
      <c r="I387" s="25"/>
      <c r="J387" s="28"/>
      <c r="K387" s="25"/>
      <c r="L387" s="28"/>
      <c r="M387" s="22"/>
      <c r="N387" s="2" t="s">
        <v>106</v>
      </c>
      <c r="O387" s="2" t="s">
        <v>106</v>
      </c>
      <c r="P387" s="2" t="s">
        <v>52</v>
      </c>
      <c r="Q387" s="2" t="s">
        <v>52</v>
      </c>
      <c r="R387" s="2" t="s">
        <v>52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52</v>
      </c>
      <c r="AX387" s="2" t="s">
        <v>52</v>
      </c>
      <c r="AY387" s="2" t="s">
        <v>52</v>
      </c>
      <c r="AZ387" s="2" t="s">
        <v>52</v>
      </c>
    </row>
    <row r="388" spans="1:52" ht="30" customHeight="1" x14ac:dyDescent="0.3">
      <c r="A388" s="23"/>
      <c r="B388" s="23"/>
      <c r="C388" s="23"/>
      <c r="D388" s="23"/>
      <c r="E388" s="25"/>
      <c r="F388" s="28"/>
      <c r="G388" s="25"/>
      <c r="H388" s="28"/>
      <c r="I388" s="25"/>
      <c r="J388" s="28"/>
      <c r="K388" s="25"/>
      <c r="L388" s="28"/>
      <c r="M388" s="23"/>
    </row>
    <row r="389" spans="1:52" ht="30" customHeight="1" x14ac:dyDescent="0.3">
      <c r="A389" s="19" t="s">
        <v>1197</v>
      </c>
      <c r="B389" s="20"/>
      <c r="C389" s="20"/>
      <c r="D389" s="20"/>
      <c r="E389" s="24"/>
      <c r="F389" s="27"/>
      <c r="G389" s="24"/>
      <c r="H389" s="27"/>
      <c r="I389" s="24"/>
      <c r="J389" s="27"/>
      <c r="K389" s="24"/>
      <c r="L389" s="27"/>
      <c r="M389" s="21"/>
      <c r="N389" s="1" t="s">
        <v>592</v>
      </c>
    </row>
    <row r="390" spans="1:52" ht="30" customHeight="1" x14ac:dyDescent="0.3">
      <c r="A390" s="22" t="s">
        <v>589</v>
      </c>
      <c r="B390" s="22" t="s">
        <v>590</v>
      </c>
      <c r="C390" s="22" t="s">
        <v>63</v>
      </c>
      <c r="D390" s="23">
        <v>1</v>
      </c>
      <c r="E390" s="25"/>
      <c r="F390" s="28"/>
      <c r="G390" s="25"/>
      <c r="H390" s="28"/>
      <c r="I390" s="25"/>
      <c r="J390" s="28"/>
      <c r="K390" s="25"/>
      <c r="L390" s="28"/>
      <c r="M390" s="22"/>
      <c r="N390" s="2" t="s">
        <v>592</v>
      </c>
      <c r="O390" s="2" t="s">
        <v>1198</v>
      </c>
      <c r="P390" s="2" t="s">
        <v>66</v>
      </c>
      <c r="Q390" s="2" t="s">
        <v>66</v>
      </c>
      <c r="R390" s="2" t="s">
        <v>67</v>
      </c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52</v>
      </c>
      <c r="AW390" s="2" t="s">
        <v>1199</v>
      </c>
      <c r="AX390" s="2" t="s">
        <v>52</v>
      </c>
      <c r="AY390" s="2" t="s">
        <v>52</v>
      </c>
      <c r="AZ390" s="2" t="s">
        <v>52</v>
      </c>
    </row>
    <row r="391" spans="1:52" ht="30" customHeight="1" x14ac:dyDescent="0.3">
      <c r="A391" s="22" t="s">
        <v>625</v>
      </c>
      <c r="B391" s="22" t="s">
        <v>52</v>
      </c>
      <c r="C391" s="22" t="s">
        <v>52</v>
      </c>
      <c r="D391" s="23"/>
      <c r="E391" s="25"/>
      <c r="F391" s="28"/>
      <c r="G391" s="25"/>
      <c r="H391" s="28"/>
      <c r="I391" s="25"/>
      <c r="J391" s="28"/>
      <c r="K391" s="25"/>
      <c r="L391" s="28"/>
      <c r="M391" s="22"/>
      <c r="N391" s="2" t="s">
        <v>106</v>
      </c>
      <c r="O391" s="2" t="s">
        <v>106</v>
      </c>
      <c r="P391" s="2" t="s">
        <v>52</v>
      </c>
      <c r="Q391" s="2" t="s">
        <v>52</v>
      </c>
      <c r="R391" s="2" t="s">
        <v>52</v>
      </c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52</v>
      </c>
      <c r="AX391" s="2" t="s">
        <v>52</v>
      </c>
      <c r="AY391" s="2" t="s">
        <v>52</v>
      </c>
      <c r="AZ391" s="2" t="s">
        <v>52</v>
      </c>
    </row>
    <row r="392" spans="1:52" ht="30" customHeight="1" x14ac:dyDescent="0.3">
      <c r="A392" s="23"/>
      <c r="B392" s="23"/>
      <c r="C392" s="23"/>
      <c r="D392" s="23"/>
      <c r="E392" s="25"/>
      <c r="F392" s="28"/>
      <c r="G392" s="25"/>
      <c r="H392" s="28"/>
      <c r="I392" s="25"/>
      <c r="J392" s="28"/>
      <c r="K392" s="25"/>
      <c r="L392" s="28"/>
      <c r="M392" s="23"/>
    </row>
    <row r="393" spans="1:52" ht="30" customHeight="1" x14ac:dyDescent="0.3">
      <c r="A393" s="19" t="s">
        <v>1200</v>
      </c>
      <c r="B393" s="20"/>
      <c r="C393" s="20"/>
      <c r="D393" s="20"/>
      <c r="E393" s="24"/>
      <c r="F393" s="27"/>
      <c r="G393" s="24"/>
      <c r="H393" s="27"/>
      <c r="I393" s="24"/>
      <c r="J393" s="27"/>
      <c r="K393" s="24"/>
      <c r="L393" s="27"/>
      <c r="M393" s="21"/>
      <c r="N393" s="1" t="s">
        <v>632</v>
      </c>
    </row>
    <row r="394" spans="1:52" ht="30" customHeight="1" x14ac:dyDescent="0.3">
      <c r="A394" s="22" t="s">
        <v>628</v>
      </c>
      <c r="B394" s="22" t="s">
        <v>629</v>
      </c>
      <c r="C394" s="22" t="s">
        <v>1203</v>
      </c>
      <c r="D394" s="23">
        <v>0.25979999999999998</v>
      </c>
      <c r="E394" s="25"/>
      <c r="F394" s="28"/>
      <c r="G394" s="25"/>
      <c r="H394" s="28"/>
      <c r="I394" s="25"/>
      <c r="J394" s="28"/>
      <c r="K394" s="25"/>
      <c r="L394" s="28"/>
      <c r="M394" s="22"/>
      <c r="N394" s="2" t="s">
        <v>632</v>
      </c>
      <c r="O394" s="2" t="s">
        <v>1204</v>
      </c>
      <c r="P394" s="2" t="s">
        <v>66</v>
      </c>
      <c r="Q394" s="2" t="s">
        <v>66</v>
      </c>
      <c r="R394" s="2" t="s">
        <v>67</v>
      </c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52</v>
      </c>
      <c r="AW394" s="2" t="s">
        <v>1205</v>
      </c>
      <c r="AX394" s="2" t="s">
        <v>52</v>
      </c>
      <c r="AY394" s="2" t="s">
        <v>52</v>
      </c>
      <c r="AZ394" s="2" t="s">
        <v>52</v>
      </c>
    </row>
    <row r="395" spans="1:52" ht="30" customHeight="1" x14ac:dyDescent="0.3">
      <c r="A395" s="22" t="s">
        <v>1206</v>
      </c>
      <c r="B395" s="22" t="s">
        <v>1207</v>
      </c>
      <c r="C395" s="22" t="s">
        <v>793</v>
      </c>
      <c r="D395" s="23">
        <v>11</v>
      </c>
      <c r="E395" s="25"/>
      <c r="F395" s="28"/>
      <c r="G395" s="25"/>
      <c r="H395" s="28"/>
      <c r="I395" s="25"/>
      <c r="J395" s="28"/>
      <c r="K395" s="25"/>
      <c r="L395" s="28"/>
      <c r="M395" s="22"/>
      <c r="N395" s="2" t="s">
        <v>632</v>
      </c>
      <c r="O395" s="2" t="s">
        <v>1208</v>
      </c>
      <c r="P395" s="2" t="s">
        <v>66</v>
      </c>
      <c r="Q395" s="2" t="s">
        <v>66</v>
      </c>
      <c r="R395" s="2" t="s">
        <v>67</v>
      </c>
      <c r="S395" s="3"/>
      <c r="T395" s="3"/>
      <c r="U395" s="3"/>
      <c r="V395" s="3">
        <v>1</v>
      </c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52</v>
      </c>
      <c r="AW395" s="2" t="s">
        <v>1209</v>
      </c>
      <c r="AX395" s="2" t="s">
        <v>52</v>
      </c>
      <c r="AY395" s="2" t="s">
        <v>52</v>
      </c>
      <c r="AZ395" s="2" t="s">
        <v>52</v>
      </c>
    </row>
    <row r="396" spans="1:52" ht="30" customHeight="1" x14ac:dyDescent="0.3">
      <c r="A396" s="22" t="s">
        <v>761</v>
      </c>
      <c r="B396" s="22" t="s">
        <v>1210</v>
      </c>
      <c r="C396" s="22" t="s">
        <v>517</v>
      </c>
      <c r="D396" s="23">
        <v>1</v>
      </c>
      <c r="E396" s="25"/>
      <c r="F396" s="28"/>
      <c r="G396" s="25"/>
      <c r="H396" s="28"/>
      <c r="I396" s="25"/>
      <c r="J396" s="28"/>
      <c r="K396" s="25"/>
      <c r="L396" s="28"/>
      <c r="M396" s="22"/>
      <c r="N396" s="2" t="s">
        <v>632</v>
      </c>
      <c r="O396" s="2" t="s">
        <v>535</v>
      </c>
      <c r="P396" s="2" t="s">
        <v>66</v>
      </c>
      <c r="Q396" s="2" t="s">
        <v>66</v>
      </c>
      <c r="R396" s="2" t="s">
        <v>66</v>
      </c>
      <c r="S396" s="3">
        <v>0</v>
      </c>
      <c r="T396" s="3">
        <v>0</v>
      </c>
      <c r="U396" s="3">
        <v>0.2</v>
      </c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52</v>
      </c>
      <c r="AW396" s="2" t="s">
        <v>1211</v>
      </c>
      <c r="AX396" s="2" t="s">
        <v>52</v>
      </c>
      <c r="AY396" s="2" t="s">
        <v>52</v>
      </c>
      <c r="AZ396" s="2" t="s">
        <v>52</v>
      </c>
    </row>
    <row r="397" spans="1:52" ht="30" customHeight="1" x14ac:dyDescent="0.3">
      <c r="A397" s="22" t="s">
        <v>1212</v>
      </c>
      <c r="B397" s="22" t="s">
        <v>618</v>
      </c>
      <c r="C397" s="22" t="s">
        <v>619</v>
      </c>
      <c r="D397" s="23">
        <v>1</v>
      </c>
      <c r="E397" s="25"/>
      <c r="F397" s="28"/>
      <c r="G397" s="25"/>
      <c r="H397" s="28"/>
      <c r="I397" s="25"/>
      <c r="J397" s="28"/>
      <c r="K397" s="25"/>
      <c r="L397" s="28"/>
      <c r="M397" s="22"/>
      <c r="N397" s="2" t="s">
        <v>632</v>
      </c>
      <c r="O397" s="2" t="s">
        <v>1213</v>
      </c>
      <c r="P397" s="2" t="s">
        <v>66</v>
      </c>
      <c r="Q397" s="2" t="s">
        <v>66</v>
      </c>
      <c r="R397" s="2" t="s">
        <v>67</v>
      </c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52</v>
      </c>
      <c r="AW397" s="2" t="s">
        <v>1214</v>
      </c>
      <c r="AX397" s="2" t="s">
        <v>67</v>
      </c>
      <c r="AY397" s="2" t="s">
        <v>52</v>
      </c>
      <c r="AZ397" s="2" t="s">
        <v>52</v>
      </c>
    </row>
    <row r="398" spans="1:52" ht="30" customHeight="1" x14ac:dyDescent="0.3">
      <c r="A398" s="22" t="s">
        <v>625</v>
      </c>
      <c r="B398" s="22" t="s">
        <v>52</v>
      </c>
      <c r="C398" s="22" t="s">
        <v>52</v>
      </c>
      <c r="D398" s="23"/>
      <c r="E398" s="25"/>
      <c r="F398" s="28"/>
      <c r="G398" s="25"/>
      <c r="H398" s="28"/>
      <c r="I398" s="25"/>
      <c r="J398" s="28"/>
      <c r="K398" s="25"/>
      <c r="L398" s="28"/>
      <c r="M398" s="22"/>
      <c r="N398" s="2" t="s">
        <v>106</v>
      </c>
      <c r="O398" s="2" t="s">
        <v>106</v>
      </c>
      <c r="P398" s="2" t="s">
        <v>52</v>
      </c>
      <c r="Q398" s="2" t="s">
        <v>52</v>
      </c>
      <c r="R398" s="2" t="s">
        <v>52</v>
      </c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52</v>
      </c>
      <c r="AX398" s="2" t="s">
        <v>52</v>
      </c>
      <c r="AY398" s="2" t="s">
        <v>52</v>
      </c>
      <c r="AZ398" s="2" t="s">
        <v>52</v>
      </c>
    </row>
    <row r="399" spans="1:52" ht="30" customHeight="1" x14ac:dyDescent="0.3">
      <c r="A399" s="23"/>
      <c r="B399" s="23"/>
      <c r="C399" s="23"/>
      <c r="D399" s="23"/>
      <c r="E399" s="25"/>
      <c r="F399" s="28"/>
      <c r="G399" s="25"/>
      <c r="H399" s="28"/>
      <c r="I399" s="25"/>
      <c r="J399" s="28"/>
      <c r="K399" s="25"/>
      <c r="L399" s="28"/>
      <c r="M399" s="23"/>
    </row>
    <row r="400" spans="1:52" ht="30" customHeight="1" x14ac:dyDescent="0.3">
      <c r="A400" s="19" t="s">
        <v>1215</v>
      </c>
      <c r="B400" s="20"/>
      <c r="C400" s="20"/>
      <c r="D400" s="20"/>
      <c r="E400" s="24"/>
      <c r="F400" s="27"/>
      <c r="G400" s="24"/>
      <c r="H400" s="27"/>
      <c r="I400" s="24"/>
      <c r="J400" s="27"/>
      <c r="K400" s="24"/>
      <c r="L400" s="27"/>
      <c r="M400" s="21"/>
      <c r="N400" s="1" t="s">
        <v>639</v>
      </c>
    </row>
    <row r="401" spans="1:52" ht="30" customHeight="1" x14ac:dyDescent="0.3">
      <c r="A401" s="22" t="s">
        <v>1217</v>
      </c>
      <c r="B401" s="22" t="s">
        <v>1218</v>
      </c>
      <c r="C401" s="22" t="s">
        <v>793</v>
      </c>
      <c r="D401" s="23">
        <v>0.104</v>
      </c>
      <c r="E401" s="25"/>
      <c r="F401" s="28"/>
      <c r="G401" s="25"/>
      <c r="H401" s="28"/>
      <c r="I401" s="25"/>
      <c r="J401" s="28"/>
      <c r="K401" s="25"/>
      <c r="L401" s="28"/>
      <c r="M401" s="22"/>
      <c r="N401" s="2" t="s">
        <v>639</v>
      </c>
      <c r="O401" s="2" t="s">
        <v>1219</v>
      </c>
      <c r="P401" s="2" t="s">
        <v>66</v>
      </c>
      <c r="Q401" s="2" t="s">
        <v>66</v>
      </c>
      <c r="R401" s="2" t="s">
        <v>67</v>
      </c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2" t="s">
        <v>52</v>
      </c>
      <c r="AW401" s="2" t="s">
        <v>1220</v>
      </c>
      <c r="AX401" s="2" t="s">
        <v>52</v>
      </c>
      <c r="AY401" s="2" t="s">
        <v>52</v>
      </c>
      <c r="AZ401" s="2" t="s">
        <v>52</v>
      </c>
    </row>
    <row r="402" spans="1:52" ht="30" customHeight="1" x14ac:dyDescent="0.3">
      <c r="A402" s="22" t="s">
        <v>1221</v>
      </c>
      <c r="B402" s="22" t="s">
        <v>1222</v>
      </c>
      <c r="C402" s="22" t="s">
        <v>793</v>
      </c>
      <c r="D402" s="23">
        <v>5.1999999999999998E-3</v>
      </c>
      <c r="E402" s="25"/>
      <c r="F402" s="28"/>
      <c r="G402" s="25"/>
      <c r="H402" s="28"/>
      <c r="I402" s="25"/>
      <c r="J402" s="28"/>
      <c r="K402" s="25"/>
      <c r="L402" s="28"/>
      <c r="M402" s="22"/>
      <c r="N402" s="2" t="s">
        <v>639</v>
      </c>
      <c r="O402" s="2" t="s">
        <v>1223</v>
      </c>
      <c r="P402" s="2" t="s">
        <v>66</v>
      </c>
      <c r="Q402" s="2" t="s">
        <v>66</v>
      </c>
      <c r="R402" s="2" t="s">
        <v>67</v>
      </c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1224</v>
      </c>
      <c r="AX402" s="2" t="s">
        <v>52</v>
      </c>
      <c r="AY402" s="2" t="s">
        <v>52</v>
      </c>
      <c r="AZ402" s="2" t="s">
        <v>52</v>
      </c>
    </row>
    <row r="403" spans="1:52" ht="30" customHeight="1" x14ac:dyDescent="0.3">
      <c r="A403" s="22" t="s">
        <v>625</v>
      </c>
      <c r="B403" s="22" t="s">
        <v>52</v>
      </c>
      <c r="C403" s="22" t="s">
        <v>52</v>
      </c>
      <c r="D403" s="23"/>
      <c r="E403" s="25"/>
      <c r="F403" s="28"/>
      <c r="G403" s="25"/>
      <c r="H403" s="28"/>
      <c r="I403" s="25"/>
      <c r="J403" s="28"/>
      <c r="K403" s="25"/>
      <c r="L403" s="28"/>
      <c r="M403" s="22"/>
      <c r="N403" s="2" t="s">
        <v>106</v>
      </c>
      <c r="O403" s="2" t="s">
        <v>106</v>
      </c>
      <c r="P403" s="2" t="s">
        <v>52</v>
      </c>
      <c r="Q403" s="2" t="s">
        <v>52</v>
      </c>
      <c r="R403" s="2" t="s">
        <v>52</v>
      </c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52</v>
      </c>
      <c r="AX403" s="2" t="s">
        <v>52</v>
      </c>
      <c r="AY403" s="2" t="s">
        <v>52</v>
      </c>
      <c r="AZ403" s="2" t="s">
        <v>52</v>
      </c>
    </row>
    <row r="404" spans="1:52" ht="30" customHeight="1" x14ac:dyDescent="0.3">
      <c r="A404" s="23"/>
      <c r="B404" s="23"/>
      <c r="C404" s="23"/>
      <c r="D404" s="23"/>
      <c r="E404" s="25"/>
      <c r="F404" s="28"/>
      <c r="G404" s="25"/>
      <c r="H404" s="28"/>
      <c r="I404" s="25"/>
      <c r="J404" s="28"/>
      <c r="K404" s="25"/>
      <c r="L404" s="28"/>
      <c r="M404" s="23"/>
    </row>
    <row r="405" spans="1:52" ht="30" customHeight="1" x14ac:dyDescent="0.3">
      <c r="A405" s="19" t="s">
        <v>1225</v>
      </c>
      <c r="B405" s="20"/>
      <c r="C405" s="20"/>
      <c r="D405" s="20"/>
      <c r="E405" s="24"/>
      <c r="F405" s="27"/>
      <c r="G405" s="24"/>
      <c r="H405" s="27"/>
      <c r="I405" s="24"/>
      <c r="J405" s="27"/>
      <c r="K405" s="24"/>
      <c r="L405" s="27"/>
      <c r="M405" s="21"/>
      <c r="N405" s="1" t="s">
        <v>644</v>
      </c>
    </row>
    <row r="406" spans="1:52" ht="30" customHeight="1" x14ac:dyDescent="0.3">
      <c r="A406" s="22" t="s">
        <v>1038</v>
      </c>
      <c r="B406" s="22" t="s">
        <v>618</v>
      </c>
      <c r="C406" s="22" t="s">
        <v>619</v>
      </c>
      <c r="D406" s="23">
        <v>2.7000000000000001E-3</v>
      </c>
      <c r="E406" s="25"/>
      <c r="F406" s="28"/>
      <c r="G406" s="25"/>
      <c r="H406" s="28"/>
      <c r="I406" s="25"/>
      <c r="J406" s="28"/>
      <c r="K406" s="25"/>
      <c r="L406" s="28"/>
      <c r="M406" s="22"/>
      <c r="N406" s="2" t="s">
        <v>644</v>
      </c>
      <c r="O406" s="2" t="s">
        <v>1039</v>
      </c>
      <c r="P406" s="2" t="s">
        <v>66</v>
      </c>
      <c r="Q406" s="2" t="s">
        <v>66</v>
      </c>
      <c r="R406" s="2" t="s">
        <v>67</v>
      </c>
      <c r="S406" s="3"/>
      <c r="T406" s="3"/>
      <c r="U406" s="3"/>
      <c r="V406" s="3">
        <v>1</v>
      </c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52</v>
      </c>
      <c r="AW406" s="2" t="s">
        <v>1227</v>
      </c>
      <c r="AX406" s="2" t="s">
        <v>52</v>
      </c>
      <c r="AY406" s="2" t="s">
        <v>52</v>
      </c>
      <c r="AZ406" s="2" t="s">
        <v>52</v>
      </c>
    </row>
    <row r="407" spans="1:52" ht="30" customHeight="1" x14ac:dyDescent="0.3">
      <c r="A407" s="22" t="s">
        <v>661</v>
      </c>
      <c r="B407" s="22" t="s">
        <v>618</v>
      </c>
      <c r="C407" s="22" t="s">
        <v>619</v>
      </c>
      <c r="D407" s="23">
        <v>1.2999999999999999E-3</v>
      </c>
      <c r="E407" s="25"/>
      <c r="F407" s="28"/>
      <c r="G407" s="25"/>
      <c r="H407" s="28"/>
      <c r="I407" s="25"/>
      <c r="J407" s="28"/>
      <c r="K407" s="25"/>
      <c r="L407" s="28"/>
      <c r="M407" s="22"/>
      <c r="N407" s="2" t="s">
        <v>644</v>
      </c>
      <c r="O407" s="2" t="s">
        <v>662</v>
      </c>
      <c r="P407" s="2" t="s">
        <v>66</v>
      </c>
      <c r="Q407" s="2" t="s">
        <v>66</v>
      </c>
      <c r="R407" s="2" t="s">
        <v>67</v>
      </c>
      <c r="S407" s="3"/>
      <c r="T407" s="3"/>
      <c r="U407" s="3"/>
      <c r="V407" s="3">
        <v>1</v>
      </c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52</v>
      </c>
      <c r="AW407" s="2" t="s">
        <v>1228</v>
      </c>
      <c r="AX407" s="2" t="s">
        <v>52</v>
      </c>
      <c r="AY407" s="2" t="s">
        <v>52</v>
      </c>
      <c r="AZ407" s="2" t="s">
        <v>52</v>
      </c>
    </row>
    <row r="408" spans="1:52" ht="30" customHeight="1" x14ac:dyDescent="0.3">
      <c r="A408" s="22" t="s">
        <v>1229</v>
      </c>
      <c r="B408" s="22" t="s">
        <v>1230</v>
      </c>
      <c r="C408" s="22" t="s">
        <v>517</v>
      </c>
      <c r="D408" s="23">
        <v>1</v>
      </c>
      <c r="E408" s="25"/>
      <c r="F408" s="28"/>
      <c r="G408" s="25"/>
      <c r="H408" s="28"/>
      <c r="I408" s="25"/>
      <c r="J408" s="28"/>
      <c r="K408" s="25"/>
      <c r="L408" s="28"/>
      <c r="M408" s="22"/>
      <c r="N408" s="2" t="s">
        <v>644</v>
      </c>
      <c r="O408" s="2" t="s">
        <v>535</v>
      </c>
      <c r="P408" s="2" t="s">
        <v>66</v>
      </c>
      <c r="Q408" s="2" t="s">
        <v>66</v>
      </c>
      <c r="R408" s="2" t="s">
        <v>66</v>
      </c>
      <c r="S408" s="3">
        <v>1</v>
      </c>
      <c r="T408" s="3">
        <v>0</v>
      </c>
      <c r="U408" s="3">
        <v>0.12</v>
      </c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52</v>
      </c>
      <c r="AW408" s="2" t="s">
        <v>1231</v>
      </c>
      <c r="AX408" s="2" t="s">
        <v>52</v>
      </c>
      <c r="AY408" s="2" t="s">
        <v>52</v>
      </c>
      <c r="AZ408" s="2" t="s">
        <v>52</v>
      </c>
    </row>
    <row r="409" spans="1:52" ht="30" customHeight="1" x14ac:dyDescent="0.3">
      <c r="A409" s="22" t="s">
        <v>625</v>
      </c>
      <c r="B409" s="22" t="s">
        <v>52</v>
      </c>
      <c r="C409" s="22" t="s">
        <v>52</v>
      </c>
      <c r="D409" s="23"/>
      <c r="E409" s="25"/>
      <c r="F409" s="28"/>
      <c r="G409" s="25"/>
      <c r="H409" s="28"/>
      <c r="I409" s="25"/>
      <c r="J409" s="28"/>
      <c r="K409" s="25"/>
      <c r="L409" s="28"/>
      <c r="M409" s="22"/>
      <c r="N409" s="2" t="s">
        <v>106</v>
      </c>
      <c r="O409" s="2" t="s">
        <v>106</v>
      </c>
      <c r="P409" s="2" t="s">
        <v>52</v>
      </c>
      <c r="Q409" s="2" t="s">
        <v>52</v>
      </c>
      <c r="R409" s="2" t="s">
        <v>52</v>
      </c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52</v>
      </c>
      <c r="AW409" s="2" t="s">
        <v>52</v>
      </c>
      <c r="AX409" s="2" t="s">
        <v>52</v>
      </c>
      <c r="AY409" s="2" t="s">
        <v>52</v>
      </c>
      <c r="AZ409" s="2" t="s">
        <v>52</v>
      </c>
    </row>
    <row r="410" spans="1:52" ht="30" customHeight="1" x14ac:dyDescent="0.3">
      <c r="A410" s="23"/>
      <c r="B410" s="23"/>
      <c r="C410" s="23"/>
      <c r="D410" s="23"/>
      <c r="E410" s="25"/>
      <c r="F410" s="28"/>
      <c r="G410" s="25"/>
      <c r="H410" s="28"/>
      <c r="I410" s="25"/>
      <c r="J410" s="28"/>
      <c r="K410" s="25"/>
      <c r="L410" s="28"/>
      <c r="M410" s="23"/>
    </row>
    <row r="411" spans="1:52" ht="30" customHeight="1" x14ac:dyDescent="0.3">
      <c r="A411" s="19" t="s">
        <v>1232</v>
      </c>
      <c r="B411" s="20"/>
      <c r="C411" s="20"/>
      <c r="D411" s="20"/>
      <c r="E411" s="24"/>
      <c r="F411" s="27"/>
      <c r="G411" s="24"/>
      <c r="H411" s="27"/>
      <c r="I411" s="24"/>
      <c r="J411" s="27"/>
      <c r="K411" s="24"/>
      <c r="L411" s="27"/>
      <c r="M411" s="21"/>
      <c r="N411" s="1" t="s">
        <v>650</v>
      </c>
    </row>
    <row r="412" spans="1:52" ht="30" customHeight="1" x14ac:dyDescent="0.3">
      <c r="A412" s="22" t="s">
        <v>1234</v>
      </c>
      <c r="B412" s="22" t="s">
        <v>1235</v>
      </c>
      <c r="C412" s="22" t="s">
        <v>793</v>
      </c>
      <c r="D412" s="23">
        <v>0.21579999999999999</v>
      </c>
      <c r="E412" s="25"/>
      <c r="F412" s="28"/>
      <c r="G412" s="25"/>
      <c r="H412" s="28"/>
      <c r="I412" s="25"/>
      <c r="J412" s="28"/>
      <c r="K412" s="25"/>
      <c r="L412" s="28"/>
      <c r="M412" s="22"/>
      <c r="N412" s="2" t="s">
        <v>650</v>
      </c>
      <c r="O412" s="2" t="s">
        <v>1236</v>
      </c>
      <c r="P412" s="2" t="s">
        <v>66</v>
      </c>
      <c r="Q412" s="2" t="s">
        <v>66</v>
      </c>
      <c r="R412" s="2" t="s">
        <v>67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52</v>
      </c>
      <c r="AW412" s="2" t="s">
        <v>1237</v>
      </c>
      <c r="AX412" s="2" t="s">
        <v>52</v>
      </c>
      <c r="AY412" s="2" t="s">
        <v>52</v>
      </c>
      <c r="AZ412" s="2" t="s">
        <v>52</v>
      </c>
    </row>
    <row r="413" spans="1:52" ht="30" customHeight="1" x14ac:dyDescent="0.3">
      <c r="A413" s="22" t="s">
        <v>1221</v>
      </c>
      <c r="B413" s="22" t="s">
        <v>1222</v>
      </c>
      <c r="C413" s="22" t="s">
        <v>793</v>
      </c>
      <c r="D413" s="23">
        <v>1.04E-2</v>
      </c>
      <c r="E413" s="25"/>
      <c r="F413" s="28"/>
      <c r="G413" s="25"/>
      <c r="H413" s="28"/>
      <c r="I413" s="25"/>
      <c r="J413" s="28"/>
      <c r="K413" s="25"/>
      <c r="L413" s="28"/>
      <c r="M413" s="22"/>
      <c r="N413" s="2" t="s">
        <v>650</v>
      </c>
      <c r="O413" s="2" t="s">
        <v>1223</v>
      </c>
      <c r="P413" s="2" t="s">
        <v>66</v>
      </c>
      <c r="Q413" s="2" t="s">
        <v>66</v>
      </c>
      <c r="R413" s="2" t="s">
        <v>67</v>
      </c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2" t="s">
        <v>52</v>
      </c>
      <c r="AW413" s="2" t="s">
        <v>1238</v>
      </c>
      <c r="AX413" s="2" t="s">
        <v>52</v>
      </c>
      <c r="AY413" s="2" t="s">
        <v>52</v>
      </c>
      <c r="AZ413" s="2" t="s">
        <v>52</v>
      </c>
    </row>
    <row r="414" spans="1:52" ht="30" customHeight="1" x14ac:dyDescent="0.3">
      <c r="A414" s="22" t="s">
        <v>1239</v>
      </c>
      <c r="B414" s="22" t="s">
        <v>1240</v>
      </c>
      <c r="C414" s="22" t="s">
        <v>793</v>
      </c>
      <c r="D414" s="23">
        <v>0.08</v>
      </c>
      <c r="E414" s="25"/>
      <c r="F414" s="28"/>
      <c r="G414" s="25"/>
      <c r="H414" s="28"/>
      <c r="I414" s="25"/>
      <c r="J414" s="28"/>
      <c r="K414" s="25"/>
      <c r="L414" s="28"/>
      <c r="M414" s="22"/>
      <c r="N414" s="2" t="s">
        <v>650</v>
      </c>
      <c r="O414" s="2" t="s">
        <v>1241</v>
      </c>
      <c r="P414" s="2" t="s">
        <v>66</v>
      </c>
      <c r="Q414" s="2" t="s">
        <v>66</v>
      </c>
      <c r="R414" s="2" t="s">
        <v>67</v>
      </c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2" t="s">
        <v>52</v>
      </c>
      <c r="AW414" s="2" t="s">
        <v>1242</v>
      </c>
      <c r="AX414" s="2" t="s">
        <v>52</v>
      </c>
      <c r="AY414" s="2" t="s">
        <v>52</v>
      </c>
      <c r="AZ414" s="2" t="s">
        <v>52</v>
      </c>
    </row>
    <row r="415" spans="1:52" ht="30" customHeight="1" x14ac:dyDescent="0.3">
      <c r="A415" s="22" t="s">
        <v>625</v>
      </c>
      <c r="B415" s="22" t="s">
        <v>52</v>
      </c>
      <c r="C415" s="22" t="s">
        <v>52</v>
      </c>
      <c r="D415" s="23"/>
      <c r="E415" s="25"/>
      <c r="F415" s="28"/>
      <c r="G415" s="25"/>
      <c r="H415" s="28"/>
      <c r="I415" s="25"/>
      <c r="J415" s="28"/>
      <c r="K415" s="25"/>
      <c r="L415" s="28"/>
      <c r="M415" s="22"/>
      <c r="N415" s="2" t="s">
        <v>106</v>
      </c>
      <c r="O415" s="2" t="s">
        <v>106</v>
      </c>
      <c r="P415" s="2" t="s">
        <v>52</v>
      </c>
      <c r="Q415" s="2" t="s">
        <v>52</v>
      </c>
      <c r="R415" s="2" t="s">
        <v>52</v>
      </c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52</v>
      </c>
      <c r="AX415" s="2" t="s">
        <v>52</v>
      </c>
      <c r="AY415" s="2" t="s">
        <v>52</v>
      </c>
      <c r="AZ415" s="2" t="s">
        <v>52</v>
      </c>
    </row>
    <row r="416" spans="1:52" ht="30" customHeight="1" x14ac:dyDescent="0.3">
      <c r="A416" s="23"/>
      <c r="B416" s="23"/>
      <c r="C416" s="23"/>
      <c r="D416" s="23"/>
      <c r="E416" s="25"/>
      <c r="F416" s="28"/>
      <c r="G416" s="25"/>
      <c r="H416" s="28"/>
      <c r="I416" s="25"/>
      <c r="J416" s="28"/>
      <c r="K416" s="25"/>
      <c r="L416" s="28"/>
      <c r="M416" s="23"/>
    </row>
    <row r="417" spans="1:52" ht="30" customHeight="1" x14ac:dyDescent="0.3">
      <c r="A417" s="19" t="s">
        <v>1243</v>
      </c>
      <c r="B417" s="20"/>
      <c r="C417" s="20"/>
      <c r="D417" s="20"/>
      <c r="E417" s="24"/>
      <c r="F417" s="27"/>
      <c r="G417" s="24"/>
      <c r="H417" s="27"/>
      <c r="I417" s="24"/>
      <c r="J417" s="27"/>
      <c r="K417" s="24"/>
      <c r="L417" s="27"/>
      <c r="M417" s="21"/>
      <c r="N417" s="1" t="s">
        <v>654</v>
      </c>
    </row>
    <row r="418" spans="1:52" ht="30" customHeight="1" x14ac:dyDescent="0.3">
      <c r="A418" s="22" t="s">
        <v>1038</v>
      </c>
      <c r="B418" s="22" t="s">
        <v>618</v>
      </c>
      <c r="C418" s="22" t="s">
        <v>619</v>
      </c>
      <c r="D418" s="23">
        <v>2.7000000000000001E-3</v>
      </c>
      <c r="E418" s="25"/>
      <c r="F418" s="28"/>
      <c r="G418" s="25"/>
      <c r="H418" s="28"/>
      <c r="I418" s="25"/>
      <c r="J418" s="28"/>
      <c r="K418" s="25"/>
      <c r="L418" s="28"/>
      <c r="M418" s="22"/>
      <c r="N418" s="2" t="s">
        <v>654</v>
      </c>
      <c r="O418" s="2" t="s">
        <v>1039</v>
      </c>
      <c r="P418" s="2" t="s">
        <v>66</v>
      </c>
      <c r="Q418" s="2" t="s">
        <v>66</v>
      </c>
      <c r="R418" s="2" t="s">
        <v>67</v>
      </c>
      <c r="S418" s="3"/>
      <c r="T418" s="3"/>
      <c r="U418" s="3"/>
      <c r="V418" s="3">
        <v>1</v>
      </c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52</v>
      </c>
      <c r="AW418" s="2" t="s">
        <v>1244</v>
      </c>
      <c r="AX418" s="2" t="s">
        <v>52</v>
      </c>
      <c r="AY418" s="2" t="s">
        <v>52</v>
      </c>
      <c r="AZ418" s="2" t="s">
        <v>52</v>
      </c>
    </row>
    <row r="419" spans="1:52" ht="30" customHeight="1" x14ac:dyDescent="0.3">
      <c r="A419" s="22" t="s">
        <v>661</v>
      </c>
      <c r="B419" s="22" t="s">
        <v>618</v>
      </c>
      <c r="C419" s="22" t="s">
        <v>619</v>
      </c>
      <c r="D419" s="23">
        <v>1.2999999999999999E-3</v>
      </c>
      <c r="E419" s="25"/>
      <c r="F419" s="28"/>
      <c r="G419" s="25"/>
      <c r="H419" s="28"/>
      <c r="I419" s="25"/>
      <c r="J419" s="28"/>
      <c r="K419" s="25"/>
      <c r="L419" s="28"/>
      <c r="M419" s="22"/>
      <c r="N419" s="2" t="s">
        <v>654</v>
      </c>
      <c r="O419" s="2" t="s">
        <v>662</v>
      </c>
      <c r="P419" s="2" t="s">
        <v>66</v>
      </c>
      <c r="Q419" s="2" t="s">
        <v>66</v>
      </c>
      <c r="R419" s="2" t="s">
        <v>67</v>
      </c>
      <c r="S419" s="3"/>
      <c r="T419" s="3"/>
      <c r="U419" s="3"/>
      <c r="V419" s="3">
        <v>1</v>
      </c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2" t="s">
        <v>52</v>
      </c>
      <c r="AW419" s="2" t="s">
        <v>1245</v>
      </c>
      <c r="AX419" s="2" t="s">
        <v>52</v>
      </c>
      <c r="AY419" s="2" t="s">
        <v>52</v>
      </c>
      <c r="AZ419" s="2" t="s">
        <v>52</v>
      </c>
    </row>
    <row r="420" spans="1:52" ht="30" customHeight="1" x14ac:dyDescent="0.3">
      <c r="A420" s="22" t="s">
        <v>1038</v>
      </c>
      <c r="B420" s="22" t="s">
        <v>618</v>
      </c>
      <c r="C420" s="22" t="s">
        <v>619</v>
      </c>
      <c r="D420" s="23">
        <v>2.7000000000000001E-3</v>
      </c>
      <c r="E420" s="25"/>
      <c r="F420" s="28"/>
      <c r="G420" s="25"/>
      <c r="H420" s="28"/>
      <c r="I420" s="25"/>
      <c r="J420" s="28"/>
      <c r="K420" s="25"/>
      <c r="L420" s="28"/>
      <c r="M420" s="22"/>
      <c r="N420" s="2" t="s">
        <v>654</v>
      </c>
      <c r="O420" s="2" t="s">
        <v>1039</v>
      </c>
      <c r="P420" s="2" t="s">
        <v>66</v>
      </c>
      <c r="Q420" s="2" t="s">
        <v>66</v>
      </c>
      <c r="R420" s="2" t="s">
        <v>67</v>
      </c>
      <c r="S420" s="3"/>
      <c r="T420" s="3"/>
      <c r="U420" s="3"/>
      <c r="V420" s="3">
        <v>1</v>
      </c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2" t="s">
        <v>52</v>
      </c>
      <c r="AW420" s="2" t="s">
        <v>1244</v>
      </c>
      <c r="AX420" s="2" t="s">
        <v>52</v>
      </c>
      <c r="AY420" s="2" t="s">
        <v>52</v>
      </c>
      <c r="AZ420" s="2" t="s">
        <v>52</v>
      </c>
    </row>
    <row r="421" spans="1:52" ht="30" customHeight="1" x14ac:dyDescent="0.3">
      <c r="A421" s="22" t="s">
        <v>661</v>
      </c>
      <c r="B421" s="22" t="s">
        <v>618</v>
      </c>
      <c r="C421" s="22" t="s">
        <v>619</v>
      </c>
      <c r="D421" s="23">
        <v>1.2999999999999999E-3</v>
      </c>
      <c r="E421" s="25"/>
      <c r="F421" s="28"/>
      <c r="G421" s="25"/>
      <c r="H421" s="28"/>
      <c r="I421" s="25"/>
      <c r="J421" s="28"/>
      <c r="K421" s="25"/>
      <c r="L421" s="28"/>
      <c r="M421" s="22"/>
      <c r="N421" s="2" t="s">
        <v>654</v>
      </c>
      <c r="O421" s="2" t="s">
        <v>662</v>
      </c>
      <c r="P421" s="2" t="s">
        <v>66</v>
      </c>
      <c r="Q421" s="2" t="s">
        <v>66</v>
      </c>
      <c r="R421" s="2" t="s">
        <v>67</v>
      </c>
      <c r="S421" s="3"/>
      <c r="T421" s="3"/>
      <c r="U421" s="3"/>
      <c r="V421" s="3">
        <v>1</v>
      </c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1245</v>
      </c>
      <c r="AX421" s="2" t="s">
        <v>52</v>
      </c>
      <c r="AY421" s="2" t="s">
        <v>52</v>
      </c>
      <c r="AZ421" s="2" t="s">
        <v>52</v>
      </c>
    </row>
    <row r="422" spans="1:52" ht="30" customHeight="1" x14ac:dyDescent="0.3">
      <c r="A422" s="22" t="s">
        <v>1229</v>
      </c>
      <c r="B422" s="22" t="s">
        <v>1230</v>
      </c>
      <c r="C422" s="22" t="s">
        <v>517</v>
      </c>
      <c r="D422" s="23">
        <v>1</v>
      </c>
      <c r="E422" s="25"/>
      <c r="F422" s="28"/>
      <c r="G422" s="25"/>
      <c r="H422" s="28"/>
      <c r="I422" s="25"/>
      <c r="J422" s="28"/>
      <c r="K422" s="25"/>
      <c r="L422" s="28"/>
      <c r="M422" s="22"/>
      <c r="N422" s="2" t="s">
        <v>654</v>
      </c>
      <c r="O422" s="2" t="s">
        <v>535</v>
      </c>
      <c r="P422" s="2" t="s">
        <v>66</v>
      </c>
      <c r="Q422" s="2" t="s">
        <v>66</v>
      </c>
      <c r="R422" s="2" t="s">
        <v>66</v>
      </c>
      <c r="S422" s="3">
        <v>1</v>
      </c>
      <c r="T422" s="3">
        <v>0</v>
      </c>
      <c r="U422" s="3">
        <v>0.12</v>
      </c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1246</v>
      </c>
      <c r="AX422" s="2" t="s">
        <v>52</v>
      </c>
      <c r="AY422" s="2" t="s">
        <v>52</v>
      </c>
      <c r="AZ422" s="2" t="s">
        <v>52</v>
      </c>
    </row>
    <row r="423" spans="1:52" ht="30" customHeight="1" x14ac:dyDescent="0.3">
      <c r="A423" s="22" t="s">
        <v>625</v>
      </c>
      <c r="B423" s="22" t="s">
        <v>52</v>
      </c>
      <c r="C423" s="22" t="s">
        <v>52</v>
      </c>
      <c r="D423" s="23"/>
      <c r="E423" s="25"/>
      <c r="F423" s="28"/>
      <c r="G423" s="25"/>
      <c r="H423" s="28"/>
      <c r="I423" s="25"/>
      <c r="J423" s="28"/>
      <c r="K423" s="25"/>
      <c r="L423" s="28"/>
      <c r="M423" s="22"/>
      <c r="N423" s="2" t="s">
        <v>106</v>
      </c>
      <c r="O423" s="2" t="s">
        <v>106</v>
      </c>
      <c r="P423" s="2" t="s">
        <v>52</v>
      </c>
      <c r="Q423" s="2" t="s">
        <v>52</v>
      </c>
      <c r="R423" s="2" t="s">
        <v>52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52</v>
      </c>
      <c r="AX423" s="2" t="s">
        <v>52</v>
      </c>
      <c r="AY423" s="2" t="s">
        <v>52</v>
      </c>
      <c r="AZ423" s="2" t="s">
        <v>52</v>
      </c>
    </row>
    <row r="424" spans="1:52" ht="30" customHeight="1" x14ac:dyDescent="0.3">
      <c r="A424" s="23"/>
      <c r="B424" s="23"/>
      <c r="C424" s="23"/>
      <c r="D424" s="23"/>
      <c r="E424" s="25"/>
      <c r="F424" s="28"/>
      <c r="G424" s="25"/>
      <c r="H424" s="28"/>
      <c r="I424" s="25"/>
      <c r="J424" s="28"/>
      <c r="K424" s="25"/>
      <c r="L424" s="28"/>
      <c r="M424" s="23"/>
    </row>
    <row r="425" spans="1:52" ht="30" customHeight="1" x14ac:dyDescent="0.3">
      <c r="A425" s="19" t="s">
        <v>1247</v>
      </c>
      <c r="B425" s="20"/>
      <c r="C425" s="20"/>
      <c r="D425" s="20"/>
      <c r="E425" s="24"/>
      <c r="F425" s="27"/>
      <c r="G425" s="24"/>
      <c r="H425" s="27"/>
      <c r="I425" s="24"/>
      <c r="J425" s="27"/>
      <c r="K425" s="24"/>
      <c r="L425" s="27"/>
      <c r="M425" s="21"/>
      <c r="N425" s="1" t="s">
        <v>671</v>
      </c>
    </row>
    <row r="426" spans="1:52" ht="30" customHeight="1" x14ac:dyDescent="0.3">
      <c r="A426" s="22" t="s">
        <v>491</v>
      </c>
      <c r="B426" s="22" t="s">
        <v>785</v>
      </c>
      <c r="C426" s="22" t="s">
        <v>550</v>
      </c>
      <c r="D426" s="23">
        <v>510</v>
      </c>
      <c r="E426" s="25"/>
      <c r="F426" s="28"/>
      <c r="G426" s="25"/>
      <c r="H426" s="28"/>
      <c r="I426" s="25"/>
      <c r="J426" s="28"/>
      <c r="K426" s="25"/>
      <c r="L426" s="28"/>
      <c r="M426" s="22"/>
      <c r="N426" s="2" t="s">
        <v>671</v>
      </c>
      <c r="O426" s="2" t="s">
        <v>786</v>
      </c>
      <c r="P426" s="2" t="s">
        <v>66</v>
      </c>
      <c r="Q426" s="2" t="s">
        <v>66</v>
      </c>
      <c r="R426" s="2" t="s">
        <v>67</v>
      </c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2" t="s">
        <v>52</v>
      </c>
      <c r="AW426" s="2" t="s">
        <v>1249</v>
      </c>
      <c r="AX426" s="2" t="s">
        <v>52</v>
      </c>
      <c r="AY426" s="2" t="s">
        <v>52</v>
      </c>
      <c r="AZ426" s="2" t="s">
        <v>52</v>
      </c>
    </row>
    <row r="427" spans="1:52" ht="30" customHeight="1" x14ac:dyDescent="0.3">
      <c r="A427" s="22" t="s">
        <v>497</v>
      </c>
      <c r="B427" s="22" t="s">
        <v>788</v>
      </c>
      <c r="C427" s="22" t="s">
        <v>424</v>
      </c>
      <c r="D427" s="23">
        <v>1.1000000000000001</v>
      </c>
      <c r="E427" s="25"/>
      <c r="F427" s="28"/>
      <c r="G427" s="25"/>
      <c r="H427" s="28"/>
      <c r="I427" s="25"/>
      <c r="J427" s="28"/>
      <c r="K427" s="25"/>
      <c r="L427" s="28"/>
      <c r="M427" s="22"/>
      <c r="N427" s="2" t="s">
        <v>671</v>
      </c>
      <c r="O427" s="2" t="s">
        <v>789</v>
      </c>
      <c r="P427" s="2" t="s">
        <v>66</v>
      </c>
      <c r="Q427" s="2" t="s">
        <v>66</v>
      </c>
      <c r="R427" s="2" t="s">
        <v>67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52</v>
      </c>
      <c r="AW427" s="2" t="s">
        <v>1250</v>
      </c>
      <c r="AX427" s="2" t="s">
        <v>52</v>
      </c>
      <c r="AY427" s="2" t="s">
        <v>52</v>
      </c>
      <c r="AZ427" s="2" t="s">
        <v>52</v>
      </c>
    </row>
    <row r="428" spans="1:52" ht="30" customHeight="1" x14ac:dyDescent="0.3">
      <c r="A428" s="22" t="s">
        <v>661</v>
      </c>
      <c r="B428" s="22" t="s">
        <v>618</v>
      </c>
      <c r="C428" s="22" t="s">
        <v>619</v>
      </c>
      <c r="D428" s="23">
        <v>0.66</v>
      </c>
      <c r="E428" s="25"/>
      <c r="F428" s="28"/>
      <c r="G428" s="25"/>
      <c r="H428" s="28"/>
      <c r="I428" s="25"/>
      <c r="J428" s="28"/>
      <c r="K428" s="25"/>
      <c r="L428" s="28"/>
      <c r="M428" s="22"/>
      <c r="N428" s="2" t="s">
        <v>671</v>
      </c>
      <c r="O428" s="2" t="s">
        <v>662</v>
      </c>
      <c r="P428" s="2" t="s">
        <v>66</v>
      </c>
      <c r="Q428" s="2" t="s">
        <v>66</v>
      </c>
      <c r="R428" s="2" t="s">
        <v>67</v>
      </c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1251</v>
      </c>
      <c r="AX428" s="2" t="s">
        <v>52</v>
      </c>
      <c r="AY428" s="2" t="s">
        <v>52</v>
      </c>
      <c r="AZ428" s="2" t="s">
        <v>52</v>
      </c>
    </row>
    <row r="429" spans="1:52" ht="30" customHeight="1" x14ac:dyDescent="0.3">
      <c r="A429" s="22" t="s">
        <v>625</v>
      </c>
      <c r="B429" s="22" t="s">
        <v>52</v>
      </c>
      <c r="C429" s="22" t="s">
        <v>52</v>
      </c>
      <c r="D429" s="23"/>
      <c r="E429" s="25"/>
      <c r="F429" s="28"/>
      <c r="G429" s="25"/>
      <c r="H429" s="28"/>
      <c r="I429" s="25"/>
      <c r="J429" s="28"/>
      <c r="K429" s="25"/>
      <c r="L429" s="28"/>
      <c r="M429" s="22"/>
      <c r="N429" s="2" t="s">
        <v>106</v>
      </c>
      <c r="O429" s="2" t="s">
        <v>106</v>
      </c>
      <c r="P429" s="2" t="s">
        <v>52</v>
      </c>
      <c r="Q429" s="2" t="s">
        <v>52</v>
      </c>
      <c r="R429" s="2" t="s">
        <v>52</v>
      </c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52</v>
      </c>
      <c r="AX429" s="2" t="s">
        <v>52</v>
      </c>
      <c r="AY429" s="2" t="s">
        <v>52</v>
      </c>
      <c r="AZ429" s="2" t="s">
        <v>52</v>
      </c>
    </row>
    <row r="430" spans="1:52" ht="30" customHeight="1" x14ac:dyDescent="0.3">
      <c r="A430" s="23"/>
      <c r="B430" s="23"/>
      <c r="C430" s="23"/>
      <c r="D430" s="23"/>
      <c r="E430" s="25"/>
      <c r="F430" s="28"/>
      <c r="G430" s="25"/>
      <c r="H430" s="28"/>
      <c r="I430" s="25"/>
      <c r="J430" s="28"/>
      <c r="K430" s="25"/>
      <c r="L430" s="28"/>
      <c r="M430" s="23"/>
    </row>
    <row r="431" spans="1:52" ht="30" customHeight="1" x14ac:dyDescent="0.3">
      <c r="A431" s="19" t="s">
        <v>1252</v>
      </c>
      <c r="B431" s="20"/>
      <c r="C431" s="20"/>
      <c r="D431" s="20"/>
      <c r="E431" s="24"/>
      <c r="F431" s="27"/>
      <c r="G431" s="24"/>
      <c r="H431" s="27"/>
      <c r="I431" s="24"/>
      <c r="J431" s="27"/>
      <c r="K431" s="24"/>
      <c r="L431" s="27"/>
      <c r="M431" s="21"/>
      <c r="N431" s="1" t="s">
        <v>683</v>
      </c>
    </row>
    <row r="432" spans="1:52" ht="30" customHeight="1" x14ac:dyDescent="0.3">
      <c r="A432" s="22" t="s">
        <v>491</v>
      </c>
      <c r="B432" s="22" t="s">
        <v>785</v>
      </c>
      <c r="C432" s="22" t="s">
        <v>550</v>
      </c>
      <c r="D432" s="23">
        <v>510</v>
      </c>
      <c r="E432" s="25"/>
      <c r="F432" s="28"/>
      <c r="G432" s="25"/>
      <c r="H432" s="28"/>
      <c r="I432" s="25"/>
      <c r="J432" s="28"/>
      <c r="K432" s="25"/>
      <c r="L432" s="28"/>
      <c r="M432" s="22"/>
      <c r="N432" s="2" t="s">
        <v>683</v>
      </c>
      <c r="O432" s="2" t="s">
        <v>786</v>
      </c>
      <c r="P432" s="2" t="s">
        <v>66</v>
      </c>
      <c r="Q432" s="2" t="s">
        <v>66</v>
      </c>
      <c r="R432" s="2" t="s">
        <v>67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52</v>
      </c>
      <c r="AW432" s="2" t="s">
        <v>1253</v>
      </c>
      <c r="AX432" s="2" t="s">
        <v>52</v>
      </c>
      <c r="AY432" s="2" t="s">
        <v>52</v>
      </c>
      <c r="AZ432" s="2" t="s">
        <v>52</v>
      </c>
    </row>
    <row r="433" spans="1:52" ht="30" customHeight="1" x14ac:dyDescent="0.3">
      <c r="A433" s="22" t="s">
        <v>497</v>
      </c>
      <c r="B433" s="22" t="s">
        <v>788</v>
      </c>
      <c r="C433" s="22" t="s">
        <v>424</v>
      </c>
      <c r="D433" s="23">
        <v>1.1000000000000001</v>
      </c>
      <c r="E433" s="25"/>
      <c r="F433" s="28"/>
      <c r="G433" s="25"/>
      <c r="H433" s="28"/>
      <c r="I433" s="25"/>
      <c r="J433" s="28"/>
      <c r="K433" s="25"/>
      <c r="L433" s="28"/>
      <c r="M433" s="22"/>
      <c r="N433" s="2" t="s">
        <v>683</v>
      </c>
      <c r="O433" s="2" t="s">
        <v>789</v>
      </c>
      <c r="P433" s="2" t="s">
        <v>66</v>
      </c>
      <c r="Q433" s="2" t="s">
        <v>66</v>
      </c>
      <c r="R433" s="2" t="s">
        <v>67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1254</v>
      </c>
      <c r="AX433" s="2" t="s">
        <v>52</v>
      </c>
      <c r="AY433" s="2" t="s">
        <v>52</v>
      </c>
      <c r="AZ433" s="2" t="s">
        <v>52</v>
      </c>
    </row>
    <row r="434" spans="1:52" ht="30" customHeight="1" x14ac:dyDescent="0.3">
      <c r="A434" s="22" t="s">
        <v>1255</v>
      </c>
      <c r="B434" s="22" t="s">
        <v>1256</v>
      </c>
      <c r="C434" s="22" t="s">
        <v>424</v>
      </c>
      <c r="D434" s="23">
        <v>1</v>
      </c>
      <c r="E434" s="25"/>
      <c r="F434" s="28"/>
      <c r="G434" s="25"/>
      <c r="H434" s="28"/>
      <c r="I434" s="25"/>
      <c r="J434" s="28"/>
      <c r="K434" s="25"/>
      <c r="L434" s="28"/>
      <c r="M434" s="22"/>
      <c r="N434" s="2" t="s">
        <v>683</v>
      </c>
      <c r="O434" s="2" t="s">
        <v>1258</v>
      </c>
      <c r="P434" s="2" t="s">
        <v>67</v>
      </c>
      <c r="Q434" s="2" t="s">
        <v>66</v>
      </c>
      <c r="R434" s="2" t="s">
        <v>66</v>
      </c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2" t="s">
        <v>52</v>
      </c>
      <c r="AW434" s="2" t="s">
        <v>1259</v>
      </c>
      <c r="AX434" s="2" t="s">
        <v>52</v>
      </c>
      <c r="AY434" s="2" t="s">
        <v>52</v>
      </c>
      <c r="AZ434" s="2" t="s">
        <v>52</v>
      </c>
    </row>
    <row r="435" spans="1:52" ht="30" customHeight="1" x14ac:dyDescent="0.3">
      <c r="A435" s="22" t="s">
        <v>625</v>
      </c>
      <c r="B435" s="22" t="s">
        <v>52</v>
      </c>
      <c r="C435" s="22" t="s">
        <v>52</v>
      </c>
      <c r="D435" s="23"/>
      <c r="E435" s="25"/>
      <c r="F435" s="28"/>
      <c r="G435" s="25"/>
      <c r="H435" s="28"/>
      <c r="I435" s="25"/>
      <c r="J435" s="28"/>
      <c r="K435" s="25"/>
      <c r="L435" s="28"/>
      <c r="M435" s="22"/>
      <c r="N435" s="2" t="s">
        <v>106</v>
      </c>
      <c r="O435" s="2" t="s">
        <v>106</v>
      </c>
      <c r="P435" s="2" t="s">
        <v>52</v>
      </c>
      <c r="Q435" s="2" t="s">
        <v>52</v>
      </c>
      <c r="R435" s="2" t="s">
        <v>52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52</v>
      </c>
      <c r="AW435" s="2" t="s">
        <v>52</v>
      </c>
      <c r="AX435" s="2" t="s">
        <v>52</v>
      </c>
      <c r="AY435" s="2" t="s">
        <v>52</v>
      </c>
      <c r="AZ435" s="2" t="s">
        <v>52</v>
      </c>
    </row>
    <row r="436" spans="1:52" ht="30" customHeight="1" x14ac:dyDescent="0.3">
      <c r="A436" s="23"/>
      <c r="B436" s="23"/>
      <c r="C436" s="23"/>
      <c r="D436" s="23"/>
      <c r="E436" s="25"/>
      <c r="F436" s="28"/>
      <c r="G436" s="25"/>
      <c r="H436" s="28"/>
      <c r="I436" s="25"/>
      <c r="J436" s="28"/>
      <c r="K436" s="25"/>
      <c r="L436" s="28"/>
      <c r="M436" s="23"/>
    </row>
    <row r="437" spans="1:52" ht="30" customHeight="1" x14ac:dyDescent="0.3">
      <c r="A437" s="19" t="s">
        <v>1260</v>
      </c>
      <c r="B437" s="20"/>
      <c r="C437" s="20"/>
      <c r="D437" s="20"/>
      <c r="E437" s="24"/>
      <c r="F437" s="27"/>
      <c r="G437" s="24"/>
      <c r="H437" s="27"/>
      <c r="I437" s="24"/>
      <c r="J437" s="27"/>
      <c r="K437" s="24"/>
      <c r="L437" s="27"/>
      <c r="M437" s="21"/>
      <c r="N437" s="1" t="s">
        <v>688</v>
      </c>
    </row>
    <row r="438" spans="1:52" ht="30" customHeight="1" x14ac:dyDescent="0.3">
      <c r="A438" s="22" t="s">
        <v>1262</v>
      </c>
      <c r="B438" s="22" t="s">
        <v>618</v>
      </c>
      <c r="C438" s="22" t="s">
        <v>619</v>
      </c>
      <c r="D438" s="23">
        <v>0.25</v>
      </c>
      <c r="E438" s="25"/>
      <c r="F438" s="28"/>
      <c r="G438" s="25"/>
      <c r="H438" s="28"/>
      <c r="I438" s="25"/>
      <c r="J438" s="28"/>
      <c r="K438" s="25"/>
      <c r="L438" s="28"/>
      <c r="M438" s="22"/>
      <c r="N438" s="2" t="s">
        <v>688</v>
      </c>
      <c r="O438" s="2" t="s">
        <v>1263</v>
      </c>
      <c r="P438" s="2" t="s">
        <v>66</v>
      </c>
      <c r="Q438" s="2" t="s">
        <v>66</v>
      </c>
      <c r="R438" s="2" t="s">
        <v>67</v>
      </c>
      <c r="S438" s="3"/>
      <c r="T438" s="3"/>
      <c r="U438" s="3"/>
      <c r="V438" s="3">
        <v>1</v>
      </c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1264</v>
      </c>
      <c r="AX438" s="2" t="s">
        <v>52</v>
      </c>
      <c r="AY438" s="2" t="s">
        <v>52</v>
      </c>
      <c r="AZ438" s="2" t="s">
        <v>52</v>
      </c>
    </row>
    <row r="439" spans="1:52" ht="30" customHeight="1" x14ac:dyDescent="0.3">
      <c r="A439" s="22" t="s">
        <v>1265</v>
      </c>
      <c r="B439" s="22" t="s">
        <v>618</v>
      </c>
      <c r="C439" s="22" t="s">
        <v>619</v>
      </c>
      <c r="D439" s="23">
        <v>8.3000000000000004E-2</v>
      </c>
      <c r="E439" s="25"/>
      <c r="F439" s="28"/>
      <c r="G439" s="25"/>
      <c r="H439" s="28"/>
      <c r="I439" s="25"/>
      <c r="J439" s="28"/>
      <c r="K439" s="25"/>
      <c r="L439" s="28"/>
      <c r="M439" s="22"/>
      <c r="N439" s="2" t="s">
        <v>688</v>
      </c>
      <c r="O439" s="2" t="s">
        <v>1266</v>
      </c>
      <c r="P439" s="2" t="s">
        <v>66</v>
      </c>
      <c r="Q439" s="2" t="s">
        <v>66</v>
      </c>
      <c r="R439" s="2" t="s">
        <v>67</v>
      </c>
      <c r="S439" s="3"/>
      <c r="T439" s="3"/>
      <c r="U439" s="3"/>
      <c r="V439" s="3">
        <v>1</v>
      </c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1267</v>
      </c>
      <c r="AX439" s="2" t="s">
        <v>52</v>
      </c>
      <c r="AY439" s="2" t="s">
        <v>52</v>
      </c>
      <c r="AZ439" s="2" t="s">
        <v>52</v>
      </c>
    </row>
    <row r="440" spans="1:52" ht="30" customHeight="1" x14ac:dyDescent="0.3">
      <c r="A440" s="22" t="s">
        <v>661</v>
      </c>
      <c r="B440" s="22" t="s">
        <v>618</v>
      </c>
      <c r="C440" s="22" t="s">
        <v>619</v>
      </c>
      <c r="D440" s="23">
        <v>0.16700000000000001</v>
      </c>
      <c r="E440" s="25"/>
      <c r="F440" s="28"/>
      <c r="G440" s="25"/>
      <c r="H440" s="28"/>
      <c r="I440" s="25"/>
      <c r="J440" s="28"/>
      <c r="K440" s="25"/>
      <c r="L440" s="28"/>
      <c r="M440" s="22"/>
      <c r="N440" s="2" t="s">
        <v>688</v>
      </c>
      <c r="O440" s="2" t="s">
        <v>662</v>
      </c>
      <c r="P440" s="2" t="s">
        <v>66</v>
      </c>
      <c r="Q440" s="2" t="s">
        <v>66</v>
      </c>
      <c r="R440" s="2" t="s">
        <v>67</v>
      </c>
      <c r="S440" s="3"/>
      <c r="T440" s="3"/>
      <c r="U440" s="3"/>
      <c r="V440" s="3">
        <v>1</v>
      </c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1268</v>
      </c>
      <c r="AX440" s="2" t="s">
        <v>52</v>
      </c>
      <c r="AY440" s="2" t="s">
        <v>52</v>
      </c>
      <c r="AZ440" s="2" t="s">
        <v>52</v>
      </c>
    </row>
    <row r="441" spans="1:52" ht="30" customHeight="1" x14ac:dyDescent="0.3">
      <c r="A441" s="22" t="s">
        <v>622</v>
      </c>
      <c r="B441" s="22" t="s">
        <v>664</v>
      </c>
      <c r="C441" s="22" t="s">
        <v>517</v>
      </c>
      <c r="D441" s="23">
        <v>1</v>
      </c>
      <c r="E441" s="25"/>
      <c r="F441" s="28"/>
      <c r="G441" s="25"/>
      <c r="H441" s="28"/>
      <c r="I441" s="25"/>
      <c r="J441" s="28"/>
      <c r="K441" s="25"/>
      <c r="L441" s="28"/>
      <c r="M441" s="22"/>
      <c r="N441" s="2" t="s">
        <v>688</v>
      </c>
      <c r="O441" s="2" t="s">
        <v>535</v>
      </c>
      <c r="P441" s="2" t="s">
        <v>66</v>
      </c>
      <c r="Q441" s="2" t="s">
        <v>66</v>
      </c>
      <c r="R441" s="2" t="s">
        <v>66</v>
      </c>
      <c r="S441" s="3">
        <v>1</v>
      </c>
      <c r="T441" s="3">
        <v>2</v>
      </c>
      <c r="U441" s="3">
        <v>0.02</v>
      </c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52</v>
      </c>
      <c r="AW441" s="2" t="s">
        <v>1269</v>
      </c>
      <c r="AX441" s="2" t="s">
        <v>52</v>
      </c>
      <c r="AY441" s="2" t="s">
        <v>52</v>
      </c>
      <c r="AZ441" s="2" t="s">
        <v>52</v>
      </c>
    </row>
    <row r="442" spans="1:52" ht="30" customHeight="1" x14ac:dyDescent="0.3">
      <c r="A442" s="22" t="s">
        <v>625</v>
      </c>
      <c r="B442" s="22" t="s">
        <v>52</v>
      </c>
      <c r="C442" s="22" t="s">
        <v>52</v>
      </c>
      <c r="D442" s="23"/>
      <c r="E442" s="25"/>
      <c r="F442" s="28"/>
      <c r="G442" s="25"/>
      <c r="H442" s="28"/>
      <c r="I442" s="25"/>
      <c r="J442" s="28"/>
      <c r="K442" s="25"/>
      <c r="L442" s="28"/>
      <c r="M442" s="22"/>
      <c r="N442" s="2" t="s">
        <v>106</v>
      </c>
      <c r="O442" s="2" t="s">
        <v>106</v>
      </c>
      <c r="P442" s="2" t="s">
        <v>52</v>
      </c>
      <c r="Q442" s="2" t="s">
        <v>52</v>
      </c>
      <c r="R442" s="2" t="s">
        <v>52</v>
      </c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52</v>
      </c>
      <c r="AW442" s="2" t="s">
        <v>52</v>
      </c>
      <c r="AX442" s="2" t="s">
        <v>52</v>
      </c>
      <c r="AY442" s="2" t="s">
        <v>52</v>
      </c>
      <c r="AZ442" s="2" t="s">
        <v>52</v>
      </c>
    </row>
    <row r="443" spans="1:52" ht="30" customHeight="1" x14ac:dyDescent="0.3">
      <c r="A443" s="23"/>
      <c r="B443" s="23"/>
      <c r="C443" s="23"/>
      <c r="D443" s="23"/>
      <c r="E443" s="25"/>
      <c r="F443" s="28"/>
      <c r="G443" s="25"/>
      <c r="H443" s="28"/>
      <c r="I443" s="25"/>
      <c r="J443" s="28"/>
      <c r="K443" s="25"/>
      <c r="L443" s="28"/>
      <c r="M443" s="23"/>
    </row>
    <row r="444" spans="1:52" ht="30" customHeight="1" x14ac:dyDescent="0.3">
      <c r="A444" s="19" t="s">
        <v>1270</v>
      </c>
      <c r="B444" s="20"/>
      <c r="C444" s="20"/>
      <c r="D444" s="20"/>
      <c r="E444" s="24"/>
      <c r="F444" s="27"/>
      <c r="G444" s="24"/>
      <c r="H444" s="27"/>
      <c r="I444" s="24"/>
      <c r="J444" s="27"/>
      <c r="K444" s="24"/>
      <c r="L444" s="27"/>
      <c r="M444" s="21"/>
      <c r="N444" s="1" t="s">
        <v>1258</v>
      </c>
    </row>
    <row r="445" spans="1:52" ht="30" customHeight="1" x14ac:dyDescent="0.3">
      <c r="A445" s="22" t="s">
        <v>661</v>
      </c>
      <c r="B445" s="22" t="s">
        <v>618</v>
      </c>
      <c r="C445" s="22" t="s">
        <v>619</v>
      </c>
      <c r="D445" s="23">
        <v>0.66</v>
      </c>
      <c r="E445" s="25"/>
      <c r="F445" s="28"/>
      <c r="G445" s="25"/>
      <c r="H445" s="28"/>
      <c r="I445" s="25"/>
      <c r="J445" s="28"/>
      <c r="K445" s="25"/>
      <c r="L445" s="28"/>
      <c r="M445" s="22"/>
      <c r="N445" s="2" t="s">
        <v>1258</v>
      </c>
      <c r="O445" s="2" t="s">
        <v>662</v>
      </c>
      <c r="P445" s="2" t="s">
        <v>66</v>
      </c>
      <c r="Q445" s="2" t="s">
        <v>66</v>
      </c>
      <c r="R445" s="2" t="s">
        <v>67</v>
      </c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52</v>
      </c>
      <c r="AW445" s="2" t="s">
        <v>1271</v>
      </c>
      <c r="AX445" s="2" t="s">
        <v>52</v>
      </c>
      <c r="AY445" s="2" t="s">
        <v>52</v>
      </c>
      <c r="AZ445" s="2" t="s">
        <v>52</v>
      </c>
    </row>
    <row r="446" spans="1:52" ht="30" customHeight="1" x14ac:dyDescent="0.3">
      <c r="A446" s="22" t="s">
        <v>625</v>
      </c>
      <c r="B446" s="22" t="s">
        <v>52</v>
      </c>
      <c r="C446" s="22" t="s">
        <v>52</v>
      </c>
      <c r="D446" s="23"/>
      <c r="E446" s="25"/>
      <c r="F446" s="28"/>
      <c r="G446" s="25"/>
      <c r="H446" s="28"/>
      <c r="I446" s="25"/>
      <c r="J446" s="28"/>
      <c r="K446" s="25"/>
      <c r="L446" s="28"/>
      <c r="M446" s="22"/>
      <c r="N446" s="2" t="s">
        <v>106</v>
      </c>
      <c r="O446" s="2" t="s">
        <v>106</v>
      </c>
      <c r="P446" s="2" t="s">
        <v>52</v>
      </c>
      <c r="Q446" s="2" t="s">
        <v>52</v>
      </c>
      <c r="R446" s="2" t="s">
        <v>52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52</v>
      </c>
      <c r="AX446" s="2" t="s">
        <v>52</v>
      </c>
      <c r="AY446" s="2" t="s">
        <v>52</v>
      </c>
      <c r="AZ446" s="2" t="s">
        <v>52</v>
      </c>
    </row>
    <row r="447" spans="1:52" ht="30" customHeight="1" x14ac:dyDescent="0.3">
      <c r="A447" s="23"/>
      <c r="B447" s="23"/>
      <c r="C447" s="23"/>
      <c r="D447" s="23"/>
      <c r="E447" s="25"/>
      <c r="F447" s="28"/>
      <c r="G447" s="25"/>
      <c r="H447" s="28"/>
      <c r="I447" s="25"/>
      <c r="J447" s="28"/>
      <c r="K447" s="25"/>
      <c r="L447" s="28"/>
      <c r="M447" s="23"/>
    </row>
    <row r="448" spans="1:52" ht="30" customHeight="1" x14ac:dyDescent="0.3">
      <c r="A448" s="19" t="s">
        <v>1272</v>
      </c>
      <c r="B448" s="20"/>
      <c r="C448" s="20"/>
      <c r="D448" s="20"/>
      <c r="E448" s="24"/>
      <c r="F448" s="27"/>
      <c r="G448" s="24"/>
      <c r="H448" s="27"/>
      <c r="I448" s="24"/>
      <c r="J448" s="27"/>
      <c r="K448" s="24"/>
      <c r="L448" s="27"/>
      <c r="M448" s="21"/>
      <c r="N448" s="1" t="s">
        <v>695</v>
      </c>
    </row>
    <row r="449" spans="1:52" ht="30" customHeight="1" x14ac:dyDescent="0.3">
      <c r="A449" s="22" t="s">
        <v>1273</v>
      </c>
      <c r="B449" s="22" t="s">
        <v>1274</v>
      </c>
      <c r="C449" s="22" t="s">
        <v>550</v>
      </c>
      <c r="D449" s="23">
        <v>1093</v>
      </c>
      <c r="E449" s="25"/>
      <c r="F449" s="28"/>
      <c r="G449" s="25"/>
      <c r="H449" s="28"/>
      <c r="I449" s="25"/>
      <c r="J449" s="28"/>
      <c r="K449" s="25"/>
      <c r="L449" s="28"/>
      <c r="M449" s="22"/>
      <c r="N449" s="2" t="s">
        <v>695</v>
      </c>
      <c r="O449" s="2" t="s">
        <v>1275</v>
      </c>
      <c r="P449" s="2" t="s">
        <v>66</v>
      </c>
      <c r="Q449" s="2" t="s">
        <v>66</v>
      </c>
      <c r="R449" s="2" t="s">
        <v>67</v>
      </c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52</v>
      </c>
      <c r="AW449" s="2" t="s">
        <v>1276</v>
      </c>
      <c r="AX449" s="2" t="s">
        <v>52</v>
      </c>
      <c r="AY449" s="2" t="s">
        <v>52</v>
      </c>
      <c r="AZ449" s="2" t="s">
        <v>52</v>
      </c>
    </row>
    <row r="450" spans="1:52" ht="30" customHeight="1" x14ac:dyDescent="0.3">
      <c r="A450" s="22" t="s">
        <v>497</v>
      </c>
      <c r="B450" s="22" t="s">
        <v>788</v>
      </c>
      <c r="C450" s="22" t="s">
        <v>424</v>
      </c>
      <c r="D450" s="23">
        <v>0.78</v>
      </c>
      <c r="E450" s="25"/>
      <c r="F450" s="28"/>
      <c r="G450" s="25"/>
      <c r="H450" s="28"/>
      <c r="I450" s="25"/>
      <c r="J450" s="28"/>
      <c r="K450" s="25"/>
      <c r="L450" s="28"/>
      <c r="M450" s="22"/>
      <c r="N450" s="2" t="s">
        <v>695</v>
      </c>
      <c r="O450" s="2" t="s">
        <v>789</v>
      </c>
      <c r="P450" s="2" t="s">
        <v>66</v>
      </c>
      <c r="Q450" s="2" t="s">
        <v>66</v>
      </c>
      <c r="R450" s="2" t="s">
        <v>67</v>
      </c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2" t="s">
        <v>52</v>
      </c>
      <c r="AW450" s="2" t="s">
        <v>1277</v>
      </c>
      <c r="AX450" s="2" t="s">
        <v>52</v>
      </c>
      <c r="AY450" s="2" t="s">
        <v>52</v>
      </c>
      <c r="AZ450" s="2" t="s">
        <v>52</v>
      </c>
    </row>
    <row r="451" spans="1:52" ht="30" customHeight="1" x14ac:dyDescent="0.3">
      <c r="A451" s="22" t="s">
        <v>661</v>
      </c>
      <c r="B451" s="22" t="s">
        <v>618</v>
      </c>
      <c r="C451" s="22" t="s">
        <v>619</v>
      </c>
      <c r="D451" s="23">
        <v>0.66</v>
      </c>
      <c r="E451" s="25"/>
      <c r="F451" s="28"/>
      <c r="G451" s="25"/>
      <c r="H451" s="28"/>
      <c r="I451" s="25"/>
      <c r="J451" s="28"/>
      <c r="K451" s="25"/>
      <c r="L451" s="28"/>
      <c r="M451" s="22"/>
      <c r="N451" s="2" t="s">
        <v>695</v>
      </c>
      <c r="O451" s="2" t="s">
        <v>662</v>
      </c>
      <c r="P451" s="2" t="s">
        <v>66</v>
      </c>
      <c r="Q451" s="2" t="s">
        <v>66</v>
      </c>
      <c r="R451" s="2" t="s">
        <v>67</v>
      </c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2" t="s">
        <v>52</v>
      </c>
      <c r="AW451" s="2" t="s">
        <v>1278</v>
      </c>
      <c r="AX451" s="2" t="s">
        <v>52</v>
      </c>
      <c r="AY451" s="2" t="s">
        <v>52</v>
      </c>
      <c r="AZ451" s="2" t="s">
        <v>52</v>
      </c>
    </row>
    <row r="452" spans="1:52" ht="30" customHeight="1" x14ac:dyDescent="0.3">
      <c r="A452" s="22" t="s">
        <v>625</v>
      </c>
      <c r="B452" s="22" t="s">
        <v>52</v>
      </c>
      <c r="C452" s="22" t="s">
        <v>52</v>
      </c>
      <c r="D452" s="23"/>
      <c r="E452" s="25"/>
      <c r="F452" s="28"/>
      <c r="G452" s="25"/>
      <c r="H452" s="28"/>
      <c r="I452" s="25"/>
      <c r="J452" s="28"/>
      <c r="K452" s="25"/>
      <c r="L452" s="28"/>
      <c r="M452" s="22"/>
      <c r="N452" s="2" t="s">
        <v>106</v>
      </c>
      <c r="O452" s="2" t="s">
        <v>106</v>
      </c>
      <c r="P452" s="2" t="s">
        <v>52</v>
      </c>
      <c r="Q452" s="2" t="s">
        <v>52</v>
      </c>
      <c r="R452" s="2" t="s">
        <v>52</v>
      </c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52</v>
      </c>
      <c r="AW452" s="2" t="s">
        <v>52</v>
      </c>
      <c r="AX452" s="2" t="s">
        <v>52</v>
      </c>
      <c r="AY452" s="2" t="s">
        <v>52</v>
      </c>
      <c r="AZ452" s="2" t="s">
        <v>52</v>
      </c>
    </row>
    <row r="453" spans="1:52" ht="30" customHeight="1" x14ac:dyDescent="0.3">
      <c r="A453" s="23"/>
      <c r="B453" s="23"/>
      <c r="C453" s="23"/>
      <c r="D453" s="23"/>
      <c r="E453" s="25"/>
      <c r="F453" s="28"/>
      <c r="G453" s="25"/>
      <c r="H453" s="28"/>
      <c r="I453" s="25"/>
      <c r="J453" s="28"/>
      <c r="K453" s="25"/>
      <c r="L453" s="28"/>
      <c r="M453" s="23"/>
    </row>
    <row r="454" spans="1:52" ht="30" customHeight="1" x14ac:dyDescent="0.3">
      <c r="A454" s="19" t="s">
        <v>1279</v>
      </c>
      <c r="B454" s="20"/>
      <c r="C454" s="20"/>
      <c r="D454" s="20"/>
      <c r="E454" s="24"/>
      <c r="F454" s="27"/>
      <c r="G454" s="24"/>
      <c r="H454" s="27"/>
      <c r="I454" s="24"/>
      <c r="J454" s="27"/>
      <c r="K454" s="24"/>
      <c r="L454" s="27"/>
      <c r="M454" s="21"/>
      <c r="N454" s="1" t="s">
        <v>700</v>
      </c>
    </row>
    <row r="455" spans="1:52" ht="30" customHeight="1" x14ac:dyDescent="0.3">
      <c r="A455" s="22" t="s">
        <v>1118</v>
      </c>
      <c r="B455" s="22" t="s">
        <v>618</v>
      </c>
      <c r="C455" s="22" t="s">
        <v>619</v>
      </c>
      <c r="D455" s="23">
        <v>0.13300000000000001</v>
      </c>
      <c r="E455" s="25"/>
      <c r="F455" s="28"/>
      <c r="G455" s="25"/>
      <c r="H455" s="28"/>
      <c r="I455" s="25"/>
      <c r="J455" s="28"/>
      <c r="K455" s="25"/>
      <c r="L455" s="28"/>
      <c r="M455" s="22"/>
      <c r="N455" s="2" t="s">
        <v>700</v>
      </c>
      <c r="O455" s="2" t="s">
        <v>1119</v>
      </c>
      <c r="P455" s="2" t="s">
        <v>66</v>
      </c>
      <c r="Q455" s="2" t="s">
        <v>66</v>
      </c>
      <c r="R455" s="2" t="s">
        <v>67</v>
      </c>
      <c r="S455" s="3"/>
      <c r="T455" s="3"/>
      <c r="U455" s="3"/>
      <c r="V455" s="3">
        <v>1</v>
      </c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52</v>
      </c>
      <c r="AW455" s="2" t="s">
        <v>1281</v>
      </c>
      <c r="AX455" s="2" t="s">
        <v>52</v>
      </c>
      <c r="AY455" s="2" t="s">
        <v>52</v>
      </c>
      <c r="AZ455" s="2" t="s">
        <v>52</v>
      </c>
    </row>
    <row r="456" spans="1:52" ht="30" customHeight="1" x14ac:dyDescent="0.3">
      <c r="A456" s="22" t="s">
        <v>661</v>
      </c>
      <c r="B456" s="22" t="s">
        <v>618</v>
      </c>
      <c r="C456" s="22" t="s">
        <v>619</v>
      </c>
      <c r="D456" s="23">
        <v>6.7000000000000004E-2</v>
      </c>
      <c r="E456" s="25"/>
      <c r="F456" s="28"/>
      <c r="G456" s="25"/>
      <c r="H456" s="28"/>
      <c r="I456" s="25"/>
      <c r="J456" s="28"/>
      <c r="K456" s="25"/>
      <c r="L456" s="28"/>
      <c r="M456" s="22"/>
      <c r="N456" s="2" t="s">
        <v>700</v>
      </c>
      <c r="O456" s="2" t="s">
        <v>662</v>
      </c>
      <c r="P456" s="2" t="s">
        <v>66</v>
      </c>
      <c r="Q456" s="2" t="s">
        <v>66</v>
      </c>
      <c r="R456" s="2" t="s">
        <v>67</v>
      </c>
      <c r="S456" s="3"/>
      <c r="T456" s="3"/>
      <c r="U456" s="3"/>
      <c r="V456" s="3">
        <v>1</v>
      </c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52</v>
      </c>
      <c r="AW456" s="2" t="s">
        <v>1282</v>
      </c>
      <c r="AX456" s="2" t="s">
        <v>52</v>
      </c>
      <c r="AY456" s="2" t="s">
        <v>52</v>
      </c>
      <c r="AZ456" s="2" t="s">
        <v>52</v>
      </c>
    </row>
    <row r="457" spans="1:52" ht="30" customHeight="1" x14ac:dyDescent="0.3">
      <c r="A457" s="22" t="s">
        <v>622</v>
      </c>
      <c r="B457" s="22" t="s">
        <v>623</v>
      </c>
      <c r="C457" s="22" t="s">
        <v>517</v>
      </c>
      <c r="D457" s="23">
        <v>1</v>
      </c>
      <c r="E457" s="25"/>
      <c r="F457" s="28"/>
      <c r="G457" s="25"/>
      <c r="H457" s="28"/>
      <c r="I457" s="25"/>
      <c r="J457" s="28"/>
      <c r="K457" s="25"/>
      <c r="L457" s="28"/>
      <c r="M457" s="22"/>
      <c r="N457" s="2" t="s">
        <v>700</v>
      </c>
      <c r="O457" s="2" t="s">
        <v>535</v>
      </c>
      <c r="P457" s="2" t="s">
        <v>66</v>
      </c>
      <c r="Q457" s="2" t="s">
        <v>66</v>
      </c>
      <c r="R457" s="2" t="s">
        <v>66</v>
      </c>
      <c r="S457" s="3">
        <v>1</v>
      </c>
      <c r="T457" s="3">
        <v>2</v>
      </c>
      <c r="U457" s="3">
        <v>0.03</v>
      </c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2" t="s">
        <v>52</v>
      </c>
      <c r="AW457" s="2" t="s">
        <v>1283</v>
      </c>
      <c r="AX457" s="2" t="s">
        <v>52</v>
      </c>
      <c r="AY457" s="2" t="s">
        <v>52</v>
      </c>
      <c r="AZ457" s="2" t="s">
        <v>52</v>
      </c>
    </row>
    <row r="458" spans="1:52" ht="30" customHeight="1" x14ac:dyDescent="0.3">
      <c r="A458" s="22" t="s">
        <v>625</v>
      </c>
      <c r="B458" s="22" t="s">
        <v>52</v>
      </c>
      <c r="C458" s="22" t="s">
        <v>52</v>
      </c>
      <c r="D458" s="23"/>
      <c r="E458" s="25"/>
      <c r="F458" s="28"/>
      <c r="G458" s="25"/>
      <c r="H458" s="28"/>
      <c r="I458" s="25"/>
      <c r="J458" s="28"/>
      <c r="K458" s="25"/>
      <c r="L458" s="28"/>
      <c r="M458" s="22"/>
      <c r="N458" s="2" t="s">
        <v>106</v>
      </c>
      <c r="O458" s="2" t="s">
        <v>106</v>
      </c>
      <c r="P458" s="2" t="s">
        <v>52</v>
      </c>
      <c r="Q458" s="2" t="s">
        <v>52</v>
      </c>
      <c r="R458" s="2" t="s">
        <v>52</v>
      </c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2" t="s">
        <v>52</v>
      </c>
      <c r="AW458" s="2" t="s">
        <v>52</v>
      </c>
      <c r="AX458" s="2" t="s">
        <v>52</v>
      </c>
      <c r="AY458" s="2" t="s">
        <v>52</v>
      </c>
      <c r="AZ458" s="2" t="s">
        <v>52</v>
      </c>
    </row>
    <row r="459" spans="1:52" ht="30" customHeight="1" x14ac:dyDescent="0.3">
      <c r="A459" s="23"/>
      <c r="B459" s="23"/>
      <c r="C459" s="23"/>
      <c r="D459" s="23"/>
      <c r="E459" s="25"/>
      <c r="F459" s="28"/>
      <c r="G459" s="25"/>
      <c r="H459" s="28"/>
      <c r="I459" s="25"/>
      <c r="J459" s="28"/>
      <c r="K459" s="25"/>
      <c r="L459" s="28"/>
      <c r="M459" s="23"/>
    </row>
    <row r="460" spans="1:52" ht="30" customHeight="1" x14ac:dyDescent="0.3">
      <c r="A460" s="19" t="s">
        <v>1284</v>
      </c>
      <c r="B460" s="20"/>
      <c r="C460" s="20"/>
      <c r="D460" s="20"/>
      <c r="E460" s="24"/>
      <c r="F460" s="27"/>
      <c r="G460" s="24"/>
      <c r="H460" s="27"/>
      <c r="I460" s="24"/>
      <c r="J460" s="27"/>
      <c r="K460" s="24"/>
      <c r="L460" s="27"/>
      <c r="M460" s="21"/>
      <c r="N460" s="1" t="s">
        <v>705</v>
      </c>
    </row>
    <row r="461" spans="1:52" ht="30" customHeight="1" x14ac:dyDescent="0.3">
      <c r="A461" s="22" t="s">
        <v>1265</v>
      </c>
      <c r="B461" s="22" t="s">
        <v>618</v>
      </c>
      <c r="C461" s="22" t="s">
        <v>619</v>
      </c>
      <c r="D461" s="23">
        <v>1.7000000000000001E-2</v>
      </c>
      <c r="E461" s="25"/>
      <c r="F461" s="28"/>
      <c r="G461" s="25"/>
      <c r="H461" s="28"/>
      <c r="I461" s="25"/>
      <c r="J461" s="28"/>
      <c r="K461" s="25"/>
      <c r="L461" s="28"/>
      <c r="M461" s="22"/>
      <c r="N461" s="2" t="s">
        <v>705</v>
      </c>
      <c r="O461" s="2" t="s">
        <v>1266</v>
      </c>
      <c r="P461" s="2" t="s">
        <v>66</v>
      </c>
      <c r="Q461" s="2" t="s">
        <v>66</v>
      </c>
      <c r="R461" s="2" t="s">
        <v>67</v>
      </c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2" t="s">
        <v>52</v>
      </c>
      <c r="AW461" s="2" t="s">
        <v>1286</v>
      </c>
      <c r="AX461" s="2" t="s">
        <v>52</v>
      </c>
      <c r="AY461" s="2" t="s">
        <v>52</v>
      </c>
      <c r="AZ461" s="2" t="s">
        <v>52</v>
      </c>
    </row>
    <row r="462" spans="1:52" ht="30" customHeight="1" x14ac:dyDescent="0.3">
      <c r="A462" s="22" t="s">
        <v>625</v>
      </c>
      <c r="B462" s="22" t="s">
        <v>52</v>
      </c>
      <c r="C462" s="22" t="s">
        <v>52</v>
      </c>
      <c r="D462" s="23"/>
      <c r="E462" s="25"/>
      <c r="F462" s="28"/>
      <c r="G462" s="25"/>
      <c r="H462" s="28"/>
      <c r="I462" s="25"/>
      <c r="J462" s="28"/>
      <c r="K462" s="25"/>
      <c r="L462" s="28"/>
      <c r="M462" s="22"/>
      <c r="N462" s="2" t="s">
        <v>106</v>
      </c>
      <c r="O462" s="2" t="s">
        <v>106</v>
      </c>
      <c r="P462" s="2" t="s">
        <v>52</v>
      </c>
      <c r="Q462" s="2" t="s">
        <v>52</v>
      </c>
      <c r="R462" s="2" t="s">
        <v>52</v>
      </c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2" t="s">
        <v>52</v>
      </c>
      <c r="AW462" s="2" t="s">
        <v>52</v>
      </c>
      <c r="AX462" s="2" t="s">
        <v>52</v>
      </c>
      <c r="AY462" s="2" t="s">
        <v>52</v>
      </c>
      <c r="AZ462" s="2" t="s">
        <v>52</v>
      </c>
    </row>
    <row r="463" spans="1:52" ht="30" customHeight="1" x14ac:dyDescent="0.3">
      <c r="A463" s="23"/>
      <c r="B463" s="23"/>
      <c r="C463" s="23"/>
      <c r="D463" s="23"/>
      <c r="E463" s="25"/>
      <c r="F463" s="28"/>
      <c r="G463" s="25"/>
      <c r="H463" s="28"/>
      <c r="I463" s="25"/>
      <c r="J463" s="28"/>
      <c r="K463" s="25"/>
      <c r="L463" s="28"/>
      <c r="M463" s="23"/>
    </row>
    <row r="464" spans="1:52" ht="30" customHeight="1" x14ac:dyDescent="0.3">
      <c r="A464" s="19" t="s">
        <v>1287</v>
      </c>
      <c r="B464" s="20"/>
      <c r="C464" s="20"/>
      <c r="D464" s="20"/>
      <c r="E464" s="24"/>
      <c r="F464" s="27"/>
      <c r="G464" s="24"/>
      <c r="H464" s="27"/>
      <c r="I464" s="24"/>
      <c r="J464" s="27"/>
      <c r="K464" s="24"/>
      <c r="L464" s="27"/>
      <c r="M464" s="21"/>
      <c r="N464" s="1" t="s">
        <v>713</v>
      </c>
    </row>
    <row r="465" spans="1:52" ht="30" customHeight="1" x14ac:dyDescent="0.3">
      <c r="A465" s="22" t="s">
        <v>994</v>
      </c>
      <c r="B465" s="22" t="s">
        <v>618</v>
      </c>
      <c r="C465" s="22" t="s">
        <v>619</v>
      </c>
      <c r="D465" s="23">
        <v>3.2000000000000001E-2</v>
      </c>
      <c r="E465" s="25"/>
      <c r="F465" s="28"/>
      <c r="G465" s="25"/>
      <c r="H465" s="28"/>
      <c r="I465" s="25"/>
      <c r="J465" s="28"/>
      <c r="K465" s="25"/>
      <c r="L465" s="28"/>
      <c r="M465" s="22"/>
      <c r="N465" s="2" t="s">
        <v>713</v>
      </c>
      <c r="O465" s="2" t="s">
        <v>995</v>
      </c>
      <c r="P465" s="2" t="s">
        <v>66</v>
      </c>
      <c r="Q465" s="2" t="s">
        <v>66</v>
      </c>
      <c r="R465" s="2" t="s">
        <v>67</v>
      </c>
      <c r="S465" s="3"/>
      <c r="T465" s="3"/>
      <c r="U465" s="3"/>
      <c r="V465" s="3">
        <v>1</v>
      </c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52</v>
      </c>
      <c r="AW465" s="2" t="s">
        <v>1289</v>
      </c>
      <c r="AX465" s="2" t="s">
        <v>52</v>
      </c>
      <c r="AY465" s="2" t="s">
        <v>52</v>
      </c>
      <c r="AZ465" s="2" t="s">
        <v>52</v>
      </c>
    </row>
    <row r="466" spans="1:52" ht="30" customHeight="1" x14ac:dyDescent="0.3">
      <c r="A466" s="22" t="s">
        <v>661</v>
      </c>
      <c r="B466" s="22" t="s">
        <v>618</v>
      </c>
      <c r="C466" s="22" t="s">
        <v>619</v>
      </c>
      <c r="D466" s="23">
        <v>1.6E-2</v>
      </c>
      <c r="E466" s="25"/>
      <c r="F466" s="28"/>
      <c r="G466" s="25"/>
      <c r="H466" s="28"/>
      <c r="I466" s="25"/>
      <c r="J466" s="28"/>
      <c r="K466" s="25"/>
      <c r="L466" s="28"/>
      <c r="M466" s="22"/>
      <c r="N466" s="2" t="s">
        <v>713</v>
      </c>
      <c r="O466" s="2" t="s">
        <v>662</v>
      </c>
      <c r="P466" s="2" t="s">
        <v>66</v>
      </c>
      <c r="Q466" s="2" t="s">
        <v>66</v>
      </c>
      <c r="R466" s="2" t="s">
        <v>67</v>
      </c>
      <c r="S466" s="3"/>
      <c r="T466" s="3"/>
      <c r="U466" s="3"/>
      <c r="V466" s="3">
        <v>1</v>
      </c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52</v>
      </c>
      <c r="AW466" s="2" t="s">
        <v>1290</v>
      </c>
      <c r="AX466" s="2" t="s">
        <v>52</v>
      </c>
      <c r="AY466" s="2" t="s">
        <v>52</v>
      </c>
      <c r="AZ466" s="2" t="s">
        <v>52</v>
      </c>
    </row>
    <row r="467" spans="1:52" ht="30" customHeight="1" x14ac:dyDescent="0.3">
      <c r="A467" s="22" t="s">
        <v>622</v>
      </c>
      <c r="B467" s="22" t="s">
        <v>664</v>
      </c>
      <c r="C467" s="22" t="s">
        <v>517</v>
      </c>
      <c r="D467" s="23">
        <v>1</v>
      </c>
      <c r="E467" s="25"/>
      <c r="F467" s="28"/>
      <c r="G467" s="25"/>
      <c r="H467" s="28"/>
      <c r="I467" s="25"/>
      <c r="J467" s="28"/>
      <c r="K467" s="25"/>
      <c r="L467" s="28"/>
      <c r="M467" s="22"/>
      <c r="N467" s="2" t="s">
        <v>713</v>
      </c>
      <c r="O467" s="2" t="s">
        <v>535</v>
      </c>
      <c r="P467" s="2" t="s">
        <v>66</v>
      </c>
      <c r="Q467" s="2" t="s">
        <v>66</v>
      </c>
      <c r="R467" s="2" t="s">
        <v>66</v>
      </c>
      <c r="S467" s="3">
        <v>1</v>
      </c>
      <c r="T467" s="3">
        <v>2</v>
      </c>
      <c r="U467" s="3">
        <v>0.02</v>
      </c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2" t="s">
        <v>52</v>
      </c>
      <c r="AW467" s="2" t="s">
        <v>1291</v>
      </c>
      <c r="AX467" s="2" t="s">
        <v>52</v>
      </c>
      <c r="AY467" s="2" t="s">
        <v>52</v>
      </c>
      <c r="AZ467" s="2" t="s">
        <v>52</v>
      </c>
    </row>
    <row r="468" spans="1:52" ht="30" customHeight="1" x14ac:dyDescent="0.3">
      <c r="A468" s="22" t="s">
        <v>625</v>
      </c>
      <c r="B468" s="22" t="s">
        <v>52</v>
      </c>
      <c r="C468" s="22" t="s">
        <v>52</v>
      </c>
      <c r="D468" s="23"/>
      <c r="E468" s="25"/>
      <c r="F468" s="28"/>
      <c r="G468" s="25"/>
      <c r="H468" s="28"/>
      <c r="I468" s="25"/>
      <c r="J468" s="28"/>
      <c r="K468" s="25"/>
      <c r="L468" s="28"/>
      <c r="M468" s="22"/>
      <c r="N468" s="2" t="s">
        <v>106</v>
      </c>
      <c r="O468" s="2" t="s">
        <v>106</v>
      </c>
      <c r="P468" s="2" t="s">
        <v>52</v>
      </c>
      <c r="Q468" s="2" t="s">
        <v>52</v>
      </c>
      <c r="R468" s="2" t="s">
        <v>52</v>
      </c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2" t="s">
        <v>52</v>
      </c>
      <c r="AW468" s="2" t="s">
        <v>52</v>
      </c>
      <c r="AX468" s="2" t="s">
        <v>52</v>
      </c>
      <c r="AY468" s="2" t="s">
        <v>52</v>
      </c>
      <c r="AZ468" s="2" t="s">
        <v>52</v>
      </c>
    </row>
    <row r="469" spans="1:52" ht="30" customHeight="1" x14ac:dyDescent="0.3">
      <c r="A469" s="23"/>
      <c r="B469" s="23"/>
      <c r="C469" s="23"/>
      <c r="D469" s="23"/>
      <c r="E469" s="25"/>
      <c r="F469" s="28"/>
      <c r="G469" s="25"/>
      <c r="H469" s="28"/>
      <c r="I469" s="25"/>
      <c r="J469" s="28"/>
      <c r="K469" s="25"/>
      <c r="L469" s="28"/>
      <c r="M469" s="23"/>
    </row>
    <row r="470" spans="1:52" ht="30" customHeight="1" x14ac:dyDescent="0.3">
      <c r="A470" s="19" t="s">
        <v>1292</v>
      </c>
      <c r="B470" s="20"/>
      <c r="C470" s="20"/>
      <c r="D470" s="20"/>
      <c r="E470" s="24"/>
      <c r="F470" s="27"/>
      <c r="G470" s="24"/>
      <c r="H470" s="27"/>
      <c r="I470" s="24"/>
      <c r="J470" s="27"/>
      <c r="K470" s="24"/>
      <c r="L470" s="27"/>
      <c r="M470" s="21"/>
      <c r="N470" s="1" t="s">
        <v>718</v>
      </c>
    </row>
    <row r="471" spans="1:52" ht="30" customHeight="1" x14ac:dyDescent="0.3">
      <c r="A471" s="22" t="s">
        <v>1293</v>
      </c>
      <c r="B471" s="22" t="s">
        <v>1294</v>
      </c>
      <c r="C471" s="22" t="s">
        <v>550</v>
      </c>
      <c r="D471" s="23">
        <v>6.8</v>
      </c>
      <c r="E471" s="25"/>
      <c r="F471" s="28"/>
      <c r="G471" s="25"/>
      <c r="H471" s="28"/>
      <c r="I471" s="25"/>
      <c r="J471" s="28"/>
      <c r="K471" s="25"/>
      <c r="L471" s="28"/>
      <c r="M471" s="22"/>
      <c r="N471" s="2" t="s">
        <v>718</v>
      </c>
      <c r="O471" s="2" t="s">
        <v>1295</v>
      </c>
      <c r="P471" s="2" t="s">
        <v>66</v>
      </c>
      <c r="Q471" s="2" t="s">
        <v>66</v>
      </c>
      <c r="R471" s="2" t="s">
        <v>67</v>
      </c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52</v>
      </c>
      <c r="AW471" s="2" t="s">
        <v>1296</v>
      </c>
      <c r="AX471" s="2" t="s">
        <v>52</v>
      </c>
      <c r="AY471" s="2" t="s">
        <v>52</v>
      </c>
      <c r="AZ471" s="2" t="s">
        <v>52</v>
      </c>
    </row>
    <row r="472" spans="1:52" ht="30" customHeight="1" x14ac:dyDescent="0.3">
      <c r="A472" s="22" t="s">
        <v>1293</v>
      </c>
      <c r="B472" s="22" t="s">
        <v>1297</v>
      </c>
      <c r="C472" s="22" t="s">
        <v>550</v>
      </c>
      <c r="D472" s="23">
        <v>1.36</v>
      </c>
      <c r="E472" s="25"/>
      <c r="F472" s="28"/>
      <c r="G472" s="25"/>
      <c r="H472" s="28"/>
      <c r="I472" s="25"/>
      <c r="J472" s="28"/>
      <c r="K472" s="25"/>
      <c r="L472" s="28"/>
      <c r="M472" s="22"/>
      <c r="N472" s="2" t="s">
        <v>718</v>
      </c>
      <c r="O472" s="2" t="s">
        <v>1298</v>
      </c>
      <c r="P472" s="2" t="s">
        <v>66</v>
      </c>
      <c r="Q472" s="2" t="s">
        <v>66</v>
      </c>
      <c r="R472" s="2" t="s">
        <v>67</v>
      </c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52</v>
      </c>
      <c r="AW472" s="2" t="s">
        <v>1299</v>
      </c>
      <c r="AX472" s="2" t="s">
        <v>52</v>
      </c>
      <c r="AY472" s="2" t="s">
        <v>52</v>
      </c>
      <c r="AZ472" s="2" t="s">
        <v>52</v>
      </c>
    </row>
    <row r="473" spans="1:52" ht="30" customHeight="1" x14ac:dyDescent="0.3">
      <c r="A473" s="22" t="s">
        <v>1300</v>
      </c>
      <c r="B473" s="22" t="s">
        <v>1301</v>
      </c>
      <c r="C473" s="22" t="s">
        <v>96</v>
      </c>
      <c r="D473" s="23">
        <v>1</v>
      </c>
      <c r="E473" s="25"/>
      <c r="F473" s="28"/>
      <c r="G473" s="25"/>
      <c r="H473" s="28"/>
      <c r="I473" s="25"/>
      <c r="J473" s="28"/>
      <c r="K473" s="25"/>
      <c r="L473" s="28"/>
      <c r="M473" s="22"/>
      <c r="N473" s="2" t="s">
        <v>718</v>
      </c>
      <c r="O473" s="2" t="s">
        <v>1303</v>
      </c>
      <c r="P473" s="2" t="s">
        <v>67</v>
      </c>
      <c r="Q473" s="2" t="s">
        <v>66</v>
      </c>
      <c r="R473" s="2" t="s">
        <v>66</v>
      </c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2" t="s">
        <v>52</v>
      </c>
      <c r="AW473" s="2" t="s">
        <v>1304</v>
      </c>
      <c r="AX473" s="2" t="s">
        <v>52</v>
      </c>
      <c r="AY473" s="2" t="s">
        <v>52</v>
      </c>
      <c r="AZ473" s="2" t="s">
        <v>52</v>
      </c>
    </row>
    <row r="474" spans="1:52" ht="30" customHeight="1" x14ac:dyDescent="0.3">
      <c r="A474" s="22" t="s">
        <v>1305</v>
      </c>
      <c r="B474" s="22" t="s">
        <v>1306</v>
      </c>
      <c r="C474" s="22" t="s">
        <v>96</v>
      </c>
      <c r="D474" s="23">
        <v>1</v>
      </c>
      <c r="E474" s="25"/>
      <c r="F474" s="28"/>
      <c r="G474" s="25"/>
      <c r="H474" s="28"/>
      <c r="I474" s="25"/>
      <c r="J474" s="28"/>
      <c r="K474" s="25"/>
      <c r="L474" s="28"/>
      <c r="M474" s="22"/>
      <c r="N474" s="2" t="s">
        <v>718</v>
      </c>
      <c r="O474" s="2" t="s">
        <v>1308</v>
      </c>
      <c r="P474" s="2" t="s">
        <v>67</v>
      </c>
      <c r="Q474" s="2" t="s">
        <v>66</v>
      </c>
      <c r="R474" s="2" t="s">
        <v>66</v>
      </c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2" t="s">
        <v>52</v>
      </c>
      <c r="AW474" s="2" t="s">
        <v>1309</v>
      </c>
      <c r="AX474" s="2" t="s">
        <v>52</v>
      </c>
      <c r="AY474" s="2" t="s">
        <v>52</v>
      </c>
      <c r="AZ474" s="2" t="s">
        <v>52</v>
      </c>
    </row>
    <row r="475" spans="1:52" ht="30" customHeight="1" x14ac:dyDescent="0.3">
      <c r="A475" s="22" t="s">
        <v>625</v>
      </c>
      <c r="B475" s="22" t="s">
        <v>52</v>
      </c>
      <c r="C475" s="22" t="s">
        <v>52</v>
      </c>
      <c r="D475" s="23"/>
      <c r="E475" s="25"/>
      <c r="F475" s="28"/>
      <c r="G475" s="25"/>
      <c r="H475" s="28"/>
      <c r="I475" s="25"/>
      <c r="J475" s="28"/>
      <c r="K475" s="25"/>
      <c r="L475" s="28"/>
      <c r="M475" s="22"/>
      <c r="N475" s="2" t="s">
        <v>106</v>
      </c>
      <c r="O475" s="2" t="s">
        <v>106</v>
      </c>
      <c r="P475" s="2" t="s">
        <v>52</v>
      </c>
      <c r="Q475" s="2" t="s">
        <v>52</v>
      </c>
      <c r="R475" s="2" t="s">
        <v>52</v>
      </c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2" t="s">
        <v>52</v>
      </c>
      <c r="AW475" s="2" t="s">
        <v>52</v>
      </c>
      <c r="AX475" s="2" t="s">
        <v>52</v>
      </c>
      <c r="AY475" s="2" t="s">
        <v>52</v>
      </c>
      <c r="AZ475" s="2" t="s">
        <v>52</v>
      </c>
    </row>
    <row r="476" spans="1:52" ht="30" customHeight="1" x14ac:dyDescent="0.3">
      <c r="A476" s="23"/>
      <c r="B476" s="23"/>
      <c r="C476" s="23"/>
      <c r="D476" s="23"/>
      <c r="E476" s="25"/>
      <c r="F476" s="28"/>
      <c r="G476" s="25"/>
      <c r="H476" s="28"/>
      <c r="I476" s="25"/>
      <c r="J476" s="28"/>
      <c r="K476" s="25"/>
      <c r="L476" s="28"/>
      <c r="M476" s="23"/>
    </row>
    <row r="477" spans="1:52" ht="30" customHeight="1" x14ac:dyDescent="0.3">
      <c r="A477" s="19" t="s">
        <v>1310</v>
      </c>
      <c r="B477" s="20"/>
      <c r="C477" s="20"/>
      <c r="D477" s="20"/>
      <c r="E477" s="24"/>
      <c r="F477" s="27"/>
      <c r="G477" s="24"/>
      <c r="H477" s="27"/>
      <c r="I477" s="24"/>
      <c r="J477" s="27"/>
      <c r="K477" s="24"/>
      <c r="L477" s="27"/>
      <c r="M477" s="21"/>
      <c r="N477" s="1" t="s">
        <v>1303</v>
      </c>
    </row>
    <row r="478" spans="1:52" ht="30" customHeight="1" x14ac:dyDescent="0.3">
      <c r="A478" s="22" t="s">
        <v>1118</v>
      </c>
      <c r="B478" s="22" t="s">
        <v>618</v>
      </c>
      <c r="C478" s="22" t="s">
        <v>619</v>
      </c>
      <c r="D478" s="23">
        <v>0.111</v>
      </c>
      <c r="E478" s="25"/>
      <c r="F478" s="28"/>
      <c r="G478" s="25"/>
      <c r="H478" s="28"/>
      <c r="I478" s="25"/>
      <c r="J478" s="28"/>
      <c r="K478" s="25"/>
      <c r="L478" s="28"/>
      <c r="M478" s="22"/>
      <c r="N478" s="2" t="s">
        <v>1303</v>
      </c>
      <c r="O478" s="2" t="s">
        <v>1119</v>
      </c>
      <c r="P478" s="2" t="s">
        <v>66</v>
      </c>
      <c r="Q478" s="2" t="s">
        <v>66</v>
      </c>
      <c r="R478" s="2" t="s">
        <v>67</v>
      </c>
      <c r="S478" s="3"/>
      <c r="T478" s="3"/>
      <c r="U478" s="3"/>
      <c r="V478" s="3">
        <v>1</v>
      </c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52</v>
      </c>
      <c r="AW478" s="2" t="s">
        <v>1312</v>
      </c>
      <c r="AX478" s="2" t="s">
        <v>52</v>
      </c>
      <c r="AY478" s="2" t="s">
        <v>52</v>
      </c>
      <c r="AZ478" s="2" t="s">
        <v>52</v>
      </c>
    </row>
    <row r="479" spans="1:52" ht="30" customHeight="1" x14ac:dyDescent="0.3">
      <c r="A479" s="22" t="s">
        <v>661</v>
      </c>
      <c r="B479" s="22" t="s">
        <v>618</v>
      </c>
      <c r="C479" s="22" t="s">
        <v>619</v>
      </c>
      <c r="D479" s="23">
        <v>5.6000000000000001E-2</v>
      </c>
      <c r="E479" s="25"/>
      <c r="F479" s="28"/>
      <c r="G479" s="25"/>
      <c r="H479" s="28"/>
      <c r="I479" s="25"/>
      <c r="J479" s="28"/>
      <c r="K479" s="25"/>
      <c r="L479" s="28"/>
      <c r="M479" s="22"/>
      <c r="N479" s="2" t="s">
        <v>1303</v>
      </c>
      <c r="O479" s="2" t="s">
        <v>662</v>
      </c>
      <c r="P479" s="2" t="s">
        <v>66</v>
      </c>
      <c r="Q479" s="2" t="s">
        <v>66</v>
      </c>
      <c r="R479" s="2" t="s">
        <v>67</v>
      </c>
      <c r="S479" s="3"/>
      <c r="T479" s="3"/>
      <c r="U479" s="3"/>
      <c r="V479" s="3">
        <v>1</v>
      </c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52</v>
      </c>
      <c r="AW479" s="2" t="s">
        <v>1313</v>
      </c>
      <c r="AX479" s="2" t="s">
        <v>52</v>
      </c>
      <c r="AY479" s="2" t="s">
        <v>52</v>
      </c>
      <c r="AZ479" s="2" t="s">
        <v>52</v>
      </c>
    </row>
    <row r="480" spans="1:52" ht="30" customHeight="1" x14ac:dyDescent="0.3">
      <c r="A480" s="22" t="s">
        <v>622</v>
      </c>
      <c r="B480" s="22" t="s">
        <v>623</v>
      </c>
      <c r="C480" s="22" t="s">
        <v>517</v>
      </c>
      <c r="D480" s="23">
        <v>1</v>
      </c>
      <c r="E480" s="25"/>
      <c r="F480" s="28"/>
      <c r="G480" s="25"/>
      <c r="H480" s="28"/>
      <c r="I480" s="25"/>
      <c r="J480" s="28"/>
      <c r="K480" s="25"/>
      <c r="L480" s="28"/>
      <c r="M480" s="22"/>
      <c r="N480" s="2" t="s">
        <v>1303</v>
      </c>
      <c r="O480" s="2" t="s">
        <v>535</v>
      </c>
      <c r="P480" s="2" t="s">
        <v>66</v>
      </c>
      <c r="Q480" s="2" t="s">
        <v>66</v>
      </c>
      <c r="R480" s="2" t="s">
        <v>66</v>
      </c>
      <c r="S480" s="3">
        <v>1</v>
      </c>
      <c r="T480" s="3">
        <v>2</v>
      </c>
      <c r="U480" s="3">
        <v>0.03</v>
      </c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52</v>
      </c>
      <c r="AW480" s="2" t="s">
        <v>1314</v>
      </c>
      <c r="AX480" s="2" t="s">
        <v>52</v>
      </c>
      <c r="AY480" s="2" t="s">
        <v>52</v>
      </c>
      <c r="AZ480" s="2" t="s">
        <v>52</v>
      </c>
    </row>
    <row r="481" spans="1:52" ht="30" customHeight="1" x14ac:dyDescent="0.3">
      <c r="A481" s="22" t="s">
        <v>625</v>
      </c>
      <c r="B481" s="22" t="s">
        <v>52</v>
      </c>
      <c r="C481" s="22" t="s">
        <v>52</v>
      </c>
      <c r="D481" s="23"/>
      <c r="E481" s="25"/>
      <c r="F481" s="28"/>
      <c r="G481" s="25"/>
      <c r="H481" s="28"/>
      <c r="I481" s="25"/>
      <c r="J481" s="28"/>
      <c r="K481" s="25"/>
      <c r="L481" s="28"/>
      <c r="M481" s="22"/>
      <c r="N481" s="2" t="s">
        <v>106</v>
      </c>
      <c r="O481" s="2" t="s">
        <v>106</v>
      </c>
      <c r="P481" s="2" t="s">
        <v>52</v>
      </c>
      <c r="Q481" s="2" t="s">
        <v>52</v>
      </c>
      <c r="R481" s="2" t="s">
        <v>52</v>
      </c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2" t="s">
        <v>52</v>
      </c>
      <c r="AW481" s="2" t="s">
        <v>52</v>
      </c>
      <c r="AX481" s="2" t="s">
        <v>52</v>
      </c>
      <c r="AY481" s="2" t="s">
        <v>52</v>
      </c>
      <c r="AZ481" s="2" t="s">
        <v>52</v>
      </c>
    </row>
    <row r="482" spans="1:52" ht="30" customHeight="1" x14ac:dyDescent="0.3">
      <c r="A482" s="23"/>
      <c r="B482" s="23"/>
      <c r="C482" s="23"/>
      <c r="D482" s="23"/>
      <c r="E482" s="25"/>
      <c r="F482" s="28"/>
      <c r="G482" s="25"/>
      <c r="H482" s="28"/>
      <c r="I482" s="25"/>
      <c r="J482" s="28"/>
      <c r="K482" s="25"/>
      <c r="L482" s="28"/>
      <c r="M482" s="23"/>
    </row>
    <row r="483" spans="1:52" ht="30" customHeight="1" x14ac:dyDescent="0.3">
      <c r="A483" s="19" t="s">
        <v>1315</v>
      </c>
      <c r="B483" s="20"/>
      <c r="C483" s="20"/>
      <c r="D483" s="20"/>
      <c r="E483" s="24"/>
      <c r="F483" s="27"/>
      <c r="G483" s="24"/>
      <c r="H483" s="27"/>
      <c r="I483" s="24"/>
      <c r="J483" s="27"/>
      <c r="K483" s="24"/>
      <c r="L483" s="27"/>
      <c r="M483" s="21"/>
      <c r="N483" s="1" t="s">
        <v>1308</v>
      </c>
    </row>
    <row r="484" spans="1:52" ht="30" customHeight="1" x14ac:dyDescent="0.3">
      <c r="A484" s="22" t="s">
        <v>1265</v>
      </c>
      <c r="B484" s="22" t="s">
        <v>618</v>
      </c>
      <c r="C484" s="22" t="s">
        <v>619</v>
      </c>
      <c r="D484" s="23">
        <v>1.6E-2</v>
      </c>
      <c r="E484" s="25"/>
      <c r="F484" s="28"/>
      <c r="G484" s="25"/>
      <c r="H484" s="28"/>
      <c r="I484" s="25"/>
      <c r="J484" s="28"/>
      <c r="K484" s="25"/>
      <c r="L484" s="28"/>
      <c r="M484" s="22"/>
      <c r="N484" s="2" t="s">
        <v>1308</v>
      </c>
      <c r="O484" s="2" t="s">
        <v>1266</v>
      </c>
      <c r="P484" s="2" t="s">
        <v>66</v>
      </c>
      <c r="Q484" s="2" t="s">
        <v>66</v>
      </c>
      <c r="R484" s="2" t="s">
        <v>67</v>
      </c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52</v>
      </c>
      <c r="AW484" s="2" t="s">
        <v>1316</v>
      </c>
      <c r="AX484" s="2" t="s">
        <v>52</v>
      </c>
      <c r="AY484" s="2" t="s">
        <v>52</v>
      </c>
      <c r="AZ484" s="2" t="s">
        <v>52</v>
      </c>
    </row>
    <row r="485" spans="1:52" ht="30" customHeight="1" x14ac:dyDescent="0.3">
      <c r="A485" s="22" t="s">
        <v>625</v>
      </c>
      <c r="B485" s="22" t="s">
        <v>52</v>
      </c>
      <c r="C485" s="22" t="s">
        <v>52</v>
      </c>
      <c r="D485" s="23"/>
      <c r="E485" s="25"/>
      <c r="F485" s="28"/>
      <c r="G485" s="25"/>
      <c r="H485" s="28"/>
      <c r="I485" s="25"/>
      <c r="J485" s="28"/>
      <c r="K485" s="25"/>
      <c r="L485" s="28"/>
      <c r="M485" s="22"/>
      <c r="N485" s="2" t="s">
        <v>106</v>
      </c>
      <c r="O485" s="2" t="s">
        <v>106</v>
      </c>
      <c r="P485" s="2" t="s">
        <v>52</v>
      </c>
      <c r="Q485" s="2" t="s">
        <v>52</v>
      </c>
      <c r="R485" s="2" t="s">
        <v>52</v>
      </c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52</v>
      </c>
      <c r="AW485" s="2" t="s">
        <v>52</v>
      </c>
      <c r="AX485" s="2" t="s">
        <v>52</v>
      </c>
      <c r="AY485" s="2" t="s">
        <v>52</v>
      </c>
      <c r="AZ485" s="2" t="s">
        <v>52</v>
      </c>
    </row>
    <row r="486" spans="1:52" ht="30" customHeight="1" x14ac:dyDescent="0.3">
      <c r="A486" s="23"/>
      <c r="B486" s="23"/>
      <c r="C486" s="23"/>
      <c r="D486" s="23"/>
      <c r="E486" s="25"/>
      <c r="F486" s="28"/>
      <c r="G486" s="25"/>
      <c r="H486" s="28"/>
      <c r="I486" s="25"/>
      <c r="J486" s="28"/>
      <c r="K486" s="25"/>
      <c r="L486" s="28"/>
      <c r="M486" s="23"/>
    </row>
    <row r="487" spans="1:52" ht="30" customHeight="1" x14ac:dyDescent="0.3">
      <c r="A487" s="19" t="s">
        <v>1317</v>
      </c>
      <c r="B487" s="20"/>
      <c r="C487" s="20"/>
      <c r="D487" s="20"/>
      <c r="E487" s="24"/>
      <c r="F487" s="27"/>
      <c r="G487" s="24"/>
      <c r="H487" s="27"/>
      <c r="I487" s="24"/>
      <c r="J487" s="27"/>
      <c r="K487" s="24"/>
      <c r="L487" s="27"/>
      <c r="M487" s="21"/>
      <c r="N487" s="1" t="s">
        <v>728</v>
      </c>
    </row>
    <row r="488" spans="1:52" ht="30" customHeight="1" x14ac:dyDescent="0.3">
      <c r="A488" s="22" t="s">
        <v>617</v>
      </c>
      <c r="B488" s="22" t="s">
        <v>618</v>
      </c>
      <c r="C488" s="22" t="s">
        <v>619</v>
      </c>
      <c r="D488" s="23">
        <v>1.609E-2</v>
      </c>
      <c r="E488" s="25"/>
      <c r="F488" s="28"/>
      <c r="G488" s="25"/>
      <c r="H488" s="28"/>
      <c r="I488" s="25"/>
      <c r="J488" s="28"/>
      <c r="K488" s="25"/>
      <c r="L488" s="28"/>
      <c r="M488" s="22"/>
      <c r="N488" s="2" t="s">
        <v>728</v>
      </c>
      <c r="O488" s="2" t="s">
        <v>620</v>
      </c>
      <c r="P488" s="2" t="s">
        <v>66</v>
      </c>
      <c r="Q488" s="2" t="s">
        <v>66</v>
      </c>
      <c r="R488" s="2" t="s">
        <v>67</v>
      </c>
      <c r="S488" s="3"/>
      <c r="T488" s="3"/>
      <c r="U488" s="3"/>
      <c r="V488" s="3">
        <v>1</v>
      </c>
      <c r="W488" s="3">
        <v>2</v>
      </c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52</v>
      </c>
      <c r="AW488" s="2" t="s">
        <v>1319</v>
      </c>
      <c r="AX488" s="2" t="s">
        <v>52</v>
      </c>
      <c r="AY488" s="2" t="s">
        <v>52</v>
      </c>
      <c r="AZ488" s="2" t="s">
        <v>52</v>
      </c>
    </row>
    <row r="489" spans="1:52" ht="30" customHeight="1" x14ac:dyDescent="0.3">
      <c r="A489" s="22" t="s">
        <v>1320</v>
      </c>
      <c r="B489" s="22" t="s">
        <v>618</v>
      </c>
      <c r="C489" s="22" t="s">
        <v>619</v>
      </c>
      <c r="D489" s="23">
        <v>4.3899999999999998E-3</v>
      </c>
      <c r="E489" s="25"/>
      <c r="F489" s="28"/>
      <c r="G489" s="25"/>
      <c r="H489" s="28"/>
      <c r="I489" s="25"/>
      <c r="J489" s="28"/>
      <c r="K489" s="25"/>
      <c r="L489" s="28"/>
      <c r="M489" s="22"/>
      <c r="N489" s="2" t="s">
        <v>728</v>
      </c>
      <c r="O489" s="2" t="s">
        <v>1321</v>
      </c>
      <c r="P489" s="2" t="s">
        <v>66</v>
      </c>
      <c r="Q489" s="2" t="s">
        <v>66</v>
      </c>
      <c r="R489" s="2" t="s">
        <v>67</v>
      </c>
      <c r="S489" s="3"/>
      <c r="T489" s="3"/>
      <c r="U489" s="3"/>
      <c r="V489" s="3">
        <v>1</v>
      </c>
      <c r="W489" s="3">
        <v>2</v>
      </c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52</v>
      </c>
      <c r="AW489" s="2" t="s">
        <v>1322</v>
      </c>
      <c r="AX489" s="2" t="s">
        <v>52</v>
      </c>
      <c r="AY489" s="2" t="s">
        <v>52</v>
      </c>
      <c r="AZ489" s="2" t="s">
        <v>52</v>
      </c>
    </row>
    <row r="490" spans="1:52" ht="30" customHeight="1" x14ac:dyDescent="0.3">
      <c r="A490" s="22" t="s">
        <v>1071</v>
      </c>
      <c r="B490" s="22" t="s">
        <v>618</v>
      </c>
      <c r="C490" s="22" t="s">
        <v>619</v>
      </c>
      <c r="D490" s="23">
        <v>5.8500000000000002E-3</v>
      </c>
      <c r="E490" s="25"/>
      <c r="F490" s="28"/>
      <c r="G490" s="25"/>
      <c r="H490" s="28"/>
      <c r="I490" s="25"/>
      <c r="J490" s="28"/>
      <c r="K490" s="25"/>
      <c r="L490" s="28"/>
      <c r="M490" s="22"/>
      <c r="N490" s="2" t="s">
        <v>728</v>
      </c>
      <c r="O490" s="2" t="s">
        <v>1072</v>
      </c>
      <c r="P490" s="2" t="s">
        <v>66</v>
      </c>
      <c r="Q490" s="2" t="s">
        <v>66</v>
      </c>
      <c r="R490" s="2" t="s">
        <v>67</v>
      </c>
      <c r="S490" s="3"/>
      <c r="T490" s="3"/>
      <c r="U490" s="3"/>
      <c r="V490" s="3">
        <v>1</v>
      </c>
      <c r="W490" s="3">
        <v>2</v>
      </c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2" t="s">
        <v>52</v>
      </c>
      <c r="AW490" s="2" t="s">
        <v>1323</v>
      </c>
      <c r="AX490" s="2" t="s">
        <v>52</v>
      </c>
      <c r="AY490" s="2" t="s">
        <v>52</v>
      </c>
      <c r="AZ490" s="2" t="s">
        <v>52</v>
      </c>
    </row>
    <row r="491" spans="1:52" ht="30" customHeight="1" x14ac:dyDescent="0.3">
      <c r="A491" s="22" t="s">
        <v>661</v>
      </c>
      <c r="B491" s="22" t="s">
        <v>618</v>
      </c>
      <c r="C491" s="22" t="s">
        <v>619</v>
      </c>
      <c r="D491" s="23">
        <v>2.9299999999999999E-3</v>
      </c>
      <c r="E491" s="25"/>
      <c r="F491" s="28"/>
      <c r="G491" s="25"/>
      <c r="H491" s="28"/>
      <c r="I491" s="25"/>
      <c r="J491" s="28"/>
      <c r="K491" s="25"/>
      <c r="L491" s="28"/>
      <c r="M491" s="22"/>
      <c r="N491" s="2" t="s">
        <v>728</v>
      </c>
      <c r="O491" s="2" t="s">
        <v>662</v>
      </c>
      <c r="P491" s="2" t="s">
        <v>66</v>
      </c>
      <c r="Q491" s="2" t="s">
        <v>66</v>
      </c>
      <c r="R491" s="2" t="s">
        <v>67</v>
      </c>
      <c r="S491" s="3"/>
      <c r="T491" s="3"/>
      <c r="U491" s="3"/>
      <c r="V491" s="3">
        <v>1</v>
      </c>
      <c r="W491" s="3">
        <v>2</v>
      </c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2" t="s">
        <v>52</v>
      </c>
      <c r="AW491" s="2" t="s">
        <v>1324</v>
      </c>
      <c r="AX491" s="2" t="s">
        <v>52</v>
      </c>
      <c r="AY491" s="2" t="s">
        <v>52</v>
      </c>
      <c r="AZ491" s="2" t="s">
        <v>52</v>
      </c>
    </row>
    <row r="492" spans="1:52" ht="30" customHeight="1" x14ac:dyDescent="0.3">
      <c r="A492" s="22" t="s">
        <v>622</v>
      </c>
      <c r="B492" s="22" t="s">
        <v>1325</v>
      </c>
      <c r="C492" s="22" t="s">
        <v>517</v>
      </c>
      <c r="D492" s="23">
        <v>1</v>
      </c>
      <c r="E492" s="25"/>
      <c r="F492" s="28"/>
      <c r="G492" s="25"/>
      <c r="H492" s="28"/>
      <c r="I492" s="25"/>
      <c r="J492" s="28"/>
      <c r="K492" s="25"/>
      <c r="L492" s="28"/>
      <c r="M492" s="22"/>
      <c r="N492" s="2" t="s">
        <v>728</v>
      </c>
      <c r="O492" s="2" t="s">
        <v>535</v>
      </c>
      <c r="P492" s="2" t="s">
        <v>66</v>
      </c>
      <c r="Q492" s="2" t="s">
        <v>66</v>
      </c>
      <c r="R492" s="2" t="s">
        <v>66</v>
      </c>
      <c r="S492" s="3">
        <v>1</v>
      </c>
      <c r="T492" s="3">
        <v>2</v>
      </c>
      <c r="U492" s="3">
        <v>0.04</v>
      </c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52</v>
      </c>
      <c r="AW492" s="2" t="s">
        <v>1326</v>
      </c>
      <c r="AX492" s="2" t="s">
        <v>52</v>
      </c>
      <c r="AY492" s="2" t="s">
        <v>52</v>
      </c>
      <c r="AZ492" s="2" t="s">
        <v>52</v>
      </c>
    </row>
    <row r="493" spans="1:52" ht="30" customHeight="1" x14ac:dyDescent="0.3">
      <c r="A493" s="22" t="s">
        <v>761</v>
      </c>
      <c r="B493" s="22" t="s">
        <v>664</v>
      </c>
      <c r="C493" s="22" t="s">
        <v>517</v>
      </c>
      <c r="D493" s="23">
        <v>1</v>
      </c>
      <c r="E493" s="25"/>
      <c r="F493" s="28"/>
      <c r="G493" s="25"/>
      <c r="H493" s="28"/>
      <c r="I493" s="25"/>
      <c r="J493" s="28"/>
      <c r="K493" s="25"/>
      <c r="L493" s="28"/>
      <c r="M493" s="22"/>
      <c r="N493" s="2" t="s">
        <v>728</v>
      </c>
      <c r="O493" s="2" t="s">
        <v>539</v>
      </c>
      <c r="P493" s="2" t="s">
        <v>66</v>
      </c>
      <c r="Q493" s="2" t="s">
        <v>66</v>
      </c>
      <c r="R493" s="2" t="s">
        <v>66</v>
      </c>
      <c r="S493" s="3">
        <v>1</v>
      </c>
      <c r="T493" s="3">
        <v>0</v>
      </c>
      <c r="U493" s="3">
        <v>0.02</v>
      </c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52</v>
      </c>
      <c r="AW493" s="2" t="s">
        <v>1327</v>
      </c>
      <c r="AX493" s="2" t="s">
        <v>52</v>
      </c>
      <c r="AY493" s="2" t="s">
        <v>52</v>
      </c>
      <c r="AZ493" s="2" t="s">
        <v>52</v>
      </c>
    </row>
    <row r="494" spans="1:52" ht="30" customHeight="1" x14ac:dyDescent="0.3">
      <c r="A494" s="22" t="s">
        <v>625</v>
      </c>
      <c r="B494" s="22" t="s">
        <v>52</v>
      </c>
      <c r="C494" s="22" t="s">
        <v>52</v>
      </c>
      <c r="D494" s="23"/>
      <c r="E494" s="25"/>
      <c r="F494" s="28"/>
      <c r="G494" s="25"/>
      <c r="H494" s="28"/>
      <c r="I494" s="25"/>
      <c r="J494" s="28"/>
      <c r="K494" s="25"/>
      <c r="L494" s="28"/>
      <c r="M494" s="22"/>
      <c r="N494" s="2" t="s">
        <v>106</v>
      </c>
      <c r="O494" s="2" t="s">
        <v>106</v>
      </c>
      <c r="P494" s="2" t="s">
        <v>52</v>
      </c>
      <c r="Q494" s="2" t="s">
        <v>52</v>
      </c>
      <c r="R494" s="2" t="s">
        <v>52</v>
      </c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2" t="s">
        <v>52</v>
      </c>
      <c r="AW494" s="2" t="s">
        <v>52</v>
      </c>
      <c r="AX494" s="2" t="s">
        <v>52</v>
      </c>
      <c r="AY494" s="2" t="s">
        <v>52</v>
      </c>
      <c r="AZ494" s="2" t="s">
        <v>52</v>
      </c>
    </row>
    <row r="495" spans="1:52" ht="30" customHeight="1" x14ac:dyDescent="0.3">
      <c r="A495" s="23"/>
      <c r="B495" s="23"/>
      <c r="C495" s="23"/>
      <c r="D495" s="23"/>
      <c r="E495" s="25"/>
      <c r="F495" s="28"/>
      <c r="G495" s="25"/>
      <c r="H495" s="28"/>
      <c r="I495" s="25"/>
      <c r="J495" s="28"/>
      <c r="K495" s="25"/>
      <c r="L495" s="28"/>
      <c r="M495" s="23"/>
    </row>
    <row r="496" spans="1:52" ht="30" customHeight="1" x14ac:dyDescent="0.3">
      <c r="A496" s="19" t="s">
        <v>1328</v>
      </c>
      <c r="B496" s="20"/>
      <c r="C496" s="20"/>
      <c r="D496" s="20"/>
      <c r="E496" s="24"/>
      <c r="F496" s="27"/>
      <c r="G496" s="24"/>
      <c r="H496" s="27"/>
      <c r="I496" s="24"/>
      <c r="J496" s="27"/>
      <c r="K496" s="24"/>
      <c r="L496" s="27"/>
      <c r="M496" s="21"/>
      <c r="N496" s="1" t="s">
        <v>739</v>
      </c>
    </row>
    <row r="497" spans="1:52" ht="30" customHeight="1" x14ac:dyDescent="0.3">
      <c r="A497" s="22" t="s">
        <v>617</v>
      </c>
      <c r="B497" s="22" t="s">
        <v>618</v>
      </c>
      <c r="C497" s="22" t="s">
        <v>619</v>
      </c>
      <c r="D497" s="23">
        <v>1.238E-2</v>
      </c>
      <c r="E497" s="25"/>
      <c r="F497" s="28"/>
      <c r="G497" s="25"/>
      <c r="H497" s="28"/>
      <c r="I497" s="25"/>
      <c r="J497" s="28"/>
      <c r="K497" s="25"/>
      <c r="L497" s="28"/>
      <c r="M497" s="22"/>
      <c r="N497" s="2" t="s">
        <v>739</v>
      </c>
      <c r="O497" s="2" t="s">
        <v>620</v>
      </c>
      <c r="P497" s="2" t="s">
        <v>66</v>
      </c>
      <c r="Q497" s="2" t="s">
        <v>66</v>
      </c>
      <c r="R497" s="2" t="s">
        <v>67</v>
      </c>
      <c r="S497" s="3"/>
      <c r="T497" s="3"/>
      <c r="U497" s="3"/>
      <c r="V497" s="3">
        <v>1</v>
      </c>
      <c r="W497" s="3">
        <v>2</v>
      </c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52</v>
      </c>
      <c r="AW497" s="2" t="s">
        <v>1329</v>
      </c>
      <c r="AX497" s="2" t="s">
        <v>52</v>
      </c>
      <c r="AY497" s="2" t="s">
        <v>52</v>
      </c>
      <c r="AZ497" s="2" t="s">
        <v>52</v>
      </c>
    </row>
    <row r="498" spans="1:52" ht="30" customHeight="1" x14ac:dyDescent="0.3">
      <c r="A498" s="22" t="s">
        <v>1320</v>
      </c>
      <c r="B498" s="22" t="s">
        <v>618</v>
      </c>
      <c r="C498" s="22" t="s">
        <v>619</v>
      </c>
      <c r="D498" s="23">
        <v>3.3800000000000002E-3</v>
      </c>
      <c r="E498" s="25"/>
      <c r="F498" s="28"/>
      <c r="G498" s="25"/>
      <c r="H498" s="28"/>
      <c r="I498" s="25"/>
      <c r="J498" s="28"/>
      <c r="K498" s="25"/>
      <c r="L498" s="28"/>
      <c r="M498" s="22"/>
      <c r="N498" s="2" t="s">
        <v>739</v>
      </c>
      <c r="O498" s="2" t="s">
        <v>1321</v>
      </c>
      <c r="P498" s="2" t="s">
        <v>66</v>
      </c>
      <c r="Q498" s="2" t="s">
        <v>66</v>
      </c>
      <c r="R498" s="2" t="s">
        <v>67</v>
      </c>
      <c r="S498" s="3"/>
      <c r="T498" s="3"/>
      <c r="U498" s="3"/>
      <c r="V498" s="3">
        <v>1</v>
      </c>
      <c r="W498" s="3">
        <v>2</v>
      </c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2" t="s">
        <v>52</v>
      </c>
      <c r="AW498" s="2" t="s">
        <v>1330</v>
      </c>
      <c r="AX498" s="2" t="s">
        <v>52</v>
      </c>
      <c r="AY498" s="2" t="s">
        <v>52</v>
      </c>
      <c r="AZ498" s="2" t="s">
        <v>52</v>
      </c>
    </row>
    <row r="499" spans="1:52" ht="30" customHeight="1" x14ac:dyDescent="0.3">
      <c r="A499" s="22" t="s">
        <v>1071</v>
      </c>
      <c r="B499" s="22" t="s">
        <v>618</v>
      </c>
      <c r="C499" s="22" t="s">
        <v>619</v>
      </c>
      <c r="D499" s="23">
        <v>4.4999999999999997E-3</v>
      </c>
      <c r="E499" s="25"/>
      <c r="F499" s="28"/>
      <c r="G499" s="25"/>
      <c r="H499" s="28"/>
      <c r="I499" s="25"/>
      <c r="J499" s="28"/>
      <c r="K499" s="25"/>
      <c r="L499" s="28"/>
      <c r="M499" s="22"/>
      <c r="N499" s="2" t="s">
        <v>739</v>
      </c>
      <c r="O499" s="2" t="s">
        <v>1072</v>
      </c>
      <c r="P499" s="2" t="s">
        <v>66</v>
      </c>
      <c r="Q499" s="2" t="s">
        <v>66</v>
      </c>
      <c r="R499" s="2" t="s">
        <v>67</v>
      </c>
      <c r="S499" s="3"/>
      <c r="T499" s="3"/>
      <c r="U499" s="3"/>
      <c r="V499" s="3">
        <v>1</v>
      </c>
      <c r="W499" s="3">
        <v>2</v>
      </c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2" t="s">
        <v>52</v>
      </c>
      <c r="AW499" s="2" t="s">
        <v>1331</v>
      </c>
      <c r="AX499" s="2" t="s">
        <v>52</v>
      </c>
      <c r="AY499" s="2" t="s">
        <v>52</v>
      </c>
      <c r="AZ499" s="2" t="s">
        <v>52</v>
      </c>
    </row>
    <row r="500" spans="1:52" ht="30" customHeight="1" x14ac:dyDescent="0.3">
      <c r="A500" s="22" t="s">
        <v>661</v>
      </c>
      <c r="B500" s="22" t="s">
        <v>618</v>
      </c>
      <c r="C500" s="22" t="s">
        <v>619</v>
      </c>
      <c r="D500" s="23">
        <v>2.2499999999999998E-3</v>
      </c>
      <c r="E500" s="25"/>
      <c r="F500" s="28"/>
      <c r="G500" s="25"/>
      <c r="H500" s="28"/>
      <c r="I500" s="25"/>
      <c r="J500" s="28"/>
      <c r="K500" s="25"/>
      <c r="L500" s="28"/>
      <c r="M500" s="22"/>
      <c r="N500" s="2" t="s">
        <v>739</v>
      </c>
      <c r="O500" s="2" t="s">
        <v>662</v>
      </c>
      <c r="P500" s="2" t="s">
        <v>66</v>
      </c>
      <c r="Q500" s="2" t="s">
        <v>66</v>
      </c>
      <c r="R500" s="2" t="s">
        <v>67</v>
      </c>
      <c r="S500" s="3"/>
      <c r="T500" s="3"/>
      <c r="U500" s="3"/>
      <c r="V500" s="3">
        <v>1</v>
      </c>
      <c r="W500" s="3">
        <v>2</v>
      </c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52</v>
      </c>
      <c r="AW500" s="2" t="s">
        <v>1332</v>
      </c>
      <c r="AX500" s="2" t="s">
        <v>52</v>
      </c>
      <c r="AY500" s="2" t="s">
        <v>52</v>
      </c>
      <c r="AZ500" s="2" t="s">
        <v>52</v>
      </c>
    </row>
    <row r="501" spans="1:52" ht="30" customHeight="1" x14ac:dyDescent="0.3">
      <c r="A501" s="22" t="s">
        <v>622</v>
      </c>
      <c r="B501" s="22" t="s">
        <v>1076</v>
      </c>
      <c r="C501" s="22" t="s">
        <v>517</v>
      </c>
      <c r="D501" s="23">
        <v>1</v>
      </c>
      <c r="E501" s="25"/>
      <c r="F501" s="28"/>
      <c r="G501" s="25"/>
      <c r="H501" s="28"/>
      <c r="I501" s="25"/>
      <c r="J501" s="28"/>
      <c r="K501" s="25"/>
      <c r="L501" s="28"/>
      <c r="M501" s="22"/>
      <c r="N501" s="2" t="s">
        <v>739</v>
      </c>
      <c r="O501" s="2" t="s">
        <v>535</v>
      </c>
      <c r="P501" s="2" t="s">
        <v>66</v>
      </c>
      <c r="Q501" s="2" t="s">
        <v>66</v>
      </c>
      <c r="R501" s="2" t="s">
        <v>66</v>
      </c>
      <c r="S501" s="3">
        <v>1</v>
      </c>
      <c r="T501" s="3">
        <v>2</v>
      </c>
      <c r="U501" s="3">
        <v>0.05</v>
      </c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52</v>
      </c>
      <c r="AW501" s="2" t="s">
        <v>1333</v>
      </c>
      <c r="AX501" s="2" t="s">
        <v>52</v>
      </c>
      <c r="AY501" s="2" t="s">
        <v>52</v>
      </c>
      <c r="AZ501" s="2" t="s">
        <v>52</v>
      </c>
    </row>
    <row r="502" spans="1:52" ht="30" customHeight="1" x14ac:dyDescent="0.3">
      <c r="A502" s="22" t="s">
        <v>761</v>
      </c>
      <c r="B502" s="22" t="s">
        <v>623</v>
      </c>
      <c r="C502" s="22" t="s">
        <v>517</v>
      </c>
      <c r="D502" s="23">
        <v>1</v>
      </c>
      <c r="E502" s="25"/>
      <c r="F502" s="28"/>
      <c r="G502" s="25"/>
      <c r="H502" s="28"/>
      <c r="I502" s="25"/>
      <c r="J502" s="28"/>
      <c r="K502" s="25"/>
      <c r="L502" s="28"/>
      <c r="M502" s="22"/>
      <c r="N502" s="2" t="s">
        <v>739</v>
      </c>
      <c r="O502" s="2" t="s">
        <v>539</v>
      </c>
      <c r="P502" s="2" t="s">
        <v>66</v>
      </c>
      <c r="Q502" s="2" t="s">
        <v>66</v>
      </c>
      <c r="R502" s="2" t="s">
        <v>66</v>
      </c>
      <c r="S502" s="3">
        <v>1</v>
      </c>
      <c r="T502" s="3">
        <v>0</v>
      </c>
      <c r="U502" s="3">
        <v>0.03</v>
      </c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2" t="s">
        <v>52</v>
      </c>
      <c r="AW502" s="2" t="s">
        <v>1334</v>
      </c>
      <c r="AX502" s="2" t="s">
        <v>52</v>
      </c>
      <c r="AY502" s="2" t="s">
        <v>52</v>
      </c>
      <c r="AZ502" s="2" t="s">
        <v>52</v>
      </c>
    </row>
    <row r="503" spans="1:52" ht="30" customHeight="1" x14ac:dyDescent="0.3">
      <c r="A503" s="22" t="s">
        <v>625</v>
      </c>
      <c r="B503" s="22" t="s">
        <v>52</v>
      </c>
      <c r="C503" s="22" t="s">
        <v>52</v>
      </c>
      <c r="D503" s="23"/>
      <c r="E503" s="25"/>
      <c r="F503" s="28"/>
      <c r="G503" s="25"/>
      <c r="H503" s="28"/>
      <c r="I503" s="25"/>
      <c r="J503" s="28"/>
      <c r="K503" s="25"/>
      <c r="L503" s="28"/>
      <c r="M503" s="22"/>
      <c r="N503" s="2" t="s">
        <v>106</v>
      </c>
      <c r="O503" s="2" t="s">
        <v>106</v>
      </c>
      <c r="P503" s="2" t="s">
        <v>52</v>
      </c>
      <c r="Q503" s="2" t="s">
        <v>52</v>
      </c>
      <c r="R503" s="2" t="s">
        <v>52</v>
      </c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52</v>
      </c>
      <c r="AW503" s="2" t="s">
        <v>52</v>
      </c>
      <c r="AX503" s="2" t="s">
        <v>52</v>
      </c>
      <c r="AY503" s="2" t="s">
        <v>52</v>
      </c>
      <c r="AZ503" s="2" t="s">
        <v>52</v>
      </c>
    </row>
    <row r="504" spans="1:52" ht="30" customHeight="1" x14ac:dyDescent="0.3">
      <c r="A504" s="23"/>
      <c r="B504" s="23"/>
      <c r="C504" s="23"/>
      <c r="D504" s="23"/>
      <c r="E504" s="25"/>
      <c r="F504" s="28"/>
      <c r="G504" s="25"/>
      <c r="H504" s="28"/>
      <c r="I504" s="25"/>
      <c r="J504" s="28"/>
      <c r="K504" s="25"/>
      <c r="L504" s="28"/>
      <c r="M504" s="23"/>
    </row>
    <row r="505" spans="1:52" ht="30" customHeight="1" x14ac:dyDescent="0.3">
      <c r="A505" s="19" t="s">
        <v>1335</v>
      </c>
      <c r="B505" s="20"/>
      <c r="C505" s="20"/>
      <c r="D505" s="20"/>
      <c r="E505" s="24"/>
      <c r="F505" s="27"/>
      <c r="G505" s="24"/>
      <c r="H505" s="27"/>
      <c r="I505" s="24"/>
      <c r="J505" s="27"/>
      <c r="K505" s="24"/>
      <c r="L505" s="27"/>
      <c r="M505" s="21"/>
      <c r="N505" s="1" t="s">
        <v>744</v>
      </c>
    </row>
    <row r="506" spans="1:52" ht="30" customHeight="1" x14ac:dyDescent="0.3">
      <c r="A506" s="22" t="s">
        <v>1336</v>
      </c>
      <c r="B506" s="22" t="s">
        <v>637</v>
      </c>
      <c r="C506" s="22" t="s">
        <v>96</v>
      </c>
      <c r="D506" s="23">
        <v>1</v>
      </c>
      <c r="E506" s="25"/>
      <c r="F506" s="28"/>
      <c r="G506" s="25"/>
      <c r="H506" s="28"/>
      <c r="I506" s="25"/>
      <c r="J506" s="28"/>
      <c r="K506" s="25"/>
      <c r="L506" s="28"/>
      <c r="M506" s="22"/>
      <c r="N506" s="2" t="s">
        <v>744</v>
      </c>
      <c r="O506" s="2" t="s">
        <v>1338</v>
      </c>
      <c r="P506" s="2" t="s">
        <v>67</v>
      </c>
      <c r="Q506" s="2" t="s">
        <v>66</v>
      </c>
      <c r="R506" s="2" t="s">
        <v>66</v>
      </c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2" t="s">
        <v>52</v>
      </c>
      <c r="AW506" s="2" t="s">
        <v>1339</v>
      </c>
      <c r="AX506" s="2" t="s">
        <v>52</v>
      </c>
      <c r="AY506" s="2" t="s">
        <v>52</v>
      </c>
      <c r="AZ506" s="2" t="s">
        <v>52</v>
      </c>
    </row>
    <row r="507" spans="1:52" ht="30" customHeight="1" x14ac:dyDescent="0.3">
      <c r="A507" s="22" t="s">
        <v>1336</v>
      </c>
      <c r="B507" s="22" t="s">
        <v>1340</v>
      </c>
      <c r="C507" s="22" t="s">
        <v>96</v>
      </c>
      <c r="D507" s="23">
        <v>1</v>
      </c>
      <c r="E507" s="25"/>
      <c r="F507" s="28"/>
      <c r="G507" s="25"/>
      <c r="H507" s="28"/>
      <c r="I507" s="25"/>
      <c r="J507" s="28"/>
      <c r="K507" s="25"/>
      <c r="L507" s="28"/>
      <c r="M507" s="22"/>
      <c r="N507" s="2" t="s">
        <v>744</v>
      </c>
      <c r="O507" s="2" t="s">
        <v>1342</v>
      </c>
      <c r="P507" s="2" t="s">
        <v>67</v>
      </c>
      <c r="Q507" s="2" t="s">
        <v>66</v>
      </c>
      <c r="R507" s="2" t="s">
        <v>66</v>
      </c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52</v>
      </c>
      <c r="AW507" s="2" t="s">
        <v>1343</v>
      </c>
      <c r="AX507" s="2" t="s">
        <v>52</v>
      </c>
      <c r="AY507" s="2" t="s">
        <v>52</v>
      </c>
      <c r="AZ507" s="2" t="s">
        <v>52</v>
      </c>
    </row>
    <row r="508" spans="1:52" ht="30" customHeight="1" x14ac:dyDescent="0.3">
      <c r="A508" s="22" t="s">
        <v>625</v>
      </c>
      <c r="B508" s="22" t="s">
        <v>52</v>
      </c>
      <c r="C508" s="22" t="s">
        <v>52</v>
      </c>
      <c r="D508" s="23"/>
      <c r="E508" s="25"/>
      <c r="F508" s="28"/>
      <c r="G508" s="25"/>
      <c r="H508" s="28"/>
      <c r="I508" s="25"/>
      <c r="J508" s="28"/>
      <c r="K508" s="25"/>
      <c r="L508" s="28"/>
      <c r="M508" s="22"/>
      <c r="N508" s="2" t="s">
        <v>106</v>
      </c>
      <c r="O508" s="2" t="s">
        <v>106</v>
      </c>
      <c r="P508" s="2" t="s">
        <v>52</v>
      </c>
      <c r="Q508" s="2" t="s">
        <v>52</v>
      </c>
      <c r="R508" s="2" t="s">
        <v>52</v>
      </c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52</v>
      </c>
      <c r="AW508" s="2" t="s">
        <v>52</v>
      </c>
      <c r="AX508" s="2" t="s">
        <v>52</v>
      </c>
      <c r="AY508" s="2" t="s">
        <v>52</v>
      </c>
      <c r="AZ508" s="2" t="s">
        <v>52</v>
      </c>
    </row>
    <row r="509" spans="1:52" ht="30" customHeight="1" x14ac:dyDescent="0.3">
      <c r="A509" s="23"/>
      <c r="B509" s="23"/>
      <c r="C509" s="23"/>
      <c r="D509" s="23"/>
      <c r="E509" s="25"/>
      <c r="F509" s="28"/>
      <c r="G509" s="25"/>
      <c r="H509" s="28"/>
      <c r="I509" s="25"/>
      <c r="J509" s="28"/>
      <c r="K509" s="25"/>
      <c r="L509" s="28"/>
      <c r="M509" s="23"/>
    </row>
    <row r="510" spans="1:52" ht="30" customHeight="1" x14ac:dyDescent="0.3">
      <c r="A510" s="19" t="s">
        <v>1344</v>
      </c>
      <c r="B510" s="20"/>
      <c r="C510" s="20"/>
      <c r="D510" s="20"/>
      <c r="E510" s="24"/>
      <c r="F510" s="27"/>
      <c r="G510" s="24"/>
      <c r="H510" s="27"/>
      <c r="I510" s="24"/>
      <c r="J510" s="27"/>
      <c r="K510" s="24"/>
      <c r="L510" s="27"/>
      <c r="M510" s="21"/>
      <c r="N510" s="1" t="s">
        <v>1338</v>
      </c>
    </row>
    <row r="511" spans="1:52" ht="30" customHeight="1" x14ac:dyDescent="0.3">
      <c r="A511" s="22" t="s">
        <v>1217</v>
      </c>
      <c r="B511" s="22" t="s">
        <v>1218</v>
      </c>
      <c r="C511" s="22" t="s">
        <v>793</v>
      </c>
      <c r="D511" s="23">
        <v>0.08</v>
      </c>
      <c r="E511" s="25"/>
      <c r="F511" s="28"/>
      <c r="G511" s="25"/>
      <c r="H511" s="28"/>
      <c r="I511" s="25"/>
      <c r="J511" s="28"/>
      <c r="K511" s="25"/>
      <c r="L511" s="28"/>
      <c r="M511" s="22"/>
      <c r="N511" s="2" t="s">
        <v>1338</v>
      </c>
      <c r="O511" s="2" t="s">
        <v>1219</v>
      </c>
      <c r="P511" s="2" t="s">
        <v>66</v>
      </c>
      <c r="Q511" s="2" t="s">
        <v>66</v>
      </c>
      <c r="R511" s="2" t="s">
        <v>67</v>
      </c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52</v>
      </c>
      <c r="AW511" s="2" t="s">
        <v>1345</v>
      </c>
      <c r="AX511" s="2" t="s">
        <v>52</v>
      </c>
      <c r="AY511" s="2" t="s">
        <v>52</v>
      </c>
      <c r="AZ511" s="2" t="s">
        <v>52</v>
      </c>
    </row>
    <row r="512" spans="1:52" ht="30" customHeight="1" x14ac:dyDescent="0.3">
      <c r="A512" s="22" t="s">
        <v>1221</v>
      </c>
      <c r="B512" s="22" t="s">
        <v>1346</v>
      </c>
      <c r="C512" s="22" t="s">
        <v>793</v>
      </c>
      <c r="D512" s="23">
        <v>4.0000000000000001E-3</v>
      </c>
      <c r="E512" s="25"/>
      <c r="F512" s="28"/>
      <c r="G512" s="25"/>
      <c r="H512" s="28"/>
      <c r="I512" s="25"/>
      <c r="J512" s="28"/>
      <c r="K512" s="25"/>
      <c r="L512" s="28"/>
      <c r="M512" s="22"/>
      <c r="N512" s="2" t="s">
        <v>1338</v>
      </c>
      <c r="O512" s="2" t="s">
        <v>1347</v>
      </c>
      <c r="P512" s="2" t="s">
        <v>66</v>
      </c>
      <c r="Q512" s="2" t="s">
        <v>66</v>
      </c>
      <c r="R512" s="2" t="s">
        <v>67</v>
      </c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2" t="s">
        <v>52</v>
      </c>
      <c r="AW512" s="2" t="s">
        <v>1348</v>
      </c>
      <c r="AX512" s="2" t="s">
        <v>52</v>
      </c>
      <c r="AY512" s="2" t="s">
        <v>52</v>
      </c>
      <c r="AZ512" s="2" t="s">
        <v>52</v>
      </c>
    </row>
    <row r="513" spans="1:52" ht="30" customHeight="1" x14ac:dyDescent="0.3">
      <c r="A513" s="22" t="s">
        <v>625</v>
      </c>
      <c r="B513" s="22" t="s">
        <v>52</v>
      </c>
      <c r="C513" s="22" t="s">
        <v>52</v>
      </c>
      <c r="D513" s="23"/>
      <c r="E513" s="25"/>
      <c r="F513" s="28"/>
      <c r="G513" s="25"/>
      <c r="H513" s="28"/>
      <c r="I513" s="25"/>
      <c r="J513" s="28"/>
      <c r="K513" s="25"/>
      <c r="L513" s="28"/>
      <c r="M513" s="22"/>
      <c r="N513" s="2" t="s">
        <v>106</v>
      </c>
      <c r="O513" s="2" t="s">
        <v>106</v>
      </c>
      <c r="P513" s="2" t="s">
        <v>52</v>
      </c>
      <c r="Q513" s="2" t="s">
        <v>52</v>
      </c>
      <c r="R513" s="2" t="s">
        <v>52</v>
      </c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52</v>
      </c>
      <c r="AW513" s="2" t="s">
        <v>52</v>
      </c>
      <c r="AX513" s="2" t="s">
        <v>52</v>
      </c>
      <c r="AY513" s="2" t="s">
        <v>52</v>
      </c>
      <c r="AZ513" s="2" t="s">
        <v>52</v>
      </c>
    </row>
    <row r="514" spans="1:52" ht="30" customHeight="1" x14ac:dyDescent="0.3">
      <c r="A514" s="23"/>
      <c r="B514" s="23"/>
      <c r="C514" s="23"/>
      <c r="D514" s="23"/>
      <c r="E514" s="25"/>
      <c r="F514" s="28"/>
      <c r="G514" s="25"/>
      <c r="H514" s="28"/>
      <c r="I514" s="25"/>
      <c r="J514" s="28"/>
      <c r="K514" s="25"/>
      <c r="L514" s="28"/>
      <c r="M514" s="23"/>
    </row>
    <row r="515" spans="1:52" ht="30" customHeight="1" x14ac:dyDescent="0.3">
      <c r="A515" s="19" t="s">
        <v>1349</v>
      </c>
      <c r="B515" s="20"/>
      <c r="C515" s="20"/>
      <c r="D515" s="20"/>
      <c r="E515" s="24"/>
      <c r="F515" s="27"/>
      <c r="G515" s="24"/>
      <c r="H515" s="27"/>
      <c r="I515" s="24"/>
      <c r="J515" s="27"/>
      <c r="K515" s="24"/>
      <c r="L515" s="27"/>
      <c r="M515" s="21"/>
      <c r="N515" s="1" t="s">
        <v>1342</v>
      </c>
    </row>
    <row r="516" spans="1:52" ht="30" customHeight="1" x14ac:dyDescent="0.3">
      <c r="A516" s="22" t="s">
        <v>1038</v>
      </c>
      <c r="B516" s="22" t="s">
        <v>618</v>
      </c>
      <c r="C516" s="22" t="s">
        <v>619</v>
      </c>
      <c r="D516" s="23">
        <v>1.4999999999999999E-2</v>
      </c>
      <c r="E516" s="25"/>
      <c r="F516" s="28"/>
      <c r="G516" s="25"/>
      <c r="H516" s="28"/>
      <c r="I516" s="25"/>
      <c r="J516" s="28"/>
      <c r="K516" s="25"/>
      <c r="L516" s="28"/>
      <c r="M516" s="22"/>
      <c r="N516" s="2" t="s">
        <v>1342</v>
      </c>
      <c r="O516" s="2" t="s">
        <v>1039</v>
      </c>
      <c r="P516" s="2" t="s">
        <v>66</v>
      </c>
      <c r="Q516" s="2" t="s">
        <v>66</v>
      </c>
      <c r="R516" s="2" t="s">
        <v>67</v>
      </c>
      <c r="S516" s="3"/>
      <c r="T516" s="3"/>
      <c r="U516" s="3"/>
      <c r="V516" s="3">
        <v>1</v>
      </c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2" t="s">
        <v>52</v>
      </c>
      <c r="AW516" s="2" t="s">
        <v>1350</v>
      </c>
      <c r="AX516" s="2" t="s">
        <v>52</v>
      </c>
      <c r="AY516" s="2" t="s">
        <v>52</v>
      </c>
      <c r="AZ516" s="2" t="s">
        <v>52</v>
      </c>
    </row>
    <row r="517" spans="1:52" ht="30" customHeight="1" x14ac:dyDescent="0.3">
      <c r="A517" s="22" t="s">
        <v>661</v>
      </c>
      <c r="B517" s="22" t="s">
        <v>618</v>
      </c>
      <c r="C517" s="22" t="s">
        <v>619</v>
      </c>
      <c r="D517" s="23">
        <v>3.0000000000000001E-3</v>
      </c>
      <c r="E517" s="25"/>
      <c r="F517" s="28"/>
      <c r="G517" s="25"/>
      <c r="H517" s="28"/>
      <c r="I517" s="25"/>
      <c r="J517" s="28"/>
      <c r="K517" s="25"/>
      <c r="L517" s="28"/>
      <c r="M517" s="22"/>
      <c r="N517" s="2" t="s">
        <v>1342</v>
      </c>
      <c r="O517" s="2" t="s">
        <v>662</v>
      </c>
      <c r="P517" s="2" t="s">
        <v>66</v>
      </c>
      <c r="Q517" s="2" t="s">
        <v>66</v>
      </c>
      <c r="R517" s="2" t="s">
        <v>67</v>
      </c>
      <c r="S517" s="3"/>
      <c r="T517" s="3"/>
      <c r="U517" s="3"/>
      <c r="V517" s="3">
        <v>1</v>
      </c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2" t="s">
        <v>52</v>
      </c>
      <c r="AW517" s="2" t="s">
        <v>1351</v>
      </c>
      <c r="AX517" s="2" t="s">
        <v>52</v>
      </c>
      <c r="AY517" s="2" t="s">
        <v>52</v>
      </c>
      <c r="AZ517" s="2" t="s">
        <v>52</v>
      </c>
    </row>
    <row r="518" spans="1:52" ht="30" customHeight="1" x14ac:dyDescent="0.3">
      <c r="A518" s="22" t="s">
        <v>1229</v>
      </c>
      <c r="B518" s="22" t="s">
        <v>664</v>
      </c>
      <c r="C518" s="22" t="s">
        <v>517</v>
      </c>
      <c r="D518" s="23">
        <v>1</v>
      </c>
      <c r="E518" s="25"/>
      <c r="F518" s="28"/>
      <c r="G518" s="25"/>
      <c r="H518" s="28"/>
      <c r="I518" s="25"/>
      <c r="J518" s="28"/>
      <c r="K518" s="25"/>
      <c r="L518" s="28"/>
      <c r="M518" s="22"/>
      <c r="N518" s="2" t="s">
        <v>1342</v>
      </c>
      <c r="O518" s="2" t="s">
        <v>535</v>
      </c>
      <c r="P518" s="2" t="s">
        <v>66</v>
      </c>
      <c r="Q518" s="2" t="s">
        <v>66</v>
      </c>
      <c r="R518" s="2" t="s">
        <v>66</v>
      </c>
      <c r="S518" s="3">
        <v>1</v>
      </c>
      <c r="T518" s="3">
        <v>0</v>
      </c>
      <c r="U518" s="3">
        <v>0.02</v>
      </c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52</v>
      </c>
      <c r="AW518" s="2" t="s">
        <v>1352</v>
      </c>
      <c r="AX518" s="2" t="s">
        <v>52</v>
      </c>
      <c r="AY518" s="2" t="s">
        <v>52</v>
      </c>
      <c r="AZ518" s="2" t="s">
        <v>52</v>
      </c>
    </row>
    <row r="519" spans="1:52" ht="30" customHeight="1" x14ac:dyDescent="0.3">
      <c r="A519" s="22" t="s">
        <v>625</v>
      </c>
      <c r="B519" s="22" t="s">
        <v>52</v>
      </c>
      <c r="C519" s="22" t="s">
        <v>52</v>
      </c>
      <c r="D519" s="23"/>
      <c r="E519" s="25"/>
      <c r="F519" s="28"/>
      <c r="G519" s="25"/>
      <c r="H519" s="28"/>
      <c r="I519" s="25"/>
      <c r="J519" s="28"/>
      <c r="K519" s="25"/>
      <c r="L519" s="28"/>
      <c r="M519" s="22"/>
      <c r="N519" s="2" t="s">
        <v>106</v>
      </c>
      <c r="O519" s="2" t="s">
        <v>106</v>
      </c>
      <c r="P519" s="2" t="s">
        <v>52</v>
      </c>
      <c r="Q519" s="2" t="s">
        <v>52</v>
      </c>
      <c r="R519" s="2" t="s">
        <v>52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52</v>
      </c>
      <c r="AW519" s="2" t="s">
        <v>52</v>
      </c>
      <c r="AX519" s="2" t="s">
        <v>52</v>
      </c>
      <c r="AY519" s="2" t="s">
        <v>52</v>
      </c>
      <c r="AZ519" s="2" t="s">
        <v>52</v>
      </c>
    </row>
    <row r="520" spans="1:52" ht="30" customHeight="1" x14ac:dyDescent="0.3">
      <c r="A520" s="23"/>
      <c r="B520" s="23"/>
      <c r="C520" s="23"/>
      <c r="D520" s="23"/>
      <c r="E520" s="25"/>
      <c r="F520" s="28"/>
      <c r="G520" s="25"/>
      <c r="H520" s="28"/>
      <c r="I520" s="25"/>
      <c r="J520" s="28"/>
      <c r="K520" s="25"/>
      <c r="L520" s="28"/>
      <c r="M520" s="23"/>
    </row>
    <row r="521" spans="1:52" ht="30" customHeight="1" x14ac:dyDescent="0.3">
      <c r="A521" s="19" t="s">
        <v>1353</v>
      </c>
      <c r="B521" s="20"/>
      <c r="C521" s="20"/>
      <c r="D521" s="20"/>
      <c r="E521" s="24"/>
      <c r="F521" s="27"/>
      <c r="G521" s="24"/>
      <c r="H521" s="27"/>
      <c r="I521" s="24"/>
      <c r="J521" s="27"/>
      <c r="K521" s="24"/>
      <c r="L521" s="27"/>
      <c r="M521" s="21"/>
      <c r="N521" s="1" t="s">
        <v>754</v>
      </c>
    </row>
    <row r="522" spans="1:52" ht="30" customHeight="1" x14ac:dyDescent="0.3">
      <c r="A522" s="22" t="s">
        <v>1084</v>
      </c>
      <c r="B522" s="22" t="s">
        <v>618</v>
      </c>
      <c r="C522" s="22" t="s">
        <v>619</v>
      </c>
      <c r="D522" s="23">
        <v>0.02</v>
      </c>
      <c r="E522" s="25"/>
      <c r="F522" s="28"/>
      <c r="G522" s="25"/>
      <c r="H522" s="28"/>
      <c r="I522" s="25"/>
      <c r="J522" s="28"/>
      <c r="K522" s="25"/>
      <c r="L522" s="28"/>
      <c r="M522" s="22"/>
      <c r="N522" s="2" t="s">
        <v>754</v>
      </c>
      <c r="O522" s="2" t="s">
        <v>1085</v>
      </c>
      <c r="P522" s="2" t="s">
        <v>66</v>
      </c>
      <c r="Q522" s="2" t="s">
        <v>66</v>
      </c>
      <c r="R522" s="2" t="s">
        <v>67</v>
      </c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2" t="s">
        <v>52</v>
      </c>
      <c r="AW522" s="2" t="s">
        <v>1354</v>
      </c>
      <c r="AX522" s="2" t="s">
        <v>52</v>
      </c>
      <c r="AY522" s="2" t="s">
        <v>52</v>
      </c>
      <c r="AZ522" s="2" t="s">
        <v>52</v>
      </c>
    </row>
    <row r="523" spans="1:52" ht="30" customHeight="1" x14ac:dyDescent="0.3">
      <c r="A523" s="22" t="s">
        <v>661</v>
      </c>
      <c r="B523" s="22" t="s">
        <v>618</v>
      </c>
      <c r="C523" s="22" t="s">
        <v>619</v>
      </c>
      <c r="D523" s="23">
        <v>0.01</v>
      </c>
      <c r="E523" s="25"/>
      <c r="F523" s="28"/>
      <c r="G523" s="25"/>
      <c r="H523" s="28"/>
      <c r="I523" s="25"/>
      <c r="J523" s="28"/>
      <c r="K523" s="25"/>
      <c r="L523" s="28"/>
      <c r="M523" s="22"/>
      <c r="N523" s="2" t="s">
        <v>754</v>
      </c>
      <c r="O523" s="2" t="s">
        <v>662</v>
      </c>
      <c r="P523" s="2" t="s">
        <v>66</v>
      </c>
      <c r="Q523" s="2" t="s">
        <v>66</v>
      </c>
      <c r="R523" s="2" t="s">
        <v>67</v>
      </c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52</v>
      </c>
      <c r="AW523" s="2" t="s">
        <v>1355</v>
      </c>
      <c r="AX523" s="2" t="s">
        <v>52</v>
      </c>
      <c r="AY523" s="2" t="s">
        <v>52</v>
      </c>
      <c r="AZ523" s="2" t="s">
        <v>52</v>
      </c>
    </row>
    <row r="524" spans="1:52" ht="30" customHeight="1" x14ac:dyDescent="0.3">
      <c r="A524" s="22" t="s">
        <v>774</v>
      </c>
      <c r="B524" s="22" t="s">
        <v>1356</v>
      </c>
      <c r="C524" s="22" t="s">
        <v>550</v>
      </c>
      <c r="D524" s="23">
        <v>0.4</v>
      </c>
      <c r="E524" s="25"/>
      <c r="F524" s="28"/>
      <c r="G524" s="25"/>
      <c r="H524" s="28"/>
      <c r="I524" s="25"/>
      <c r="J524" s="28"/>
      <c r="K524" s="25"/>
      <c r="L524" s="28"/>
      <c r="M524" s="22"/>
      <c r="N524" s="2" t="s">
        <v>754</v>
      </c>
      <c r="O524" s="2" t="s">
        <v>1357</v>
      </c>
      <c r="P524" s="2" t="s">
        <v>66</v>
      </c>
      <c r="Q524" s="2" t="s">
        <v>66</v>
      </c>
      <c r="R524" s="2" t="s">
        <v>67</v>
      </c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52</v>
      </c>
      <c r="AW524" s="2" t="s">
        <v>1358</v>
      </c>
      <c r="AX524" s="2" t="s">
        <v>52</v>
      </c>
      <c r="AY524" s="2" t="s">
        <v>52</v>
      </c>
      <c r="AZ524" s="2" t="s">
        <v>52</v>
      </c>
    </row>
    <row r="525" spans="1:52" ht="30" customHeight="1" x14ac:dyDescent="0.3">
      <c r="A525" s="22" t="s">
        <v>625</v>
      </c>
      <c r="B525" s="22" t="s">
        <v>52</v>
      </c>
      <c r="C525" s="22" t="s">
        <v>52</v>
      </c>
      <c r="D525" s="23"/>
      <c r="E525" s="25"/>
      <c r="F525" s="28"/>
      <c r="G525" s="25"/>
      <c r="H525" s="28"/>
      <c r="I525" s="25"/>
      <c r="J525" s="28"/>
      <c r="K525" s="25"/>
      <c r="L525" s="28"/>
      <c r="M525" s="22"/>
      <c r="N525" s="2" t="s">
        <v>106</v>
      </c>
      <c r="O525" s="2" t="s">
        <v>106</v>
      </c>
      <c r="P525" s="2" t="s">
        <v>52</v>
      </c>
      <c r="Q525" s="2" t="s">
        <v>52</v>
      </c>
      <c r="R525" s="2" t="s">
        <v>52</v>
      </c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52</v>
      </c>
      <c r="AW525" s="2" t="s">
        <v>52</v>
      </c>
      <c r="AX525" s="2" t="s">
        <v>52</v>
      </c>
      <c r="AY525" s="2" t="s">
        <v>52</v>
      </c>
      <c r="AZ525" s="2" t="s">
        <v>52</v>
      </c>
    </row>
    <row r="526" spans="1:52" ht="30" customHeight="1" x14ac:dyDescent="0.3">
      <c r="A526" s="23"/>
      <c r="B526" s="23"/>
      <c r="C526" s="23"/>
      <c r="D526" s="23"/>
      <c r="E526" s="25"/>
      <c r="F526" s="28"/>
      <c r="G526" s="25"/>
      <c r="H526" s="28"/>
      <c r="I526" s="25"/>
      <c r="J526" s="28"/>
      <c r="K526" s="25"/>
      <c r="L526" s="28"/>
      <c r="M526" s="23"/>
    </row>
    <row r="527" spans="1:52" ht="30" customHeight="1" x14ac:dyDescent="0.3">
      <c r="A527" s="19" t="s">
        <v>1359</v>
      </c>
      <c r="B527" s="20"/>
      <c r="C527" s="20"/>
      <c r="D527" s="20"/>
      <c r="E527" s="24"/>
      <c r="F527" s="27"/>
      <c r="G527" s="24"/>
      <c r="H527" s="27"/>
      <c r="I527" s="24"/>
      <c r="J527" s="27"/>
      <c r="K527" s="24"/>
      <c r="L527" s="27"/>
      <c r="M527" s="21"/>
      <c r="N527" s="1" t="s">
        <v>766</v>
      </c>
    </row>
    <row r="528" spans="1:52" ht="30" customHeight="1" x14ac:dyDescent="0.3">
      <c r="A528" s="22" t="s">
        <v>1084</v>
      </c>
      <c r="B528" s="22" t="s">
        <v>618</v>
      </c>
      <c r="C528" s="22" t="s">
        <v>619</v>
      </c>
      <c r="D528" s="23">
        <v>4.3999999999999997E-2</v>
      </c>
      <c r="E528" s="25"/>
      <c r="F528" s="28"/>
      <c r="G528" s="25"/>
      <c r="H528" s="28"/>
      <c r="I528" s="25"/>
      <c r="J528" s="28"/>
      <c r="K528" s="25"/>
      <c r="L528" s="28"/>
      <c r="M528" s="22"/>
      <c r="N528" s="2" t="s">
        <v>766</v>
      </c>
      <c r="O528" s="2" t="s">
        <v>1085</v>
      </c>
      <c r="P528" s="2" t="s">
        <v>66</v>
      </c>
      <c r="Q528" s="2" t="s">
        <v>66</v>
      </c>
      <c r="R528" s="2" t="s">
        <v>67</v>
      </c>
      <c r="S528" s="3"/>
      <c r="T528" s="3"/>
      <c r="U528" s="3"/>
      <c r="V528" s="3">
        <v>1</v>
      </c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2" t="s">
        <v>52</v>
      </c>
      <c r="AW528" s="2" t="s">
        <v>1360</v>
      </c>
      <c r="AX528" s="2" t="s">
        <v>52</v>
      </c>
      <c r="AY528" s="2" t="s">
        <v>52</v>
      </c>
      <c r="AZ528" s="2" t="s">
        <v>52</v>
      </c>
    </row>
    <row r="529" spans="1:52" ht="30" customHeight="1" x14ac:dyDescent="0.3">
      <c r="A529" s="22" t="s">
        <v>661</v>
      </c>
      <c r="B529" s="22" t="s">
        <v>618</v>
      </c>
      <c r="C529" s="22" t="s">
        <v>619</v>
      </c>
      <c r="D529" s="23">
        <v>2.1999999999999999E-2</v>
      </c>
      <c r="E529" s="25"/>
      <c r="F529" s="28"/>
      <c r="G529" s="25"/>
      <c r="H529" s="28"/>
      <c r="I529" s="25"/>
      <c r="J529" s="28"/>
      <c r="K529" s="25"/>
      <c r="L529" s="28"/>
      <c r="M529" s="22"/>
      <c r="N529" s="2" t="s">
        <v>766</v>
      </c>
      <c r="O529" s="2" t="s">
        <v>662</v>
      </c>
      <c r="P529" s="2" t="s">
        <v>66</v>
      </c>
      <c r="Q529" s="2" t="s">
        <v>66</v>
      </c>
      <c r="R529" s="2" t="s">
        <v>67</v>
      </c>
      <c r="S529" s="3"/>
      <c r="T529" s="3"/>
      <c r="U529" s="3"/>
      <c r="V529" s="3">
        <v>1</v>
      </c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52</v>
      </c>
      <c r="AW529" s="2" t="s">
        <v>1361</v>
      </c>
      <c r="AX529" s="2" t="s">
        <v>52</v>
      </c>
      <c r="AY529" s="2" t="s">
        <v>52</v>
      </c>
      <c r="AZ529" s="2" t="s">
        <v>52</v>
      </c>
    </row>
    <row r="530" spans="1:52" ht="30" customHeight="1" x14ac:dyDescent="0.3">
      <c r="A530" s="22" t="s">
        <v>622</v>
      </c>
      <c r="B530" s="22" t="s">
        <v>623</v>
      </c>
      <c r="C530" s="22" t="s">
        <v>517</v>
      </c>
      <c r="D530" s="23">
        <v>1</v>
      </c>
      <c r="E530" s="25"/>
      <c r="F530" s="28"/>
      <c r="G530" s="25"/>
      <c r="H530" s="28"/>
      <c r="I530" s="25"/>
      <c r="J530" s="28"/>
      <c r="K530" s="25"/>
      <c r="L530" s="28"/>
      <c r="M530" s="22"/>
      <c r="N530" s="2" t="s">
        <v>766</v>
      </c>
      <c r="O530" s="2" t="s">
        <v>535</v>
      </c>
      <c r="P530" s="2" t="s">
        <v>66</v>
      </c>
      <c r="Q530" s="2" t="s">
        <v>66</v>
      </c>
      <c r="R530" s="2" t="s">
        <v>66</v>
      </c>
      <c r="S530" s="3">
        <v>1</v>
      </c>
      <c r="T530" s="3">
        <v>2</v>
      </c>
      <c r="U530" s="3">
        <v>0.03</v>
      </c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52</v>
      </c>
      <c r="AW530" s="2" t="s">
        <v>1362</v>
      </c>
      <c r="AX530" s="2" t="s">
        <v>52</v>
      </c>
      <c r="AY530" s="2" t="s">
        <v>52</v>
      </c>
      <c r="AZ530" s="2" t="s">
        <v>52</v>
      </c>
    </row>
    <row r="531" spans="1:52" ht="30" customHeight="1" x14ac:dyDescent="0.3">
      <c r="A531" s="22" t="s">
        <v>625</v>
      </c>
      <c r="B531" s="22" t="s">
        <v>52</v>
      </c>
      <c r="C531" s="22" t="s">
        <v>52</v>
      </c>
      <c r="D531" s="23"/>
      <c r="E531" s="25"/>
      <c r="F531" s="28"/>
      <c r="G531" s="25"/>
      <c r="H531" s="28"/>
      <c r="I531" s="25"/>
      <c r="J531" s="28"/>
      <c r="K531" s="25"/>
      <c r="L531" s="28"/>
      <c r="M531" s="22"/>
      <c r="N531" s="2" t="s">
        <v>106</v>
      </c>
      <c r="O531" s="2" t="s">
        <v>106</v>
      </c>
      <c r="P531" s="2" t="s">
        <v>52</v>
      </c>
      <c r="Q531" s="2" t="s">
        <v>52</v>
      </c>
      <c r="R531" s="2" t="s">
        <v>52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52</v>
      </c>
      <c r="AW531" s="2" t="s">
        <v>52</v>
      </c>
      <c r="AX531" s="2" t="s">
        <v>52</v>
      </c>
      <c r="AY531" s="2" t="s">
        <v>52</v>
      </c>
      <c r="AZ531" s="2" t="s">
        <v>52</v>
      </c>
    </row>
    <row r="532" spans="1:52" ht="30" customHeight="1" x14ac:dyDescent="0.3">
      <c r="A532" s="23"/>
      <c r="B532" s="23"/>
      <c r="C532" s="23"/>
      <c r="D532" s="23"/>
      <c r="E532" s="25"/>
      <c r="F532" s="28"/>
      <c r="G532" s="25"/>
      <c r="H532" s="28"/>
      <c r="I532" s="25"/>
      <c r="J532" s="28"/>
      <c r="K532" s="25"/>
      <c r="L532" s="28"/>
      <c r="M532" s="23"/>
    </row>
    <row r="533" spans="1:52" ht="30" customHeight="1" x14ac:dyDescent="0.3">
      <c r="A533" s="19" t="s">
        <v>1363</v>
      </c>
      <c r="B533" s="20"/>
      <c r="C533" s="20"/>
      <c r="D533" s="20"/>
      <c r="E533" s="24"/>
      <c r="F533" s="27"/>
      <c r="G533" s="24"/>
      <c r="H533" s="27"/>
      <c r="I533" s="24"/>
      <c r="J533" s="27"/>
      <c r="K533" s="24"/>
      <c r="L533" s="27"/>
      <c r="M533" s="21"/>
      <c r="N533" s="1" t="s">
        <v>781</v>
      </c>
    </row>
    <row r="534" spans="1:52" ht="30" customHeight="1" x14ac:dyDescent="0.3">
      <c r="A534" s="22" t="s">
        <v>1084</v>
      </c>
      <c r="B534" s="22" t="s">
        <v>618</v>
      </c>
      <c r="C534" s="22" t="s">
        <v>619</v>
      </c>
      <c r="D534" s="23">
        <v>7.7000000000000002E-3</v>
      </c>
      <c r="E534" s="25"/>
      <c r="F534" s="28"/>
      <c r="G534" s="25"/>
      <c r="H534" s="28"/>
      <c r="I534" s="25"/>
      <c r="J534" s="28"/>
      <c r="K534" s="25"/>
      <c r="L534" s="28"/>
      <c r="M534" s="22"/>
      <c r="N534" s="2" t="s">
        <v>781</v>
      </c>
      <c r="O534" s="2" t="s">
        <v>1085</v>
      </c>
      <c r="P534" s="2" t="s">
        <v>66</v>
      </c>
      <c r="Q534" s="2" t="s">
        <v>66</v>
      </c>
      <c r="R534" s="2" t="s">
        <v>67</v>
      </c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2" t="s">
        <v>52</v>
      </c>
      <c r="AW534" s="2" t="s">
        <v>1364</v>
      </c>
      <c r="AX534" s="2" t="s">
        <v>52</v>
      </c>
      <c r="AY534" s="2" t="s">
        <v>52</v>
      </c>
      <c r="AZ534" s="2" t="s">
        <v>52</v>
      </c>
    </row>
    <row r="535" spans="1:52" ht="30" customHeight="1" x14ac:dyDescent="0.3">
      <c r="A535" s="22" t="s">
        <v>661</v>
      </c>
      <c r="B535" s="22" t="s">
        <v>618</v>
      </c>
      <c r="C535" s="22" t="s">
        <v>619</v>
      </c>
      <c r="D535" s="23">
        <v>3.8E-3</v>
      </c>
      <c r="E535" s="25"/>
      <c r="F535" s="28"/>
      <c r="G535" s="25"/>
      <c r="H535" s="28"/>
      <c r="I535" s="25"/>
      <c r="J535" s="28"/>
      <c r="K535" s="25"/>
      <c r="L535" s="28"/>
      <c r="M535" s="22"/>
      <c r="N535" s="2" t="s">
        <v>781</v>
      </c>
      <c r="O535" s="2" t="s">
        <v>662</v>
      </c>
      <c r="P535" s="2" t="s">
        <v>66</v>
      </c>
      <c r="Q535" s="2" t="s">
        <v>66</v>
      </c>
      <c r="R535" s="2" t="s">
        <v>67</v>
      </c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52</v>
      </c>
      <c r="AW535" s="2" t="s">
        <v>1365</v>
      </c>
      <c r="AX535" s="2" t="s">
        <v>52</v>
      </c>
      <c r="AY535" s="2" t="s">
        <v>52</v>
      </c>
      <c r="AZ535" s="2" t="s">
        <v>52</v>
      </c>
    </row>
    <row r="536" spans="1:52" ht="30" customHeight="1" x14ac:dyDescent="0.3">
      <c r="A536" s="22" t="s">
        <v>625</v>
      </c>
      <c r="B536" s="22" t="s">
        <v>52</v>
      </c>
      <c r="C536" s="22" t="s">
        <v>52</v>
      </c>
      <c r="D536" s="23"/>
      <c r="E536" s="25"/>
      <c r="F536" s="28"/>
      <c r="G536" s="25"/>
      <c r="H536" s="28"/>
      <c r="I536" s="25"/>
      <c r="J536" s="28"/>
      <c r="K536" s="25"/>
      <c r="L536" s="28"/>
      <c r="M536" s="22"/>
      <c r="N536" s="2" t="s">
        <v>106</v>
      </c>
      <c r="O536" s="2" t="s">
        <v>106</v>
      </c>
      <c r="P536" s="2" t="s">
        <v>52</v>
      </c>
      <c r="Q536" s="2" t="s">
        <v>52</v>
      </c>
      <c r="R536" s="2" t="s">
        <v>52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52</v>
      </c>
      <c r="AW536" s="2" t="s">
        <v>52</v>
      </c>
      <c r="AX536" s="2" t="s">
        <v>52</v>
      </c>
      <c r="AY536" s="2" t="s">
        <v>52</v>
      </c>
      <c r="AZ536" s="2" t="s">
        <v>52</v>
      </c>
    </row>
    <row r="537" spans="1:52" ht="30" customHeight="1" x14ac:dyDescent="0.3">
      <c r="A537" s="23"/>
      <c r="B537" s="23"/>
      <c r="C537" s="23"/>
      <c r="D537" s="23"/>
      <c r="E537" s="25"/>
      <c r="F537" s="28"/>
      <c r="G537" s="25"/>
      <c r="H537" s="28"/>
      <c r="I537" s="25"/>
      <c r="J537" s="28"/>
      <c r="K537" s="25"/>
      <c r="L537" s="28"/>
      <c r="M537" s="23"/>
    </row>
    <row r="538" spans="1:52" ht="30" customHeight="1" x14ac:dyDescent="0.3">
      <c r="A538" s="19" t="s">
        <v>1366</v>
      </c>
      <c r="B538" s="20"/>
      <c r="C538" s="20"/>
      <c r="D538" s="20"/>
      <c r="E538" s="24"/>
      <c r="F538" s="27"/>
      <c r="G538" s="24"/>
      <c r="H538" s="27"/>
      <c r="I538" s="24"/>
      <c r="J538" s="27"/>
      <c r="K538" s="24"/>
      <c r="L538" s="27"/>
      <c r="M538" s="21"/>
      <c r="N538" s="1" t="s">
        <v>798</v>
      </c>
    </row>
    <row r="539" spans="1:52" ht="30" customHeight="1" x14ac:dyDescent="0.3">
      <c r="A539" s="22" t="s">
        <v>1367</v>
      </c>
      <c r="B539" s="22" t="s">
        <v>618</v>
      </c>
      <c r="C539" s="22" t="s">
        <v>619</v>
      </c>
      <c r="D539" s="23">
        <v>7.4999999999999997E-2</v>
      </c>
      <c r="E539" s="25"/>
      <c r="F539" s="28"/>
      <c r="G539" s="25"/>
      <c r="H539" s="28"/>
      <c r="I539" s="25"/>
      <c r="J539" s="28"/>
      <c r="K539" s="25"/>
      <c r="L539" s="28"/>
      <c r="M539" s="22"/>
      <c r="N539" s="2" t="s">
        <v>798</v>
      </c>
      <c r="O539" s="2" t="s">
        <v>1368</v>
      </c>
      <c r="P539" s="2" t="s">
        <v>66</v>
      </c>
      <c r="Q539" s="2" t="s">
        <v>66</v>
      </c>
      <c r="R539" s="2" t="s">
        <v>67</v>
      </c>
      <c r="S539" s="3"/>
      <c r="T539" s="3"/>
      <c r="U539" s="3"/>
      <c r="V539" s="3">
        <v>1</v>
      </c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52</v>
      </c>
      <c r="AW539" s="2" t="s">
        <v>1369</v>
      </c>
      <c r="AX539" s="2" t="s">
        <v>52</v>
      </c>
      <c r="AY539" s="2" t="s">
        <v>52</v>
      </c>
      <c r="AZ539" s="2" t="s">
        <v>52</v>
      </c>
    </row>
    <row r="540" spans="1:52" ht="30" customHeight="1" x14ac:dyDescent="0.3">
      <c r="A540" s="22" t="s">
        <v>661</v>
      </c>
      <c r="B540" s="22" t="s">
        <v>618</v>
      </c>
      <c r="C540" s="22" t="s">
        <v>619</v>
      </c>
      <c r="D540" s="23">
        <v>0.04</v>
      </c>
      <c r="E540" s="25"/>
      <c r="F540" s="28"/>
      <c r="G540" s="25"/>
      <c r="H540" s="28"/>
      <c r="I540" s="25"/>
      <c r="J540" s="28"/>
      <c r="K540" s="25"/>
      <c r="L540" s="28"/>
      <c r="M540" s="22"/>
      <c r="N540" s="2" t="s">
        <v>798</v>
      </c>
      <c r="O540" s="2" t="s">
        <v>662</v>
      </c>
      <c r="P540" s="2" t="s">
        <v>66</v>
      </c>
      <c r="Q540" s="2" t="s">
        <v>66</v>
      </c>
      <c r="R540" s="2" t="s">
        <v>67</v>
      </c>
      <c r="S540" s="3"/>
      <c r="T540" s="3"/>
      <c r="U540" s="3"/>
      <c r="V540" s="3">
        <v>1</v>
      </c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2" t="s">
        <v>52</v>
      </c>
      <c r="AW540" s="2" t="s">
        <v>1370</v>
      </c>
      <c r="AX540" s="2" t="s">
        <v>52</v>
      </c>
      <c r="AY540" s="2" t="s">
        <v>52</v>
      </c>
      <c r="AZ540" s="2" t="s">
        <v>52</v>
      </c>
    </row>
    <row r="541" spans="1:52" ht="30" customHeight="1" x14ac:dyDescent="0.3">
      <c r="A541" s="22" t="s">
        <v>622</v>
      </c>
      <c r="B541" s="22" t="s">
        <v>623</v>
      </c>
      <c r="C541" s="22" t="s">
        <v>517</v>
      </c>
      <c r="D541" s="23">
        <v>1</v>
      </c>
      <c r="E541" s="25"/>
      <c r="F541" s="28"/>
      <c r="G541" s="25"/>
      <c r="H541" s="28"/>
      <c r="I541" s="25"/>
      <c r="J541" s="28"/>
      <c r="K541" s="25"/>
      <c r="L541" s="28"/>
      <c r="M541" s="22"/>
      <c r="N541" s="2" t="s">
        <v>798</v>
      </c>
      <c r="O541" s="2" t="s">
        <v>535</v>
      </c>
      <c r="P541" s="2" t="s">
        <v>66</v>
      </c>
      <c r="Q541" s="2" t="s">
        <v>66</v>
      </c>
      <c r="R541" s="2" t="s">
        <v>66</v>
      </c>
      <c r="S541" s="3">
        <v>1</v>
      </c>
      <c r="T541" s="3">
        <v>2</v>
      </c>
      <c r="U541" s="3">
        <v>0.03</v>
      </c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2" t="s">
        <v>52</v>
      </c>
      <c r="AW541" s="2" t="s">
        <v>1371</v>
      </c>
      <c r="AX541" s="2" t="s">
        <v>52</v>
      </c>
      <c r="AY541" s="2" t="s">
        <v>52</v>
      </c>
      <c r="AZ541" s="2" t="s">
        <v>52</v>
      </c>
    </row>
    <row r="542" spans="1:52" ht="30" customHeight="1" x14ac:dyDescent="0.3">
      <c r="A542" s="22" t="s">
        <v>625</v>
      </c>
      <c r="B542" s="22" t="s">
        <v>52</v>
      </c>
      <c r="C542" s="22" t="s">
        <v>52</v>
      </c>
      <c r="D542" s="23"/>
      <c r="E542" s="25"/>
      <c r="F542" s="28"/>
      <c r="G542" s="25"/>
      <c r="H542" s="28"/>
      <c r="I542" s="25"/>
      <c r="J542" s="28"/>
      <c r="K542" s="25"/>
      <c r="L542" s="28"/>
      <c r="M542" s="22"/>
      <c r="N542" s="2" t="s">
        <v>106</v>
      </c>
      <c r="O542" s="2" t="s">
        <v>106</v>
      </c>
      <c r="P542" s="2" t="s">
        <v>52</v>
      </c>
      <c r="Q542" s="2" t="s">
        <v>52</v>
      </c>
      <c r="R542" s="2" t="s">
        <v>52</v>
      </c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2" t="s">
        <v>52</v>
      </c>
      <c r="AW542" s="2" t="s">
        <v>52</v>
      </c>
      <c r="AX542" s="2" t="s">
        <v>52</v>
      </c>
      <c r="AY542" s="2" t="s">
        <v>52</v>
      </c>
      <c r="AZ542" s="2" t="s">
        <v>52</v>
      </c>
    </row>
    <row r="543" spans="1:52" ht="30" customHeight="1" x14ac:dyDescent="0.3">
      <c r="A543" s="23"/>
      <c r="B543" s="23"/>
      <c r="C543" s="23"/>
      <c r="D543" s="23"/>
      <c r="E543" s="25"/>
      <c r="F543" s="28"/>
      <c r="G543" s="25"/>
      <c r="H543" s="28"/>
      <c r="I543" s="25"/>
      <c r="J543" s="28"/>
      <c r="K543" s="25"/>
      <c r="L543" s="28"/>
      <c r="M543" s="23"/>
    </row>
    <row r="544" spans="1:52" ht="30" customHeight="1" x14ac:dyDescent="0.3">
      <c r="A544" s="19" t="s">
        <v>1372</v>
      </c>
      <c r="B544" s="20"/>
      <c r="C544" s="20"/>
      <c r="D544" s="20"/>
      <c r="E544" s="24"/>
      <c r="F544" s="27"/>
      <c r="G544" s="24"/>
      <c r="H544" s="27"/>
      <c r="I544" s="24"/>
      <c r="J544" s="27"/>
      <c r="K544" s="24"/>
      <c r="L544" s="27"/>
      <c r="M544" s="21"/>
      <c r="N544" s="1" t="s">
        <v>806</v>
      </c>
    </row>
    <row r="545" spans="1:52" ht="30" customHeight="1" x14ac:dyDescent="0.3">
      <c r="A545" s="22" t="s">
        <v>1367</v>
      </c>
      <c r="B545" s="22" t="s">
        <v>618</v>
      </c>
      <c r="C545" s="22" t="s">
        <v>619</v>
      </c>
      <c r="D545" s="23">
        <v>0.06</v>
      </c>
      <c r="E545" s="25"/>
      <c r="F545" s="28"/>
      <c r="G545" s="25"/>
      <c r="H545" s="28"/>
      <c r="I545" s="25"/>
      <c r="J545" s="28"/>
      <c r="K545" s="25"/>
      <c r="L545" s="28"/>
      <c r="M545" s="22"/>
      <c r="N545" s="2" t="s">
        <v>806</v>
      </c>
      <c r="O545" s="2" t="s">
        <v>1368</v>
      </c>
      <c r="P545" s="2" t="s">
        <v>66</v>
      </c>
      <c r="Q545" s="2" t="s">
        <v>66</v>
      </c>
      <c r="R545" s="2" t="s">
        <v>67</v>
      </c>
      <c r="S545" s="3"/>
      <c r="T545" s="3"/>
      <c r="U545" s="3"/>
      <c r="V545" s="3">
        <v>1</v>
      </c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52</v>
      </c>
      <c r="AW545" s="2" t="s">
        <v>1373</v>
      </c>
      <c r="AX545" s="2" t="s">
        <v>52</v>
      </c>
      <c r="AY545" s="2" t="s">
        <v>52</v>
      </c>
      <c r="AZ545" s="2" t="s">
        <v>52</v>
      </c>
    </row>
    <row r="546" spans="1:52" ht="30" customHeight="1" x14ac:dyDescent="0.3">
      <c r="A546" s="22" t="s">
        <v>661</v>
      </c>
      <c r="B546" s="22" t="s">
        <v>618</v>
      </c>
      <c r="C546" s="22" t="s">
        <v>619</v>
      </c>
      <c r="D546" s="23">
        <v>0.03</v>
      </c>
      <c r="E546" s="25"/>
      <c r="F546" s="28"/>
      <c r="G546" s="25"/>
      <c r="H546" s="28"/>
      <c r="I546" s="25"/>
      <c r="J546" s="28"/>
      <c r="K546" s="25"/>
      <c r="L546" s="28"/>
      <c r="M546" s="22"/>
      <c r="N546" s="2" t="s">
        <v>806</v>
      </c>
      <c r="O546" s="2" t="s">
        <v>662</v>
      </c>
      <c r="P546" s="2" t="s">
        <v>66</v>
      </c>
      <c r="Q546" s="2" t="s">
        <v>66</v>
      </c>
      <c r="R546" s="2" t="s">
        <v>67</v>
      </c>
      <c r="S546" s="3"/>
      <c r="T546" s="3"/>
      <c r="U546" s="3"/>
      <c r="V546" s="3">
        <v>1</v>
      </c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2" t="s">
        <v>52</v>
      </c>
      <c r="AW546" s="2" t="s">
        <v>1374</v>
      </c>
      <c r="AX546" s="2" t="s">
        <v>52</v>
      </c>
      <c r="AY546" s="2" t="s">
        <v>52</v>
      </c>
      <c r="AZ546" s="2" t="s">
        <v>52</v>
      </c>
    </row>
    <row r="547" spans="1:52" ht="30" customHeight="1" x14ac:dyDescent="0.3">
      <c r="A547" s="22" t="s">
        <v>622</v>
      </c>
      <c r="B547" s="22" t="s">
        <v>623</v>
      </c>
      <c r="C547" s="22" t="s">
        <v>517</v>
      </c>
      <c r="D547" s="23">
        <v>1</v>
      </c>
      <c r="E547" s="25"/>
      <c r="F547" s="28"/>
      <c r="G547" s="25"/>
      <c r="H547" s="28"/>
      <c r="I547" s="25"/>
      <c r="J547" s="28"/>
      <c r="K547" s="25"/>
      <c r="L547" s="28"/>
      <c r="M547" s="22"/>
      <c r="N547" s="2" t="s">
        <v>806</v>
      </c>
      <c r="O547" s="2" t="s">
        <v>535</v>
      </c>
      <c r="P547" s="2" t="s">
        <v>66</v>
      </c>
      <c r="Q547" s="2" t="s">
        <v>66</v>
      </c>
      <c r="R547" s="2" t="s">
        <v>66</v>
      </c>
      <c r="S547" s="3">
        <v>1</v>
      </c>
      <c r="T547" s="3">
        <v>2</v>
      </c>
      <c r="U547" s="3">
        <v>0.03</v>
      </c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2" t="s">
        <v>52</v>
      </c>
      <c r="AW547" s="2" t="s">
        <v>1375</v>
      </c>
      <c r="AX547" s="2" t="s">
        <v>52</v>
      </c>
      <c r="AY547" s="2" t="s">
        <v>52</v>
      </c>
      <c r="AZ547" s="2" t="s">
        <v>52</v>
      </c>
    </row>
    <row r="548" spans="1:52" ht="30" customHeight="1" x14ac:dyDescent="0.3">
      <c r="A548" s="22" t="s">
        <v>625</v>
      </c>
      <c r="B548" s="22" t="s">
        <v>52</v>
      </c>
      <c r="C548" s="22" t="s">
        <v>52</v>
      </c>
      <c r="D548" s="23"/>
      <c r="E548" s="25"/>
      <c r="F548" s="28"/>
      <c r="G548" s="25"/>
      <c r="H548" s="28"/>
      <c r="I548" s="25"/>
      <c r="J548" s="28"/>
      <c r="K548" s="25"/>
      <c r="L548" s="28"/>
      <c r="M548" s="22"/>
      <c r="N548" s="2" t="s">
        <v>106</v>
      </c>
      <c r="O548" s="2" t="s">
        <v>106</v>
      </c>
      <c r="P548" s="2" t="s">
        <v>52</v>
      </c>
      <c r="Q548" s="2" t="s">
        <v>52</v>
      </c>
      <c r="R548" s="2" t="s">
        <v>52</v>
      </c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2" t="s">
        <v>52</v>
      </c>
      <c r="AW548" s="2" t="s">
        <v>52</v>
      </c>
      <c r="AX548" s="2" t="s">
        <v>52</v>
      </c>
      <c r="AY548" s="2" t="s">
        <v>52</v>
      </c>
      <c r="AZ548" s="2" t="s">
        <v>52</v>
      </c>
    </row>
    <row r="549" spans="1:52" ht="30" customHeight="1" x14ac:dyDescent="0.3">
      <c r="A549" s="23"/>
      <c r="B549" s="23"/>
      <c r="C549" s="23"/>
      <c r="D549" s="23"/>
      <c r="E549" s="25"/>
      <c r="F549" s="28"/>
      <c r="G549" s="25"/>
      <c r="H549" s="28"/>
      <c r="I549" s="25"/>
      <c r="J549" s="28"/>
      <c r="K549" s="25"/>
      <c r="L549" s="28"/>
      <c r="M549" s="23"/>
    </row>
    <row r="550" spans="1:52" ht="30" customHeight="1" x14ac:dyDescent="0.3">
      <c r="A550" s="19" t="s">
        <v>1376</v>
      </c>
      <c r="B550" s="20"/>
      <c r="C550" s="20"/>
      <c r="D550" s="20"/>
      <c r="E550" s="24"/>
      <c r="F550" s="27"/>
      <c r="G550" s="24"/>
      <c r="H550" s="27"/>
      <c r="I550" s="24"/>
      <c r="J550" s="27"/>
      <c r="K550" s="24"/>
      <c r="L550" s="27"/>
      <c r="M550" s="21"/>
      <c r="N550" s="1" t="s">
        <v>822</v>
      </c>
    </row>
    <row r="551" spans="1:52" ht="30" customHeight="1" x14ac:dyDescent="0.3">
      <c r="A551" s="22" t="s">
        <v>1377</v>
      </c>
      <c r="B551" s="22" t="s">
        <v>618</v>
      </c>
      <c r="C551" s="22" t="s">
        <v>619</v>
      </c>
      <c r="D551" s="23">
        <v>0.09</v>
      </c>
      <c r="E551" s="25"/>
      <c r="F551" s="28"/>
      <c r="G551" s="25"/>
      <c r="H551" s="28"/>
      <c r="I551" s="25"/>
      <c r="J551" s="28"/>
      <c r="K551" s="25"/>
      <c r="L551" s="28"/>
      <c r="M551" s="22"/>
      <c r="N551" s="2" t="s">
        <v>822</v>
      </c>
      <c r="O551" s="2" t="s">
        <v>1378</v>
      </c>
      <c r="P551" s="2" t="s">
        <v>66</v>
      </c>
      <c r="Q551" s="2" t="s">
        <v>66</v>
      </c>
      <c r="R551" s="2" t="s">
        <v>67</v>
      </c>
      <c r="S551" s="3"/>
      <c r="T551" s="3"/>
      <c r="U551" s="3"/>
      <c r="V551" s="3">
        <v>1</v>
      </c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52</v>
      </c>
      <c r="AW551" s="2" t="s">
        <v>1379</v>
      </c>
      <c r="AX551" s="2" t="s">
        <v>52</v>
      </c>
      <c r="AY551" s="2" t="s">
        <v>52</v>
      </c>
      <c r="AZ551" s="2" t="s">
        <v>52</v>
      </c>
    </row>
    <row r="552" spans="1:52" ht="30" customHeight="1" x14ac:dyDescent="0.3">
      <c r="A552" s="22" t="s">
        <v>661</v>
      </c>
      <c r="B552" s="22" t="s">
        <v>618</v>
      </c>
      <c r="C552" s="22" t="s">
        <v>619</v>
      </c>
      <c r="D552" s="23">
        <v>0.02</v>
      </c>
      <c r="E552" s="25"/>
      <c r="F552" s="28"/>
      <c r="G552" s="25"/>
      <c r="H552" s="28"/>
      <c r="I552" s="25"/>
      <c r="J552" s="28"/>
      <c r="K552" s="25"/>
      <c r="L552" s="28"/>
      <c r="M552" s="22"/>
      <c r="N552" s="2" t="s">
        <v>822</v>
      </c>
      <c r="O552" s="2" t="s">
        <v>662</v>
      </c>
      <c r="P552" s="2" t="s">
        <v>66</v>
      </c>
      <c r="Q552" s="2" t="s">
        <v>66</v>
      </c>
      <c r="R552" s="2" t="s">
        <v>67</v>
      </c>
      <c r="S552" s="3"/>
      <c r="T552" s="3"/>
      <c r="U552" s="3"/>
      <c r="V552" s="3">
        <v>1</v>
      </c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2" t="s">
        <v>52</v>
      </c>
      <c r="AW552" s="2" t="s">
        <v>1380</v>
      </c>
      <c r="AX552" s="2" t="s">
        <v>52</v>
      </c>
      <c r="AY552" s="2" t="s">
        <v>52</v>
      </c>
      <c r="AZ552" s="2" t="s">
        <v>52</v>
      </c>
    </row>
    <row r="553" spans="1:52" ht="30" customHeight="1" x14ac:dyDescent="0.3">
      <c r="A553" s="22" t="s">
        <v>622</v>
      </c>
      <c r="B553" s="22" t="s">
        <v>664</v>
      </c>
      <c r="C553" s="22" t="s">
        <v>517</v>
      </c>
      <c r="D553" s="23">
        <v>1</v>
      </c>
      <c r="E553" s="25"/>
      <c r="F553" s="28"/>
      <c r="G553" s="25"/>
      <c r="H553" s="28"/>
      <c r="I553" s="25"/>
      <c r="J553" s="28"/>
      <c r="K553" s="25"/>
      <c r="L553" s="28"/>
      <c r="M553" s="22"/>
      <c r="N553" s="2" t="s">
        <v>822</v>
      </c>
      <c r="O553" s="2" t="s">
        <v>535</v>
      </c>
      <c r="P553" s="2" t="s">
        <v>66</v>
      </c>
      <c r="Q553" s="2" t="s">
        <v>66</v>
      </c>
      <c r="R553" s="2" t="s">
        <v>66</v>
      </c>
      <c r="S553" s="3">
        <v>1</v>
      </c>
      <c r="T553" s="3">
        <v>2</v>
      </c>
      <c r="U553" s="3">
        <v>0.02</v>
      </c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2" t="s">
        <v>52</v>
      </c>
      <c r="AW553" s="2" t="s">
        <v>1381</v>
      </c>
      <c r="AX553" s="2" t="s">
        <v>52</v>
      </c>
      <c r="AY553" s="2" t="s">
        <v>52</v>
      </c>
      <c r="AZ553" s="2" t="s">
        <v>52</v>
      </c>
    </row>
    <row r="554" spans="1:52" ht="30" customHeight="1" x14ac:dyDescent="0.3">
      <c r="A554" s="22" t="s">
        <v>625</v>
      </c>
      <c r="B554" s="22" t="s">
        <v>52</v>
      </c>
      <c r="C554" s="22" t="s">
        <v>52</v>
      </c>
      <c r="D554" s="23"/>
      <c r="E554" s="25"/>
      <c r="F554" s="28"/>
      <c r="G554" s="25"/>
      <c r="H554" s="28"/>
      <c r="I554" s="25"/>
      <c r="J554" s="28"/>
      <c r="K554" s="25"/>
      <c r="L554" s="28"/>
      <c r="M554" s="22"/>
      <c r="N554" s="2" t="s">
        <v>106</v>
      </c>
      <c r="O554" s="2" t="s">
        <v>106</v>
      </c>
      <c r="P554" s="2" t="s">
        <v>52</v>
      </c>
      <c r="Q554" s="2" t="s">
        <v>52</v>
      </c>
      <c r="R554" s="2" t="s">
        <v>52</v>
      </c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52</v>
      </c>
      <c r="AW554" s="2" t="s">
        <v>52</v>
      </c>
      <c r="AX554" s="2" t="s">
        <v>52</v>
      </c>
      <c r="AY554" s="2" t="s">
        <v>52</v>
      </c>
      <c r="AZ554" s="2" t="s">
        <v>52</v>
      </c>
    </row>
    <row r="555" spans="1:52" ht="30" customHeight="1" x14ac:dyDescent="0.3">
      <c r="A555" s="23"/>
      <c r="B555" s="23"/>
      <c r="C555" s="23"/>
      <c r="D555" s="23"/>
      <c r="E555" s="25"/>
      <c r="F555" s="28"/>
      <c r="G555" s="25"/>
      <c r="H555" s="28"/>
      <c r="I555" s="25"/>
      <c r="J555" s="28"/>
      <c r="K555" s="25"/>
      <c r="L555" s="28"/>
      <c r="M555" s="23"/>
    </row>
    <row r="556" spans="1:52" ht="30" customHeight="1" x14ac:dyDescent="0.3">
      <c r="A556" s="19" t="s">
        <v>1382</v>
      </c>
      <c r="B556" s="20"/>
      <c r="C556" s="20"/>
      <c r="D556" s="20"/>
      <c r="E556" s="24"/>
      <c r="F556" s="27"/>
      <c r="G556" s="24"/>
      <c r="H556" s="27"/>
      <c r="I556" s="24"/>
      <c r="J556" s="27"/>
      <c r="K556" s="24"/>
      <c r="L556" s="27"/>
      <c r="M556" s="21"/>
      <c r="N556" s="1" t="s">
        <v>827</v>
      </c>
    </row>
    <row r="557" spans="1:52" ht="30" customHeight="1" x14ac:dyDescent="0.3">
      <c r="A557" s="22" t="s">
        <v>628</v>
      </c>
      <c r="B557" s="22" t="s">
        <v>825</v>
      </c>
      <c r="C557" s="22" t="s">
        <v>1203</v>
      </c>
      <c r="D557" s="23">
        <v>0.25979999999999998</v>
      </c>
      <c r="E557" s="25"/>
      <c r="F557" s="28"/>
      <c r="G557" s="25"/>
      <c r="H557" s="28"/>
      <c r="I557" s="25"/>
      <c r="J557" s="28"/>
      <c r="K557" s="25"/>
      <c r="L557" s="28"/>
      <c r="M557" s="22"/>
      <c r="N557" s="2" t="s">
        <v>827</v>
      </c>
      <c r="O557" s="2" t="s">
        <v>1383</v>
      </c>
      <c r="P557" s="2" t="s">
        <v>66</v>
      </c>
      <c r="Q557" s="2" t="s">
        <v>66</v>
      </c>
      <c r="R557" s="2" t="s">
        <v>67</v>
      </c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52</v>
      </c>
      <c r="AW557" s="2" t="s">
        <v>1384</v>
      </c>
      <c r="AX557" s="2" t="s">
        <v>52</v>
      </c>
      <c r="AY557" s="2" t="s">
        <v>52</v>
      </c>
      <c r="AZ557" s="2" t="s">
        <v>52</v>
      </c>
    </row>
    <row r="558" spans="1:52" ht="30" customHeight="1" x14ac:dyDescent="0.3">
      <c r="A558" s="22" t="s">
        <v>1206</v>
      </c>
      <c r="B558" s="22" t="s">
        <v>1207</v>
      </c>
      <c r="C558" s="22" t="s">
        <v>793</v>
      </c>
      <c r="D558" s="23">
        <v>5.0999999999999996</v>
      </c>
      <c r="E558" s="25"/>
      <c r="F558" s="28"/>
      <c r="G558" s="25"/>
      <c r="H558" s="28"/>
      <c r="I558" s="25"/>
      <c r="J558" s="28"/>
      <c r="K558" s="25"/>
      <c r="L558" s="28"/>
      <c r="M558" s="22"/>
      <c r="N558" s="2" t="s">
        <v>827</v>
      </c>
      <c r="O558" s="2" t="s">
        <v>1208</v>
      </c>
      <c r="P558" s="2" t="s">
        <v>66</v>
      </c>
      <c r="Q558" s="2" t="s">
        <v>66</v>
      </c>
      <c r="R558" s="2" t="s">
        <v>67</v>
      </c>
      <c r="S558" s="3"/>
      <c r="T558" s="3"/>
      <c r="U558" s="3"/>
      <c r="V558" s="3">
        <v>1</v>
      </c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2" t="s">
        <v>52</v>
      </c>
      <c r="AW558" s="2" t="s">
        <v>1385</v>
      </c>
      <c r="AX558" s="2" t="s">
        <v>52</v>
      </c>
      <c r="AY558" s="2" t="s">
        <v>52</v>
      </c>
      <c r="AZ558" s="2" t="s">
        <v>52</v>
      </c>
    </row>
    <row r="559" spans="1:52" ht="30" customHeight="1" x14ac:dyDescent="0.3">
      <c r="A559" s="22" t="s">
        <v>761</v>
      </c>
      <c r="B559" s="22" t="s">
        <v>1210</v>
      </c>
      <c r="C559" s="22" t="s">
        <v>517</v>
      </c>
      <c r="D559" s="23">
        <v>1</v>
      </c>
      <c r="E559" s="25"/>
      <c r="F559" s="28"/>
      <c r="G559" s="25"/>
      <c r="H559" s="28"/>
      <c r="I559" s="25"/>
      <c r="J559" s="28"/>
      <c r="K559" s="25"/>
      <c r="L559" s="28"/>
      <c r="M559" s="22"/>
      <c r="N559" s="2" t="s">
        <v>827</v>
      </c>
      <c r="O559" s="2" t="s">
        <v>535</v>
      </c>
      <c r="P559" s="2" t="s">
        <v>66</v>
      </c>
      <c r="Q559" s="2" t="s">
        <v>66</v>
      </c>
      <c r="R559" s="2" t="s">
        <v>66</v>
      </c>
      <c r="S559" s="3">
        <v>0</v>
      </c>
      <c r="T559" s="3">
        <v>0</v>
      </c>
      <c r="U559" s="3">
        <v>0.2</v>
      </c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2" t="s">
        <v>52</v>
      </c>
      <c r="AW559" s="2" t="s">
        <v>1386</v>
      </c>
      <c r="AX559" s="2" t="s">
        <v>52</v>
      </c>
      <c r="AY559" s="2" t="s">
        <v>52</v>
      </c>
      <c r="AZ559" s="2" t="s">
        <v>52</v>
      </c>
    </row>
    <row r="560" spans="1:52" ht="30" customHeight="1" x14ac:dyDescent="0.3">
      <c r="A560" s="22" t="s">
        <v>1212</v>
      </c>
      <c r="B560" s="22" t="s">
        <v>618</v>
      </c>
      <c r="C560" s="22" t="s">
        <v>619</v>
      </c>
      <c r="D560" s="23">
        <v>1</v>
      </c>
      <c r="E560" s="25"/>
      <c r="F560" s="28"/>
      <c r="G560" s="25"/>
      <c r="H560" s="28"/>
      <c r="I560" s="25"/>
      <c r="J560" s="28"/>
      <c r="K560" s="25"/>
      <c r="L560" s="28"/>
      <c r="M560" s="22"/>
      <c r="N560" s="2" t="s">
        <v>827</v>
      </c>
      <c r="O560" s="2" t="s">
        <v>1213</v>
      </c>
      <c r="P560" s="2" t="s">
        <v>66</v>
      </c>
      <c r="Q560" s="2" t="s">
        <v>66</v>
      </c>
      <c r="R560" s="2" t="s">
        <v>67</v>
      </c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2" t="s">
        <v>52</v>
      </c>
      <c r="AW560" s="2" t="s">
        <v>1387</v>
      </c>
      <c r="AX560" s="2" t="s">
        <v>67</v>
      </c>
      <c r="AY560" s="2" t="s">
        <v>52</v>
      </c>
      <c r="AZ560" s="2" t="s">
        <v>52</v>
      </c>
    </row>
    <row r="561" spans="1:52" ht="30" customHeight="1" x14ac:dyDescent="0.3">
      <c r="A561" s="22" t="s">
        <v>625</v>
      </c>
      <c r="B561" s="22" t="s">
        <v>52</v>
      </c>
      <c r="C561" s="22" t="s">
        <v>52</v>
      </c>
      <c r="D561" s="23"/>
      <c r="E561" s="25"/>
      <c r="F561" s="28"/>
      <c r="G561" s="25"/>
      <c r="H561" s="28"/>
      <c r="I561" s="25"/>
      <c r="J561" s="28"/>
      <c r="K561" s="25"/>
      <c r="L561" s="28"/>
      <c r="M561" s="22"/>
      <c r="N561" s="2" t="s">
        <v>106</v>
      </c>
      <c r="O561" s="2" t="s">
        <v>106</v>
      </c>
      <c r="P561" s="2" t="s">
        <v>52</v>
      </c>
      <c r="Q561" s="2" t="s">
        <v>52</v>
      </c>
      <c r="R561" s="2" t="s">
        <v>52</v>
      </c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2" t="s">
        <v>52</v>
      </c>
      <c r="AW561" s="2" t="s">
        <v>52</v>
      </c>
      <c r="AX561" s="2" t="s">
        <v>52</v>
      </c>
      <c r="AY561" s="2" t="s">
        <v>52</v>
      </c>
      <c r="AZ561" s="2" t="s">
        <v>52</v>
      </c>
    </row>
    <row r="562" spans="1:52" ht="30" customHeight="1" x14ac:dyDescent="0.3">
      <c r="A562" s="23"/>
      <c r="B562" s="23"/>
      <c r="C562" s="23"/>
      <c r="D562" s="23"/>
      <c r="E562" s="25"/>
      <c r="F562" s="28"/>
      <c r="G562" s="25"/>
      <c r="H562" s="28"/>
      <c r="I562" s="25"/>
      <c r="J562" s="28"/>
      <c r="K562" s="25"/>
      <c r="L562" s="28"/>
      <c r="M562" s="23"/>
    </row>
    <row r="563" spans="1:52" ht="30" customHeight="1" x14ac:dyDescent="0.3">
      <c r="A563" s="19" t="s">
        <v>1388</v>
      </c>
      <c r="B563" s="20"/>
      <c r="C563" s="20"/>
      <c r="D563" s="20"/>
      <c r="E563" s="24"/>
      <c r="F563" s="27"/>
      <c r="G563" s="24"/>
      <c r="H563" s="27"/>
      <c r="I563" s="24"/>
      <c r="J563" s="27"/>
      <c r="K563" s="24"/>
      <c r="L563" s="27"/>
      <c r="M563" s="21"/>
      <c r="N563" s="1" t="s">
        <v>838</v>
      </c>
    </row>
    <row r="564" spans="1:52" ht="30" customHeight="1" x14ac:dyDescent="0.3">
      <c r="A564" s="22" t="s">
        <v>994</v>
      </c>
      <c r="B564" s="22" t="s">
        <v>618</v>
      </c>
      <c r="C564" s="22" t="s">
        <v>619</v>
      </c>
      <c r="D564" s="23">
        <v>2.4E-2</v>
      </c>
      <c r="E564" s="25"/>
      <c r="F564" s="28"/>
      <c r="G564" s="25"/>
      <c r="H564" s="28"/>
      <c r="I564" s="25"/>
      <c r="J564" s="28"/>
      <c r="K564" s="25"/>
      <c r="L564" s="28"/>
      <c r="M564" s="22"/>
      <c r="N564" s="2" t="s">
        <v>838</v>
      </c>
      <c r="O564" s="2" t="s">
        <v>995</v>
      </c>
      <c r="P564" s="2" t="s">
        <v>66</v>
      </c>
      <c r="Q564" s="2" t="s">
        <v>66</v>
      </c>
      <c r="R564" s="2" t="s">
        <v>67</v>
      </c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2" t="s">
        <v>52</v>
      </c>
      <c r="AW564" s="2" t="s">
        <v>1389</v>
      </c>
      <c r="AX564" s="2" t="s">
        <v>52</v>
      </c>
      <c r="AY564" s="2" t="s">
        <v>52</v>
      </c>
      <c r="AZ564" s="2" t="s">
        <v>52</v>
      </c>
    </row>
    <row r="565" spans="1:52" ht="30" customHeight="1" x14ac:dyDescent="0.3">
      <c r="A565" s="22" t="s">
        <v>625</v>
      </c>
      <c r="B565" s="22" t="s">
        <v>52</v>
      </c>
      <c r="C565" s="22" t="s">
        <v>52</v>
      </c>
      <c r="D565" s="23"/>
      <c r="E565" s="25"/>
      <c r="F565" s="28"/>
      <c r="G565" s="25"/>
      <c r="H565" s="28"/>
      <c r="I565" s="25"/>
      <c r="J565" s="28"/>
      <c r="K565" s="25"/>
      <c r="L565" s="28"/>
      <c r="M565" s="22"/>
      <c r="N565" s="2" t="s">
        <v>106</v>
      </c>
      <c r="O565" s="2" t="s">
        <v>106</v>
      </c>
      <c r="P565" s="2" t="s">
        <v>52</v>
      </c>
      <c r="Q565" s="2" t="s">
        <v>52</v>
      </c>
      <c r="R565" s="2" t="s">
        <v>52</v>
      </c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2" t="s">
        <v>52</v>
      </c>
      <c r="AW565" s="2" t="s">
        <v>52</v>
      </c>
      <c r="AX565" s="2" t="s">
        <v>52</v>
      </c>
      <c r="AY565" s="2" t="s">
        <v>52</v>
      </c>
      <c r="AZ565" s="2" t="s">
        <v>52</v>
      </c>
    </row>
    <row r="566" spans="1:52" ht="30" customHeight="1" x14ac:dyDescent="0.3">
      <c r="A566" s="23"/>
      <c r="B566" s="23"/>
      <c r="C566" s="23"/>
      <c r="D566" s="23"/>
      <c r="E566" s="25"/>
      <c r="F566" s="28"/>
      <c r="G566" s="25"/>
      <c r="H566" s="28"/>
      <c r="I566" s="25"/>
      <c r="J566" s="28"/>
      <c r="K566" s="25"/>
      <c r="L566" s="28"/>
      <c r="M566" s="23"/>
    </row>
    <row r="567" spans="1:52" ht="30" customHeight="1" x14ac:dyDescent="0.3">
      <c r="A567" s="19" t="s">
        <v>1390</v>
      </c>
      <c r="B567" s="20"/>
      <c r="C567" s="20"/>
      <c r="D567" s="20"/>
      <c r="E567" s="24"/>
      <c r="F567" s="27"/>
      <c r="G567" s="24"/>
      <c r="H567" s="27"/>
      <c r="I567" s="24"/>
      <c r="J567" s="27"/>
      <c r="K567" s="24"/>
      <c r="L567" s="27"/>
      <c r="M567" s="21"/>
      <c r="N567" s="1" t="s">
        <v>854</v>
      </c>
    </row>
    <row r="568" spans="1:52" ht="30" customHeight="1" x14ac:dyDescent="0.3">
      <c r="A568" s="22" t="s">
        <v>74</v>
      </c>
      <c r="B568" s="22" t="s">
        <v>734</v>
      </c>
      <c r="C568" s="22" t="s">
        <v>132</v>
      </c>
      <c r="D568" s="23">
        <v>1.05</v>
      </c>
      <c r="E568" s="25"/>
      <c r="F568" s="28"/>
      <c r="G568" s="25"/>
      <c r="H568" s="28"/>
      <c r="I568" s="25"/>
      <c r="J568" s="28"/>
      <c r="K568" s="25"/>
      <c r="L568" s="28"/>
      <c r="M568" s="22"/>
      <c r="N568" s="2" t="s">
        <v>854</v>
      </c>
      <c r="O568" s="2" t="s">
        <v>735</v>
      </c>
      <c r="P568" s="2" t="s">
        <v>66</v>
      </c>
      <c r="Q568" s="2" t="s">
        <v>66</v>
      </c>
      <c r="R568" s="2" t="s">
        <v>67</v>
      </c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52</v>
      </c>
      <c r="AW568" s="2" t="s">
        <v>1391</v>
      </c>
      <c r="AX568" s="2" t="s">
        <v>52</v>
      </c>
      <c r="AY568" s="2" t="s">
        <v>52</v>
      </c>
      <c r="AZ568" s="2" t="s">
        <v>52</v>
      </c>
    </row>
    <row r="569" spans="1:52" ht="30" customHeight="1" x14ac:dyDescent="0.3">
      <c r="A569" s="22" t="s">
        <v>725</v>
      </c>
      <c r="B569" s="22" t="s">
        <v>737</v>
      </c>
      <c r="C569" s="22" t="s">
        <v>550</v>
      </c>
      <c r="D569" s="23">
        <v>2.38</v>
      </c>
      <c r="E569" s="25"/>
      <c r="F569" s="28"/>
      <c r="G569" s="25"/>
      <c r="H569" s="28"/>
      <c r="I569" s="25"/>
      <c r="J569" s="28"/>
      <c r="K569" s="25"/>
      <c r="L569" s="28"/>
      <c r="M569" s="22"/>
      <c r="N569" s="2" t="s">
        <v>854</v>
      </c>
      <c r="O569" s="2" t="s">
        <v>739</v>
      </c>
      <c r="P569" s="2" t="s">
        <v>67</v>
      </c>
      <c r="Q569" s="2" t="s">
        <v>66</v>
      </c>
      <c r="R569" s="2" t="s">
        <v>66</v>
      </c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52</v>
      </c>
      <c r="AW569" s="2" t="s">
        <v>1392</v>
      </c>
      <c r="AX569" s="2" t="s">
        <v>52</v>
      </c>
      <c r="AY569" s="2" t="s">
        <v>52</v>
      </c>
      <c r="AZ569" s="2" t="s">
        <v>52</v>
      </c>
    </row>
    <row r="570" spans="1:52" ht="30" customHeight="1" x14ac:dyDescent="0.3">
      <c r="A570" s="22" t="s">
        <v>742</v>
      </c>
      <c r="B570" s="22" t="s">
        <v>1393</v>
      </c>
      <c r="C570" s="22" t="s">
        <v>96</v>
      </c>
      <c r="D570" s="23">
        <v>0.2</v>
      </c>
      <c r="E570" s="25"/>
      <c r="F570" s="28"/>
      <c r="G570" s="25"/>
      <c r="H570" s="28"/>
      <c r="I570" s="25"/>
      <c r="J570" s="28"/>
      <c r="K570" s="25"/>
      <c r="L570" s="28"/>
      <c r="M570" s="22"/>
      <c r="N570" s="2" t="s">
        <v>854</v>
      </c>
      <c r="O570" s="2" t="s">
        <v>1395</v>
      </c>
      <c r="P570" s="2" t="s">
        <v>67</v>
      </c>
      <c r="Q570" s="2" t="s">
        <v>66</v>
      </c>
      <c r="R570" s="2" t="s">
        <v>66</v>
      </c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2" t="s">
        <v>52</v>
      </c>
      <c r="AW570" s="2" t="s">
        <v>1396</v>
      </c>
      <c r="AX570" s="2" t="s">
        <v>52</v>
      </c>
      <c r="AY570" s="2" t="s">
        <v>52</v>
      </c>
      <c r="AZ570" s="2" t="s">
        <v>52</v>
      </c>
    </row>
    <row r="571" spans="1:52" ht="30" customHeight="1" x14ac:dyDescent="0.3">
      <c r="A571" s="22" t="s">
        <v>89</v>
      </c>
      <c r="B571" s="22" t="s">
        <v>90</v>
      </c>
      <c r="C571" s="22" t="s">
        <v>550</v>
      </c>
      <c r="D571" s="23">
        <v>-0.11899999999999999</v>
      </c>
      <c r="E571" s="25"/>
      <c r="F571" s="28"/>
      <c r="G571" s="25"/>
      <c r="H571" s="28"/>
      <c r="I571" s="25"/>
      <c r="J571" s="28"/>
      <c r="K571" s="25"/>
      <c r="L571" s="28"/>
      <c r="M571" s="22"/>
      <c r="N571" s="2" t="s">
        <v>854</v>
      </c>
      <c r="O571" s="2" t="s">
        <v>552</v>
      </c>
      <c r="P571" s="2" t="s">
        <v>66</v>
      </c>
      <c r="Q571" s="2" t="s">
        <v>66</v>
      </c>
      <c r="R571" s="2" t="s">
        <v>67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2" t="s">
        <v>52</v>
      </c>
      <c r="AW571" s="2" t="s">
        <v>1397</v>
      </c>
      <c r="AX571" s="2" t="s">
        <v>52</v>
      </c>
      <c r="AY571" s="2" t="s">
        <v>52</v>
      </c>
      <c r="AZ571" s="2" t="s">
        <v>52</v>
      </c>
    </row>
    <row r="572" spans="1:52" ht="30" customHeight="1" x14ac:dyDescent="0.3">
      <c r="A572" s="22" t="s">
        <v>625</v>
      </c>
      <c r="B572" s="22" t="s">
        <v>52</v>
      </c>
      <c r="C572" s="22" t="s">
        <v>52</v>
      </c>
      <c r="D572" s="23"/>
      <c r="E572" s="25"/>
      <c r="F572" s="28"/>
      <c r="G572" s="25"/>
      <c r="H572" s="28"/>
      <c r="I572" s="25"/>
      <c r="J572" s="28"/>
      <c r="K572" s="25"/>
      <c r="L572" s="28"/>
      <c r="M572" s="22"/>
      <c r="N572" s="2" t="s">
        <v>106</v>
      </c>
      <c r="O572" s="2" t="s">
        <v>106</v>
      </c>
      <c r="P572" s="2" t="s">
        <v>52</v>
      </c>
      <c r="Q572" s="2" t="s">
        <v>52</v>
      </c>
      <c r="R572" s="2" t="s">
        <v>52</v>
      </c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2" t="s">
        <v>52</v>
      </c>
      <c r="AW572" s="2" t="s">
        <v>52</v>
      </c>
      <c r="AX572" s="2" t="s">
        <v>52</v>
      </c>
      <c r="AY572" s="2" t="s">
        <v>52</v>
      </c>
      <c r="AZ572" s="2" t="s">
        <v>52</v>
      </c>
    </row>
    <row r="573" spans="1:52" ht="30" customHeight="1" x14ac:dyDescent="0.3">
      <c r="A573" s="23"/>
      <c r="B573" s="23"/>
      <c r="C573" s="23"/>
      <c r="D573" s="23"/>
      <c r="E573" s="25"/>
      <c r="F573" s="28"/>
      <c r="G573" s="25"/>
      <c r="H573" s="28"/>
      <c r="I573" s="25"/>
      <c r="J573" s="28"/>
      <c r="K573" s="25"/>
      <c r="L573" s="28"/>
      <c r="M573" s="23"/>
    </row>
    <row r="574" spans="1:52" ht="30" customHeight="1" x14ac:dyDescent="0.3">
      <c r="A574" s="19" t="s">
        <v>1398</v>
      </c>
      <c r="B574" s="20"/>
      <c r="C574" s="20"/>
      <c r="D574" s="20"/>
      <c r="E574" s="24"/>
      <c r="F574" s="27"/>
      <c r="G574" s="24"/>
      <c r="H574" s="27"/>
      <c r="I574" s="24"/>
      <c r="J574" s="27"/>
      <c r="K574" s="24"/>
      <c r="L574" s="27"/>
      <c r="M574" s="21"/>
      <c r="N574" s="1" t="s">
        <v>858</v>
      </c>
    </row>
    <row r="575" spans="1:52" ht="30" customHeight="1" x14ac:dyDescent="0.3">
      <c r="A575" s="22" t="s">
        <v>61</v>
      </c>
      <c r="B575" s="22" t="s">
        <v>1399</v>
      </c>
      <c r="C575" s="22" t="s">
        <v>550</v>
      </c>
      <c r="D575" s="23">
        <v>1.4279999999999999</v>
      </c>
      <c r="E575" s="25"/>
      <c r="F575" s="28"/>
      <c r="G575" s="25"/>
      <c r="H575" s="28"/>
      <c r="I575" s="25"/>
      <c r="J575" s="28"/>
      <c r="K575" s="25"/>
      <c r="L575" s="28"/>
      <c r="M575" s="22"/>
      <c r="N575" s="2" t="s">
        <v>858</v>
      </c>
      <c r="O575" s="2" t="s">
        <v>1400</v>
      </c>
      <c r="P575" s="2" t="s">
        <v>66</v>
      </c>
      <c r="Q575" s="2" t="s">
        <v>66</v>
      </c>
      <c r="R575" s="2" t="s">
        <v>67</v>
      </c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52</v>
      </c>
      <c r="AW575" s="2" t="s">
        <v>1401</v>
      </c>
      <c r="AX575" s="2" t="s">
        <v>52</v>
      </c>
      <c r="AY575" s="2" t="s">
        <v>52</v>
      </c>
      <c r="AZ575" s="2" t="s">
        <v>52</v>
      </c>
    </row>
    <row r="576" spans="1:52" ht="30" customHeight="1" x14ac:dyDescent="0.3">
      <c r="A576" s="22" t="s">
        <v>725</v>
      </c>
      <c r="B576" s="22" t="s">
        <v>737</v>
      </c>
      <c r="C576" s="22" t="s">
        <v>550</v>
      </c>
      <c r="D576" s="23">
        <v>1.36</v>
      </c>
      <c r="E576" s="25"/>
      <c r="F576" s="28"/>
      <c r="G576" s="25"/>
      <c r="H576" s="28"/>
      <c r="I576" s="25"/>
      <c r="J576" s="28"/>
      <c r="K576" s="25"/>
      <c r="L576" s="28"/>
      <c r="M576" s="22"/>
      <c r="N576" s="2" t="s">
        <v>858</v>
      </c>
      <c r="O576" s="2" t="s">
        <v>739</v>
      </c>
      <c r="P576" s="2" t="s">
        <v>67</v>
      </c>
      <c r="Q576" s="2" t="s">
        <v>66</v>
      </c>
      <c r="R576" s="2" t="s">
        <v>66</v>
      </c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52</v>
      </c>
      <c r="AW576" s="2" t="s">
        <v>1402</v>
      </c>
      <c r="AX576" s="2" t="s">
        <v>52</v>
      </c>
      <c r="AY576" s="2" t="s">
        <v>52</v>
      </c>
      <c r="AZ576" s="2" t="s">
        <v>52</v>
      </c>
    </row>
    <row r="577" spans="1:52" ht="30" customHeight="1" x14ac:dyDescent="0.3">
      <c r="A577" s="22" t="s">
        <v>742</v>
      </c>
      <c r="B577" s="22" t="s">
        <v>1393</v>
      </c>
      <c r="C577" s="22" t="s">
        <v>96</v>
      </c>
      <c r="D577" s="23">
        <v>0.12</v>
      </c>
      <c r="E577" s="25"/>
      <c r="F577" s="28"/>
      <c r="G577" s="25"/>
      <c r="H577" s="28"/>
      <c r="I577" s="25"/>
      <c r="J577" s="28"/>
      <c r="K577" s="25"/>
      <c r="L577" s="28"/>
      <c r="M577" s="22"/>
      <c r="N577" s="2" t="s">
        <v>858</v>
      </c>
      <c r="O577" s="2" t="s">
        <v>1395</v>
      </c>
      <c r="P577" s="2" t="s">
        <v>67</v>
      </c>
      <c r="Q577" s="2" t="s">
        <v>66</v>
      </c>
      <c r="R577" s="2" t="s">
        <v>66</v>
      </c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2" t="s">
        <v>52</v>
      </c>
      <c r="AW577" s="2" t="s">
        <v>1403</v>
      </c>
      <c r="AX577" s="2" t="s">
        <v>52</v>
      </c>
      <c r="AY577" s="2" t="s">
        <v>52</v>
      </c>
      <c r="AZ577" s="2" t="s">
        <v>52</v>
      </c>
    </row>
    <row r="578" spans="1:52" ht="30" customHeight="1" x14ac:dyDescent="0.3">
      <c r="A578" s="22" t="s">
        <v>89</v>
      </c>
      <c r="B578" s="22" t="s">
        <v>90</v>
      </c>
      <c r="C578" s="22" t="s">
        <v>550</v>
      </c>
      <c r="D578" s="23">
        <v>-6.8000000000000005E-2</v>
      </c>
      <c r="E578" s="25"/>
      <c r="F578" s="28"/>
      <c r="G578" s="25"/>
      <c r="H578" s="28"/>
      <c r="I578" s="25"/>
      <c r="J578" s="28"/>
      <c r="K578" s="25"/>
      <c r="L578" s="28"/>
      <c r="M578" s="22"/>
      <c r="N578" s="2" t="s">
        <v>858</v>
      </c>
      <c r="O578" s="2" t="s">
        <v>552</v>
      </c>
      <c r="P578" s="2" t="s">
        <v>66</v>
      </c>
      <c r="Q578" s="2" t="s">
        <v>66</v>
      </c>
      <c r="R578" s="2" t="s">
        <v>67</v>
      </c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2" t="s">
        <v>52</v>
      </c>
      <c r="AW578" s="2" t="s">
        <v>1404</v>
      </c>
      <c r="AX578" s="2" t="s">
        <v>52</v>
      </c>
      <c r="AY578" s="2" t="s">
        <v>52</v>
      </c>
      <c r="AZ578" s="2" t="s">
        <v>52</v>
      </c>
    </row>
    <row r="579" spans="1:52" ht="30" customHeight="1" x14ac:dyDescent="0.3">
      <c r="A579" s="22" t="s">
        <v>625</v>
      </c>
      <c r="B579" s="22" t="s">
        <v>52</v>
      </c>
      <c r="C579" s="22" t="s">
        <v>52</v>
      </c>
      <c r="D579" s="23"/>
      <c r="E579" s="25"/>
      <c r="F579" s="28"/>
      <c r="G579" s="25"/>
      <c r="H579" s="28"/>
      <c r="I579" s="25"/>
      <c r="J579" s="28"/>
      <c r="K579" s="25"/>
      <c r="L579" s="28"/>
      <c r="M579" s="22"/>
      <c r="N579" s="2" t="s">
        <v>106</v>
      </c>
      <c r="O579" s="2" t="s">
        <v>106</v>
      </c>
      <c r="P579" s="2" t="s">
        <v>52</v>
      </c>
      <c r="Q579" s="2" t="s">
        <v>52</v>
      </c>
      <c r="R579" s="2" t="s">
        <v>52</v>
      </c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2" t="s">
        <v>52</v>
      </c>
      <c r="AW579" s="2" t="s">
        <v>52</v>
      </c>
      <c r="AX579" s="2" t="s">
        <v>52</v>
      </c>
      <c r="AY579" s="2" t="s">
        <v>52</v>
      </c>
      <c r="AZ579" s="2" t="s">
        <v>52</v>
      </c>
    </row>
    <row r="580" spans="1:52" ht="30" customHeight="1" x14ac:dyDescent="0.3">
      <c r="A580" s="23"/>
      <c r="B580" s="23"/>
      <c r="C580" s="23"/>
      <c r="D580" s="23"/>
      <c r="E580" s="25"/>
      <c r="F580" s="28"/>
      <c r="G580" s="25"/>
      <c r="H580" s="28"/>
      <c r="I580" s="25"/>
      <c r="J580" s="28"/>
      <c r="K580" s="25"/>
      <c r="L580" s="28"/>
      <c r="M580" s="23"/>
    </row>
    <row r="581" spans="1:52" ht="30" customHeight="1" x14ac:dyDescent="0.3">
      <c r="A581" s="19" t="s">
        <v>1405</v>
      </c>
      <c r="B581" s="20"/>
      <c r="C581" s="20"/>
      <c r="D581" s="20"/>
      <c r="E581" s="24"/>
      <c r="F581" s="27"/>
      <c r="G581" s="24"/>
      <c r="H581" s="27"/>
      <c r="I581" s="24"/>
      <c r="J581" s="27"/>
      <c r="K581" s="24"/>
      <c r="L581" s="27"/>
      <c r="M581" s="21"/>
      <c r="N581" s="1" t="s">
        <v>1395</v>
      </c>
    </row>
    <row r="582" spans="1:52" ht="30" customHeight="1" x14ac:dyDescent="0.3">
      <c r="A582" s="22" t="s">
        <v>1336</v>
      </c>
      <c r="B582" s="22" t="s">
        <v>1393</v>
      </c>
      <c r="C582" s="22" t="s">
        <v>96</v>
      </c>
      <c r="D582" s="23">
        <v>1</v>
      </c>
      <c r="E582" s="25"/>
      <c r="F582" s="28"/>
      <c r="G582" s="25"/>
      <c r="H582" s="28"/>
      <c r="I582" s="25"/>
      <c r="J582" s="28"/>
      <c r="K582" s="25"/>
      <c r="L582" s="28"/>
      <c r="M582" s="22"/>
      <c r="N582" s="2" t="s">
        <v>1395</v>
      </c>
      <c r="O582" s="2" t="s">
        <v>1407</v>
      </c>
      <c r="P582" s="2" t="s">
        <v>67</v>
      </c>
      <c r="Q582" s="2" t="s">
        <v>66</v>
      </c>
      <c r="R582" s="2" t="s">
        <v>66</v>
      </c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52</v>
      </c>
      <c r="AW582" s="2" t="s">
        <v>1408</v>
      </c>
      <c r="AX582" s="2" t="s">
        <v>52</v>
      </c>
      <c r="AY582" s="2" t="s">
        <v>52</v>
      </c>
      <c r="AZ582" s="2" t="s">
        <v>52</v>
      </c>
    </row>
    <row r="583" spans="1:52" ht="30" customHeight="1" x14ac:dyDescent="0.3">
      <c r="A583" s="22" t="s">
        <v>1336</v>
      </c>
      <c r="B583" s="22" t="s">
        <v>1340</v>
      </c>
      <c r="C583" s="22" t="s">
        <v>96</v>
      </c>
      <c r="D583" s="23">
        <v>1</v>
      </c>
      <c r="E583" s="25"/>
      <c r="F583" s="28"/>
      <c r="G583" s="25"/>
      <c r="H583" s="28"/>
      <c r="I583" s="25"/>
      <c r="J583" s="28"/>
      <c r="K583" s="25"/>
      <c r="L583" s="28"/>
      <c r="M583" s="22"/>
      <c r="N583" s="2" t="s">
        <v>1395</v>
      </c>
      <c r="O583" s="2" t="s">
        <v>1342</v>
      </c>
      <c r="P583" s="2" t="s">
        <v>67</v>
      </c>
      <c r="Q583" s="2" t="s">
        <v>66</v>
      </c>
      <c r="R583" s="2" t="s">
        <v>66</v>
      </c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2" t="s">
        <v>52</v>
      </c>
      <c r="AW583" s="2" t="s">
        <v>1409</v>
      </c>
      <c r="AX583" s="2" t="s">
        <v>52</v>
      </c>
      <c r="AY583" s="2" t="s">
        <v>52</v>
      </c>
      <c r="AZ583" s="2" t="s">
        <v>52</v>
      </c>
    </row>
    <row r="584" spans="1:52" ht="30" customHeight="1" x14ac:dyDescent="0.3">
      <c r="A584" s="22" t="s">
        <v>625</v>
      </c>
      <c r="B584" s="22" t="s">
        <v>52</v>
      </c>
      <c r="C584" s="22" t="s">
        <v>52</v>
      </c>
      <c r="D584" s="23"/>
      <c r="E584" s="25"/>
      <c r="F584" s="28"/>
      <c r="G584" s="25"/>
      <c r="H584" s="28"/>
      <c r="I584" s="25"/>
      <c r="J584" s="28"/>
      <c r="K584" s="25"/>
      <c r="L584" s="28"/>
      <c r="M584" s="22"/>
      <c r="N584" s="2" t="s">
        <v>106</v>
      </c>
      <c r="O584" s="2" t="s">
        <v>106</v>
      </c>
      <c r="P584" s="2" t="s">
        <v>52</v>
      </c>
      <c r="Q584" s="2" t="s">
        <v>52</v>
      </c>
      <c r="R584" s="2" t="s">
        <v>52</v>
      </c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2" t="s">
        <v>52</v>
      </c>
      <c r="AW584" s="2" t="s">
        <v>52</v>
      </c>
      <c r="AX584" s="2" t="s">
        <v>52</v>
      </c>
      <c r="AY584" s="2" t="s">
        <v>52</v>
      </c>
      <c r="AZ584" s="2" t="s">
        <v>52</v>
      </c>
    </row>
    <row r="585" spans="1:52" ht="30" customHeight="1" x14ac:dyDescent="0.3">
      <c r="A585" s="23"/>
      <c r="B585" s="23"/>
      <c r="C585" s="23"/>
      <c r="D585" s="23"/>
      <c r="E585" s="25"/>
      <c r="F585" s="28"/>
      <c r="G585" s="25"/>
      <c r="H585" s="28"/>
      <c r="I585" s="25"/>
      <c r="J585" s="28"/>
      <c r="K585" s="25"/>
      <c r="L585" s="28"/>
      <c r="M585" s="23"/>
    </row>
    <row r="586" spans="1:52" ht="30" customHeight="1" x14ac:dyDescent="0.3">
      <c r="A586" s="19" t="s">
        <v>1410</v>
      </c>
      <c r="B586" s="20"/>
      <c r="C586" s="20"/>
      <c r="D586" s="20"/>
      <c r="E586" s="24"/>
      <c r="F586" s="27"/>
      <c r="G586" s="24"/>
      <c r="H586" s="27"/>
      <c r="I586" s="24"/>
      <c r="J586" s="27"/>
      <c r="K586" s="24"/>
      <c r="L586" s="27"/>
      <c r="M586" s="21"/>
      <c r="N586" s="1" t="s">
        <v>1407</v>
      </c>
    </row>
    <row r="587" spans="1:52" ht="30" customHeight="1" x14ac:dyDescent="0.3">
      <c r="A587" s="22" t="s">
        <v>1217</v>
      </c>
      <c r="B587" s="22" t="s">
        <v>1411</v>
      </c>
      <c r="C587" s="22" t="s">
        <v>793</v>
      </c>
      <c r="D587" s="23">
        <v>0.08</v>
      </c>
      <c r="E587" s="25"/>
      <c r="F587" s="28"/>
      <c r="G587" s="25"/>
      <c r="H587" s="28"/>
      <c r="I587" s="25"/>
      <c r="J587" s="28"/>
      <c r="K587" s="25"/>
      <c r="L587" s="28"/>
      <c r="M587" s="22"/>
      <c r="N587" s="2" t="s">
        <v>1407</v>
      </c>
      <c r="O587" s="2" t="s">
        <v>1412</v>
      </c>
      <c r="P587" s="2" t="s">
        <v>66</v>
      </c>
      <c r="Q587" s="2" t="s">
        <v>66</v>
      </c>
      <c r="R587" s="2" t="s">
        <v>67</v>
      </c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52</v>
      </c>
      <c r="AW587" s="2" t="s">
        <v>1413</v>
      </c>
      <c r="AX587" s="2" t="s">
        <v>52</v>
      </c>
      <c r="AY587" s="2" t="s">
        <v>52</v>
      </c>
      <c r="AZ587" s="2" t="s">
        <v>52</v>
      </c>
    </row>
    <row r="588" spans="1:52" ht="30" customHeight="1" x14ac:dyDescent="0.3">
      <c r="A588" s="22" t="s">
        <v>1221</v>
      </c>
      <c r="B588" s="22" t="s">
        <v>1222</v>
      </c>
      <c r="C588" s="22" t="s">
        <v>793</v>
      </c>
      <c r="D588" s="23">
        <v>4.0000000000000001E-3</v>
      </c>
      <c r="E588" s="25"/>
      <c r="F588" s="28"/>
      <c r="G588" s="25"/>
      <c r="H588" s="28"/>
      <c r="I588" s="25"/>
      <c r="J588" s="28"/>
      <c r="K588" s="25"/>
      <c r="L588" s="28"/>
      <c r="M588" s="22"/>
      <c r="N588" s="2" t="s">
        <v>1407</v>
      </c>
      <c r="O588" s="2" t="s">
        <v>1223</v>
      </c>
      <c r="P588" s="2" t="s">
        <v>66</v>
      </c>
      <c r="Q588" s="2" t="s">
        <v>66</v>
      </c>
      <c r="R588" s="2" t="s">
        <v>67</v>
      </c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52</v>
      </c>
      <c r="AW588" s="2" t="s">
        <v>1414</v>
      </c>
      <c r="AX588" s="2" t="s">
        <v>52</v>
      </c>
      <c r="AY588" s="2" t="s">
        <v>52</v>
      </c>
      <c r="AZ588" s="2" t="s">
        <v>52</v>
      </c>
    </row>
    <row r="589" spans="1:52" ht="30" customHeight="1" x14ac:dyDescent="0.3">
      <c r="A589" s="22" t="s">
        <v>625</v>
      </c>
      <c r="B589" s="22" t="s">
        <v>52</v>
      </c>
      <c r="C589" s="22" t="s">
        <v>52</v>
      </c>
      <c r="D589" s="23"/>
      <c r="E589" s="25"/>
      <c r="F589" s="28"/>
      <c r="G589" s="25"/>
      <c r="H589" s="28"/>
      <c r="I589" s="25"/>
      <c r="J589" s="28"/>
      <c r="K589" s="25"/>
      <c r="L589" s="28"/>
      <c r="M589" s="22"/>
      <c r="N589" s="2" t="s">
        <v>106</v>
      </c>
      <c r="O589" s="2" t="s">
        <v>106</v>
      </c>
      <c r="P589" s="2" t="s">
        <v>52</v>
      </c>
      <c r="Q589" s="2" t="s">
        <v>52</v>
      </c>
      <c r="R589" s="2" t="s">
        <v>52</v>
      </c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2" t="s">
        <v>52</v>
      </c>
      <c r="AW589" s="2" t="s">
        <v>52</v>
      </c>
      <c r="AX589" s="2" t="s">
        <v>52</v>
      </c>
      <c r="AY589" s="2" t="s">
        <v>52</v>
      </c>
      <c r="AZ589" s="2" t="s">
        <v>52</v>
      </c>
    </row>
    <row r="590" spans="1:52" ht="30" customHeight="1" x14ac:dyDescent="0.3">
      <c r="A590" s="23"/>
      <c r="B590" s="23"/>
      <c r="C590" s="23"/>
      <c r="D590" s="23"/>
      <c r="E590" s="25"/>
      <c r="F590" s="28"/>
      <c r="G590" s="25"/>
      <c r="H590" s="28"/>
      <c r="I590" s="25"/>
      <c r="J590" s="28"/>
      <c r="K590" s="25"/>
      <c r="L590" s="28"/>
      <c r="M590" s="23"/>
    </row>
    <row r="591" spans="1:52" ht="30" customHeight="1" x14ac:dyDescent="0.3">
      <c r="A591" s="19" t="s">
        <v>1415</v>
      </c>
      <c r="B591" s="20"/>
      <c r="C591" s="20"/>
      <c r="D591" s="20"/>
      <c r="E591" s="24"/>
      <c r="F591" s="27"/>
      <c r="G591" s="24"/>
      <c r="H591" s="27"/>
      <c r="I591" s="24"/>
      <c r="J591" s="27"/>
      <c r="K591" s="24"/>
      <c r="L591" s="27"/>
      <c r="M591" s="21"/>
      <c r="N591" s="1" t="s">
        <v>867</v>
      </c>
    </row>
    <row r="592" spans="1:52" ht="30" customHeight="1" x14ac:dyDescent="0.3">
      <c r="A592" s="22" t="s">
        <v>1417</v>
      </c>
      <c r="B592" s="22" t="s">
        <v>865</v>
      </c>
      <c r="C592" s="22" t="s">
        <v>816</v>
      </c>
      <c r="D592" s="23">
        <v>1.03</v>
      </c>
      <c r="E592" s="25"/>
      <c r="F592" s="28"/>
      <c r="G592" s="25"/>
      <c r="H592" s="28"/>
      <c r="I592" s="25"/>
      <c r="J592" s="28"/>
      <c r="K592" s="25"/>
      <c r="L592" s="28"/>
      <c r="M592" s="22"/>
      <c r="N592" s="2" t="s">
        <v>867</v>
      </c>
      <c r="O592" s="2" t="s">
        <v>1418</v>
      </c>
      <c r="P592" s="2" t="s">
        <v>66</v>
      </c>
      <c r="Q592" s="2" t="s">
        <v>66</v>
      </c>
      <c r="R592" s="2" t="s">
        <v>67</v>
      </c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2" t="s">
        <v>52</v>
      </c>
      <c r="AW592" s="2" t="s">
        <v>1419</v>
      </c>
      <c r="AX592" s="2" t="s">
        <v>52</v>
      </c>
      <c r="AY592" s="2" t="s">
        <v>52</v>
      </c>
      <c r="AZ592" s="2" t="s">
        <v>52</v>
      </c>
    </row>
    <row r="593" spans="1:52" ht="30" customHeight="1" x14ac:dyDescent="0.3">
      <c r="A593" s="22" t="s">
        <v>1420</v>
      </c>
      <c r="B593" s="22" t="s">
        <v>1421</v>
      </c>
      <c r="C593" s="22" t="s">
        <v>816</v>
      </c>
      <c r="D593" s="23">
        <v>1</v>
      </c>
      <c r="E593" s="25"/>
      <c r="F593" s="28"/>
      <c r="G593" s="25"/>
      <c r="H593" s="28"/>
      <c r="I593" s="25"/>
      <c r="J593" s="28"/>
      <c r="K593" s="25"/>
      <c r="L593" s="28"/>
      <c r="M593" s="22"/>
      <c r="N593" s="2" t="s">
        <v>867</v>
      </c>
      <c r="O593" s="2" t="s">
        <v>1423</v>
      </c>
      <c r="P593" s="2" t="s">
        <v>67</v>
      </c>
      <c r="Q593" s="2" t="s">
        <v>66</v>
      </c>
      <c r="R593" s="2" t="s">
        <v>66</v>
      </c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2" t="s">
        <v>52</v>
      </c>
      <c r="AW593" s="2" t="s">
        <v>1424</v>
      </c>
      <c r="AX593" s="2" t="s">
        <v>52</v>
      </c>
      <c r="AY593" s="2" t="s">
        <v>52</v>
      </c>
      <c r="AZ593" s="2" t="s">
        <v>52</v>
      </c>
    </row>
    <row r="594" spans="1:52" ht="30" customHeight="1" x14ac:dyDescent="0.3">
      <c r="A594" s="22" t="s">
        <v>625</v>
      </c>
      <c r="B594" s="22" t="s">
        <v>52</v>
      </c>
      <c r="C594" s="22" t="s">
        <v>52</v>
      </c>
      <c r="D594" s="23"/>
      <c r="E594" s="25"/>
      <c r="F594" s="28"/>
      <c r="G594" s="25"/>
      <c r="H594" s="28"/>
      <c r="I594" s="25"/>
      <c r="J594" s="28"/>
      <c r="K594" s="25"/>
      <c r="L594" s="28"/>
      <c r="M594" s="22"/>
      <c r="N594" s="2" t="s">
        <v>106</v>
      </c>
      <c r="O594" s="2" t="s">
        <v>106</v>
      </c>
      <c r="P594" s="2" t="s">
        <v>52</v>
      </c>
      <c r="Q594" s="2" t="s">
        <v>52</v>
      </c>
      <c r="R594" s="2" t="s">
        <v>52</v>
      </c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52</v>
      </c>
      <c r="AW594" s="2" t="s">
        <v>52</v>
      </c>
      <c r="AX594" s="2" t="s">
        <v>52</v>
      </c>
      <c r="AY594" s="2" t="s">
        <v>52</v>
      </c>
      <c r="AZ594" s="2" t="s">
        <v>52</v>
      </c>
    </row>
    <row r="595" spans="1:52" ht="30" customHeight="1" x14ac:dyDescent="0.3">
      <c r="A595" s="23"/>
      <c r="B595" s="23"/>
      <c r="C595" s="23"/>
      <c r="D595" s="23"/>
      <c r="E595" s="25"/>
      <c r="F595" s="28"/>
      <c r="G595" s="25"/>
      <c r="H595" s="28"/>
      <c r="I595" s="25"/>
      <c r="J595" s="28"/>
      <c r="K595" s="25"/>
      <c r="L595" s="28"/>
      <c r="M595" s="23"/>
    </row>
    <row r="596" spans="1:52" ht="30" customHeight="1" x14ac:dyDescent="0.3">
      <c r="A596" s="19" t="s">
        <v>1425</v>
      </c>
      <c r="B596" s="20"/>
      <c r="C596" s="20"/>
      <c r="D596" s="20"/>
      <c r="E596" s="24"/>
      <c r="F596" s="27"/>
      <c r="G596" s="24"/>
      <c r="H596" s="27"/>
      <c r="I596" s="24"/>
      <c r="J596" s="27"/>
      <c r="K596" s="24"/>
      <c r="L596" s="27"/>
      <c r="M596" s="21"/>
      <c r="N596" s="1" t="s">
        <v>904</v>
      </c>
    </row>
    <row r="597" spans="1:52" ht="30" customHeight="1" x14ac:dyDescent="0.3">
      <c r="A597" s="22" t="s">
        <v>1084</v>
      </c>
      <c r="B597" s="22" t="s">
        <v>618</v>
      </c>
      <c r="C597" s="22" t="s">
        <v>619</v>
      </c>
      <c r="D597" s="23">
        <v>3.3000000000000002E-2</v>
      </c>
      <c r="E597" s="25"/>
      <c r="F597" s="28"/>
      <c r="G597" s="25"/>
      <c r="H597" s="28"/>
      <c r="I597" s="25"/>
      <c r="J597" s="28"/>
      <c r="K597" s="25"/>
      <c r="L597" s="28"/>
      <c r="M597" s="22"/>
      <c r="N597" s="2" t="s">
        <v>904</v>
      </c>
      <c r="O597" s="2" t="s">
        <v>1085</v>
      </c>
      <c r="P597" s="2" t="s">
        <v>66</v>
      </c>
      <c r="Q597" s="2" t="s">
        <v>66</v>
      </c>
      <c r="R597" s="2" t="s">
        <v>67</v>
      </c>
      <c r="S597" s="3"/>
      <c r="T597" s="3"/>
      <c r="U597" s="3"/>
      <c r="V597" s="3">
        <v>1</v>
      </c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2" t="s">
        <v>52</v>
      </c>
      <c r="AW597" s="2" t="s">
        <v>1426</v>
      </c>
      <c r="AX597" s="2" t="s">
        <v>52</v>
      </c>
      <c r="AY597" s="2" t="s">
        <v>52</v>
      </c>
      <c r="AZ597" s="2" t="s">
        <v>52</v>
      </c>
    </row>
    <row r="598" spans="1:52" ht="30" customHeight="1" x14ac:dyDescent="0.3">
      <c r="A598" s="22" t="s">
        <v>661</v>
      </c>
      <c r="B598" s="22" t="s">
        <v>618</v>
      </c>
      <c r="C598" s="22" t="s">
        <v>619</v>
      </c>
      <c r="D598" s="23">
        <v>1.7000000000000001E-2</v>
      </c>
      <c r="E598" s="25"/>
      <c r="F598" s="28"/>
      <c r="G598" s="25"/>
      <c r="H598" s="28"/>
      <c r="I598" s="25"/>
      <c r="J598" s="28"/>
      <c r="K598" s="25"/>
      <c r="L598" s="28"/>
      <c r="M598" s="22"/>
      <c r="N598" s="2" t="s">
        <v>904</v>
      </c>
      <c r="O598" s="2" t="s">
        <v>662</v>
      </c>
      <c r="P598" s="2" t="s">
        <v>66</v>
      </c>
      <c r="Q598" s="2" t="s">
        <v>66</v>
      </c>
      <c r="R598" s="2" t="s">
        <v>67</v>
      </c>
      <c r="S598" s="3"/>
      <c r="T598" s="3"/>
      <c r="U598" s="3"/>
      <c r="V598" s="3">
        <v>1</v>
      </c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2" t="s">
        <v>52</v>
      </c>
      <c r="AW598" s="2" t="s">
        <v>1427</v>
      </c>
      <c r="AX598" s="2" t="s">
        <v>52</v>
      </c>
      <c r="AY598" s="2" t="s">
        <v>52</v>
      </c>
      <c r="AZ598" s="2" t="s">
        <v>52</v>
      </c>
    </row>
    <row r="599" spans="1:52" ht="30" customHeight="1" x14ac:dyDescent="0.3">
      <c r="A599" s="22" t="s">
        <v>622</v>
      </c>
      <c r="B599" s="22" t="s">
        <v>1122</v>
      </c>
      <c r="C599" s="22" t="s">
        <v>517</v>
      </c>
      <c r="D599" s="23">
        <v>1</v>
      </c>
      <c r="E599" s="25"/>
      <c r="F599" s="28"/>
      <c r="G599" s="25"/>
      <c r="H599" s="28"/>
      <c r="I599" s="25"/>
      <c r="J599" s="28"/>
      <c r="K599" s="25"/>
      <c r="L599" s="28"/>
      <c r="M599" s="22"/>
      <c r="N599" s="2" t="s">
        <v>904</v>
      </c>
      <c r="O599" s="2" t="s">
        <v>535</v>
      </c>
      <c r="P599" s="2" t="s">
        <v>66</v>
      </c>
      <c r="Q599" s="2" t="s">
        <v>66</v>
      </c>
      <c r="R599" s="2" t="s">
        <v>66</v>
      </c>
      <c r="S599" s="3">
        <v>1</v>
      </c>
      <c r="T599" s="3">
        <v>2</v>
      </c>
      <c r="U599" s="3">
        <v>0.06</v>
      </c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2" t="s">
        <v>52</v>
      </c>
      <c r="AW599" s="2" t="s">
        <v>1428</v>
      </c>
      <c r="AX599" s="2" t="s">
        <v>52</v>
      </c>
      <c r="AY599" s="2" t="s">
        <v>52</v>
      </c>
      <c r="AZ599" s="2" t="s">
        <v>52</v>
      </c>
    </row>
    <row r="600" spans="1:52" ht="30" customHeight="1" x14ac:dyDescent="0.3">
      <c r="A600" s="22" t="s">
        <v>625</v>
      </c>
      <c r="B600" s="22" t="s">
        <v>52</v>
      </c>
      <c r="C600" s="22" t="s">
        <v>52</v>
      </c>
      <c r="D600" s="23"/>
      <c r="E600" s="25"/>
      <c r="F600" s="28"/>
      <c r="G600" s="25"/>
      <c r="H600" s="28"/>
      <c r="I600" s="25"/>
      <c r="J600" s="28"/>
      <c r="K600" s="25"/>
      <c r="L600" s="28"/>
      <c r="M600" s="22"/>
      <c r="N600" s="2" t="s">
        <v>106</v>
      </c>
      <c r="O600" s="2" t="s">
        <v>106</v>
      </c>
      <c r="P600" s="2" t="s">
        <v>52</v>
      </c>
      <c r="Q600" s="2" t="s">
        <v>52</v>
      </c>
      <c r="R600" s="2" t="s">
        <v>52</v>
      </c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2" t="s">
        <v>52</v>
      </c>
      <c r="AW600" s="2" t="s">
        <v>52</v>
      </c>
      <c r="AX600" s="2" t="s">
        <v>52</v>
      </c>
      <c r="AY600" s="2" t="s">
        <v>52</v>
      </c>
      <c r="AZ600" s="2" t="s">
        <v>52</v>
      </c>
    </row>
    <row r="601" spans="1:52" ht="30" customHeight="1" x14ac:dyDescent="0.3">
      <c r="A601" s="23"/>
      <c r="B601" s="23"/>
      <c r="C601" s="23"/>
      <c r="D601" s="23"/>
      <c r="E601" s="25"/>
      <c r="F601" s="28"/>
      <c r="G601" s="25"/>
      <c r="H601" s="28"/>
      <c r="I601" s="25"/>
      <c r="J601" s="28"/>
      <c r="K601" s="25"/>
      <c r="L601" s="28"/>
      <c r="M601" s="23"/>
    </row>
    <row r="602" spans="1:52" ht="30" customHeight="1" x14ac:dyDescent="0.3">
      <c r="A602" s="19" t="s">
        <v>1429</v>
      </c>
      <c r="B602" s="20"/>
      <c r="C602" s="20"/>
      <c r="D602" s="20"/>
      <c r="E602" s="24"/>
      <c r="F602" s="27"/>
      <c r="G602" s="24"/>
      <c r="H602" s="27"/>
      <c r="I602" s="24"/>
      <c r="J602" s="27"/>
      <c r="K602" s="24"/>
      <c r="L602" s="27"/>
      <c r="M602" s="21"/>
      <c r="N602" s="1" t="s">
        <v>1423</v>
      </c>
    </row>
    <row r="603" spans="1:52" ht="30" customHeight="1" x14ac:dyDescent="0.3">
      <c r="A603" s="22" t="s">
        <v>1084</v>
      </c>
      <c r="B603" s="22" t="s">
        <v>618</v>
      </c>
      <c r="C603" s="22" t="s">
        <v>619</v>
      </c>
      <c r="D603" s="23">
        <v>4.0000000000000001E-3</v>
      </c>
      <c r="E603" s="25"/>
      <c r="F603" s="28"/>
      <c r="G603" s="25"/>
      <c r="H603" s="28"/>
      <c r="I603" s="25"/>
      <c r="J603" s="28"/>
      <c r="K603" s="25"/>
      <c r="L603" s="28"/>
      <c r="M603" s="22"/>
      <c r="N603" s="2" t="s">
        <v>1423</v>
      </c>
      <c r="O603" s="2" t="s">
        <v>1085</v>
      </c>
      <c r="P603" s="2" t="s">
        <v>66</v>
      </c>
      <c r="Q603" s="2" t="s">
        <v>66</v>
      </c>
      <c r="R603" s="2" t="s">
        <v>67</v>
      </c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2" t="s">
        <v>52</v>
      </c>
      <c r="AW603" s="2" t="s">
        <v>1430</v>
      </c>
      <c r="AX603" s="2" t="s">
        <v>52</v>
      </c>
      <c r="AY603" s="2" t="s">
        <v>52</v>
      </c>
      <c r="AZ603" s="2" t="s">
        <v>52</v>
      </c>
    </row>
    <row r="604" spans="1:52" ht="30" customHeight="1" x14ac:dyDescent="0.3">
      <c r="A604" s="22" t="s">
        <v>625</v>
      </c>
      <c r="B604" s="22" t="s">
        <v>52</v>
      </c>
      <c r="C604" s="22" t="s">
        <v>52</v>
      </c>
      <c r="D604" s="23"/>
      <c r="E604" s="25"/>
      <c r="F604" s="28"/>
      <c r="G604" s="25"/>
      <c r="H604" s="28"/>
      <c r="I604" s="25"/>
      <c r="J604" s="28"/>
      <c r="K604" s="25"/>
      <c r="L604" s="28"/>
      <c r="M604" s="22"/>
      <c r="N604" s="2" t="s">
        <v>106</v>
      </c>
      <c r="O604" s="2" t="s">
        <v>106</v>
      </c>
      <c r="P604" s="2" t="s">
        <v>52</v>
      </c>
      <c r="Q604" s="2" t="s">
        <v>52</v>
      </c>
      <c r="R604" s="2" t="s">
        <v>52</v>
      </c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2" t="s">
        <v>52</v>
      </c>
      <c r="AW604" s="2" t="s">
        <v>52</v>
      </c>
      <c r="AX604" s="2" t="s">
        <v>52</v>
      </c>
      <c r="AY604" s="2" t="s">
        <v>52</v>
      </c>
      <c r="AZ604" s="2" t="s">
        <v>52</v>
      </c>
    </row>
    <row r="605" spans="1:52" ht="30" customHeight="1" x14ac:dyDescent="0.3">
      <c r="A605" s="23"/>
      <c r="B605" s="23"/>
      <c r="C605" s="23"/>
      <c r="D605" s="23"/>
      <c r="E605" s="25"/>
      <c r="F605" s="28"/>
      <c r="G605" s="25"/>
      <c r="H605" s="28"/>
      <c r="I605" s="25"/>
      <c r="J605" s="28"/>
      <c r="K605" s="25"/>
      <c r="L605" s="28"/>
      <c r="M605" s="23"/>
    </row>
    <row r="606" spans="1:52" ht="30" customHeight="1" x14ac:dyDescent="0.3">
      <c r="A606" s="19" t="s">
        <v>1431</v>
      </c>
      <c r="B606" s="20"/>
      <c r="C606" s="20"/>
      <c r="D606" s="20"/>
      <c r="E606" s="24"/>
      <c r="F606" s="27"/>
      <c r="G606" s="24"/>
      <c r="H606" s="27"/>
      <c r="I606" s="24"/>
      <c r="J606" s="27"/>
      <c r="K606" s="24"/>
      <c r="L606" s="27"/>
      <c r="M606" s="21"/>
      <c r="N606" s="1" t="s">
        <v>930</v>
      </c>
    </row>
    <row r="607" spans="1:52" ht="30" customHeight="1" x14ac:dyDescent="0.3">
      <c r="A607" s="22" t="s">
        <v>1084</v>
      </c>
      <c r="B607" s="22" t="s">
        <v>618</v>
      </c>
      <c r="C607" s="22" t="s">
        <v>619</v>
      </c>
      <c r="D607" s="23">
        <v>3.5000000000000003E-2</v>
      </c>
      <c r="E607" s="25"/>
      <c r="F607" s="28"/>
      <c r="G607" s="25"/>
      <c r="H607" s="28"/>
      <c r="I607" s="25"/>
      <c r="J607" s="28"/>
      <c r="K607" s="25"/>
      <c r="L607" s="28"/>
      <c r="M607" s="22"/>
      <c r="N607" s="2" t="s">
        <v>930</v>
      </c>
      <c r="O607" s="2" t="s">
        <v>1085</v>
      </c>
      <c r="P607" s="2" t="s">
        <v>66</v>
      </c>
      <c r="Q607" s="2" t="s">
        <v>66</v>
      </c>
      <c r="R607" s="2" t="s">
        <v>67</v>
      </c>
      <c r="S607" s="3"/>
      <c r="T607" s="3"/>
      <c r="U607" s="3"/>
      <c r="V607" s="3">
        <v>1</v>
      </c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2" t="s">
        <v>52</v>
      </c>
      <c r="AW607" s="2" t="s">
        <v>1432</v>
      </c>
      <c r="AX607" s="2" t="s">
        <v>52</v>
      </c>
      <c r="AY607" s="2" t="s">
        <v>52</v>
      </c>
      <c r="AZ607" s="2" t="s">
        <v>52</v>
      </c>
    </row>
    <row r="608" spans="1:52" ht="30" customHeight="1" x14ac:dyDescent="0.3">
      <c r="A608" s="22" t="s">
        <v>622</v>
      </c>
      <c r="B608" s="22" t="s">
        <v>1325</v>
      </c>
      <c r="C608" s="22" t="s">
        <v>517</v>
      </c>
      <c r="D608" s="23">
        <v>1</v>
      </c>
      <c r="E608" s="25"/>
      <c r="F608" s="28"/>
      <c r="G608" s="25"/>
      <c r="H608" s="28"/>
      <c r="I608" s="25"/>
      <c r="J608" s="28"/>
      <c r="K608" s="25"/>
      <c r="L608" s="28"/>
      <c r="M608" s="22"/>
      <c r="N608" s="2" t="s">
        <v>930</v>
      </c>
      <c r="O608" s="2" t="s">
        <v>535</v>
      </c>
      <c r="P608" s="2" t="s">
        <v>66</v>
      </c>
      <c r="Q608" s="2" t="s">
        <v>66</v>
      </c>
      <c r="R608" s="2" t="s">
        <v>66</v>
      </c>
      <c r="S608" s="3">
        <v>1</v>
      </c>
      <c r="T608" s="3">
        <v>2</v>
      </c>
      <c r="U608" s="3">
        <v>0.04</v>
      </c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2" t="s">
        <v>52</v>
      </c>
      <c r="AW608" s="2" t="s">
        <v>1433</v>
      </c>
      <c r="AX608" s="2" t="s">
        <v>52</v>
      </c>
      <c r="AY608" s="2" t="s">
        <v>52</v>
      </c>
      <c r="AZ608" s="2" t="s">
        <v>52</v>
      </c>
    </row>
    <row r="609" spans="1:52" ht="30" customHeight="1" x14ac:dyDescent="0.3">
      <c r="A609" s="22" t="s">
        <v>625</v>
      </c>
      <c r="B609" s="22" t="s">
        <v>52</v>
      </c>
      <c r="C609" s="22" t="s">
        <v>52</v>
      </c>
      <c r="D609" s="23"/>
      <c r="E609" s="25"/>
      <c r="F609" s="28"/>
      <c r="G609" s="25"/>
      <c r="H609" s="28"/>
      <c r="I609" s="25"/>
      <c r="J609" s="28"/>
      <c r="K609" s="25"/>
      <c r="L609" s="28"/>
      <c r="M609" s="22"/>
      <c r="N609" s="2" t="s">
        <v>106</v>
      </c>
      <c r="O609" s="2" t="s">
        <v>106</v>
      </c>
      <c r="P609" s="2" t="s">
        <v>52</v>
      </c>
      <c r="Q609" s="2" t="s">
        <v>52</v>
      </c>
      <c r="R609" s="2" t="s">
        <v>52</v>
      </c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2" t="s">
        <v>52</v>
      </c>
      <c r="AW609" s="2" t="s">
        <v>52</v>
      </c>
      <c r="AX609" s="2" t="s">
        <v>52</v>
      </c>
      <c r="AY609" s="2" t="s">
        <v>52</v>
      </c>
      <c r="AZ609" s="2" t="s">
        <v>52</v>
      </c>
    </row>
    <row r="610" spans="1:52" ht="30" customHeight="1" x14ac:dyDescent="0.3">
      <c r="A610" s="23"/>
      <c r="B610" s="23"/>
      <c r="C610" s="23"/>
      <c r="D610" s="23"/>
      <c r="E610" s="25"/>
      <c r="F610" s="28"/>
      <c r="G610" s="25"/>
      <c r="H610" s="28"/>
      <c r="I610" s="25"/>
      <c r="J610" s="28"/>
      <c r="K610" s="25"/>
      <c r="L610" s="28"/>
      <c r="M610" s="23"/>
    </row>
    <row r="611" spans="1:52" ht="30" customHeight="1" x14ac:dyDescent="0.3">
      <c r="A611" s="19" t="s">
        <v>1434</v>
      </c>
      <c r="B611" s="20"/>
      <c r="C611" s="20"/>
      <c r="D611" s="20"/>
      <c r="E611" s="24"/>
      <c r="F611" s="27"/>
      <c r="G611" s="24"/>
      <c r="H611" s="27"/>
      <c r="I611" s="24"/>
      <c r="J611" s="27"/>
      <c r="K611" s="24"/>
      <c r="L611" s="27"/>
      <c r="M611" s="21"/>
      <c r="N611" s="1" t="s">
        <v>955</v>
      </c>
    </row>
    <row r="612" spans="1:52" ht="30" customHeight="1" x14ac:dyDescent="0.3">
      <c r="A612" s="22" t="s">
        <v>1131</v>
      </c>
      <c r="B612" s="22" t="s">
        <v>618</v>
      </c>
      <c r="C612" s="22" t="s">
        <v>619</v>
      </c>
      <c r="D612" s="23">
        <v>0.21</v>
      </c>
      <c r="E612" s="25"/>
      <c r="F612" s="28"/>
      <c r="G612" s="25"/>
      <c r="H612" s="28"/>
      <c r="I612" s="25"/>
      <c r="J612" s="28"/>
      <c r="K612" s="25"/>
      <c r="L612" s="28"/>
      <c r="M612" s="22"/>
      <c r="N612" s="2" t="s">
        <v>955</v>
      </c>
      <c r="O612" s="2" t="s">
        <v>1132</v>
      </c>
      <c r="P612" s="2" t="s">
        <v>66</v>
      </c>
      <c r="Q612" s="2" t="s">
        <v>66</v>
      </c>
      <c r="R612" s="2" t="s">
        <v>67</v>
      </c>
      <c r="S612" s="3"/>
      <c r="T612" s="3"/>
      <c r="U612" s="3"/>
      <c r="V612" s="3">
        <v>1</v>
      </c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2" t="s">
        <v>52</v>
      </c>
      <c r="AW612" s="2" t="s">
        <v>1436</v>
      </c>
      <c r="AX612" s="2" t="s">
        <v>52</v>
      </c>
      <c r="AY612" s="2" t="s">
        <v>52</v>
      </c>
      <c r="AZ612" s="2" t="s">
        <v>52</v>
      </c>
    </row>
    <row r="613" spans="1:52" ht="30" customHeight="1" x14ac:dyDescent="0.3">
      <c r="A613" s="22" t="s">
        <v>661</v>
      </c>
      <c r="B613" s="22" t="s">
        <v>618</v>
      </c>
      <c r="C613" s="22" t="s">
        <v>619</v>
      </c>
      <c r="D613" s="23">
        <v>4.5999999999999999E-2</v>
      </c>
      <c r="E613" s="25"/>
      <c r="F613" s="28"/>
      <c r="G613" s="25"/>
      <c r="H613" s="28"/>
      <c r="I613" s="25"/>
      <c r="J613" s="28"/>
      <c r="K613" s="25"/>
      <c r="L613" s="28"/>
      <c r="M613" s="22"/>
      <c r="N613" s="2" t="s">
        <v>955</v>
      </c>
      <c r="O613" s="2" t="s">
        <v>662</v>
      </c>
      <c r="P613" s="2" t="s">
        <v>66</v>
      </c>
      <c r="Q613" s="2" t="s">
        <v>66</v>
      </c>
      <c r="R613" s="2" t="s">
        <v>67</v>
      </c>
      <c r="S613" s="3"/>
      <c r="T613" s="3"/>
      <c r="U613" s="3"/>
      <c r="V613" s="3">
        <v>1</v>
      </c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2" t="s">
        <v>52</v>
      </c>
      <c r="AW613" s="2" t="s">
        <v>1437</v>
      </c>
      <c r="AX613" s="2" t="s">
        <v>52</v>
      </c>
      <c r="AY613" s="2" t="s">
        <v>52</v>
      </c>
      <c r="AZ613" s="2" t="s">
        <v>52</v>
      </c>
    </row>
    <row r="614" spans="1:52" ht="30" customHeight="1" x14ac:dyDescent="0.3">
      <c r="A614" s="22" t="s">
        <v>622</v>
      </c>
      <c r="B614" s="22" t="s">
        <v>664</v>
      </c>
      <c r="C614" s="22" t="s">
        <v>517</v>
      </c>
      <c r="D614" s="23">
        <v>1</v>
      </c>
      <c r="E614" s="25"/>
      <c r="F614" s="28"/>
      <c r="G614" s="25"/>
      <c r="H614" s="28"/>
      <c r="I614" s="25"/>
      <c r="J614" s="28"/>
      <c r="K614" s="25"/>
      <c r="L614" s="28"/>
      <c r="M614" s="22"/>
      <c r="N614" s="2" t="s">
        <v>955</v>
      </c>
      <c r="O614" s="2" t="s">
        <v>535</v>
      </c>
      <c r="P614" s="2" t="s">
        <v>66</v>
      </c>
      <c r="Q614" s="2" t="s">
        <v>66</v>
      </c>
      <c r="R614" s="2" t="s">
        <v>66</v>
      </c>
      <c r="S614" s="3">
        <v>1</v>
      </c>
      <c r="T614" s="3">
        <v>2</v>
      </c>
      <c r="U614" s="3">
        <v>0.02</v>
      </c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2" t="s">
        <v>52</v>
      </c>
      <c r="AW614" s="2" t="s">
        <v>1438</v>
      </c>
      <c r="AX614" s="2" t="s">
        <v>52</v>
      </c>
      <c r="AY614" s="2" t="s">
        <v>52</v>
      </c>
      <c r="AZ614" s="2" t="s">
        <v>52</v>
      </c>
    </row>
    <row r="615" spans="1:52" ht="30" customHeight="1" x14ac:dyDescent="0.3">
      <c r="A615" s="22" t="s">
        <v>625</v>
      </c>
      <c r="B615" s="22" t="s">
        <v>52</v>
      </c>
      <c r="C615" s="22" t="s">
        <v>52</v>
      </c>
      <c r="D615" s="23"/>
      <c r="E615" s="25"/>
      <c r="F615" s="28"/>
      <c r="G615" s="25"/>
      <c r="H615" s="28"/>
      <c r="I615" s="25"/>
      <c r="J615" s="28"/>
      <c r="K615" s="25"/>
      <c r="L615" s="28"/>
      <c r="M615" s="22"/>
      <c r="N615" s="2" t="s">
        <v>106</v>
      </c>
      <c r="O615" s="2" t="s">
        <v>106</v>
      </c>
      <c r="P615" s="2" t="s">
        <v>52</v>
      </c>
      <c r="Q615" s="2" t="s">
        <v>52</v>
      </c>
      <c r="R615" s="2" t="s">
        <v>52</v>
      </c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2" t="s">
        <v>52</v>
      </c>
      <c r="AW615" s="2" t="s">
        <v>52</v>
      </c>
      <c r="AX615" s="2" t="s">
        <v>52</v>
      </c>
      <c r="AY615" s="2" t="s">
        <v>52</v>
      </c>
      <c r="AZ615" s="2" t="s">
        <v>52</v>
      </c>
    </row>
    <row r="616" spans="1:52" ht="30" customHeight="1" x14ac:dyDescent="0.3">
      <c r="A616" s="23"/>
      <c r="B616" s="23"/>
      <c r="C616" s="23"/>
      <c r="D616" s="23"/>
      <c r="E616" s="25"/>
      <c r="F616" s="28"/>
      <c r="G616" s="25"/>
      <c r="H616" s="28"/>
      <c r="I616" s="25"/>
      <c r="J616" s="28"/>
      <c r="K616" s="25"/>
      <c r="L616" s="28"/>
      <c r="M616" s="23"/>
    </row>
    <row r="617" spans="1:52" ht="30" customHeight="1" x14ac:dyDescent="0.3">
      <c r="A617" s="19" t="s">
        <v>1439</v>
      </c>
      <c r="B617" s="20"/>
      <c r="C617" s="20"/>
      <c r="D617" s="20"/>
      <c r="E617" s="24"/>
      <c r="F617" s="27"/>
      <c r="G617" s="24"/>
      <c r="H617" s="27"/>
      <c r="I617" s="24"/>
      <c r="J617" s="27"/>
      <c r="K617" s="24"/>
      <c r="L617" s="27"/>
      <c r="M617" s="21"/>
      <c r="N617" s="1" t="s">
        <v>967</v>
      </c>
    </row>
    <row r="618" spans="1:52" ht="30" customHeight="1" x14ac:dyDescent="0.3">
      <c r="A618" s="22" t="s">
        <v>1131</v>
      </c>
      <c r="B618" s="22" t="s">
        <v>618</v>
      </c>
      <c r="C618" s="22" t="s">
        <v>619</v>
      </c>
      <c r="D618" s="23">
        <v>3.1E-2</v>
      </c>
      <c r="E618" s="25"/>
      <c r="F618" s="28"/>
      <c r="G618" s="25"/>
      <c r="H618" s="28"/>
      <c r="I618" s="25"/>
      <c r="J618" s="28"/>
      <c r="K618" s="25"/>
      <c r="L618" s="28"/>
      <c r="M618" s="22"/>
      <c r="N618" s="2" t="s">
        <v>967</v>
      </c>
      <c r="O618" s="2" t="s">
        <v>1132</v>
      </c>
      <c r="P618" s="2" t="s">
        <v>66</v>
      </c>
      <c r="Q618" s="2" t="s">
        <v>66</v>
      </c>
      <c r="R618" s="2" t="s">
        <v>67</v>
      </c>
      <c r="S618" s="3"/>
      <c r="T618" s="3"/>
      <c r="U618" s="3"/>
      <c r="V618" s="3">
        <v>1</v>
      </c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2" t="s">
        <v>52</v>
      </c>
      <c r="AW618" s="2" t="s">
        <v>1441</v>
      </c>
      <c r="AX618" s="2" t="s">
        <v>52</v>
      </c>
      <c r="AY618" s="2" t="s">
        <v>52</v>
      </c>
      <c r="AZ618" s="2" t="s">
        <v>52</v>
      </c>
    </row>
    <row r="619" spans="1:52" ht="30" customHeight="1" x14ac:dyDescent="0.3">
      <c r="A619" s="22" t="s">
        <v>622</v>
      </c>
      <c r="B619" s="22" t="s">
        <v>1325</v>
      </c>
      <c r="C619" s="22" t="s">
        <v>517</v>
      </c>
      <c r="D619" s="23">
        <v>1</v>
      </c>
      <c r="E619" s="25"/>
      <c r="F619" s="28"/>
      <c r="G619" s="25"/>
      <c r="H619" s="28"/>
      <c r="I619" s="25"/>
      <c r="J619" s="28"/>
      <c r="K619" s="25"/>
      <c r="L619" s="28"/>
      <c r="M619" s="22"/>
      <c r="N619" s="2" t="s">
        <v>967</v>
      </c>
      <c r="O619" s="2" t="s">
        <v>535</v>
      </c>
      <c r="P619" s="2" t="s">
        <v>66</v>
      </c>
      <c r="Q619" s="2" t="s">
        <v>66</v>
      </c>
      <c r="R619" s="2" t="s">
        <v>66</v>
      </c>
      <c r="S619" s="3">
        <v>1</v>
      </c>
      <c r="T619" s="3">
        <v>2</v>
      </c>
      <c r="U619" s="3">
        <v>0.04</v>
      </c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2" t="s">
        <v>52</v>
      </c>
      <c r="AW619" s="2" t="s">
        <v>1442</v>
      </c>
      <c r="AX619" s="2" t="s">
        <v>52</v>
      </c>
      <c r="AY619" s="2" t="s">
        <v>52</v>
      </c>
      <c r="AZ619" s="2" t="s">
        <v>52</v>
      </c>
    </row>
    <row r="620" spans="1:52" ht="30" customHeight="1" x14ac:dyDescent="0.3">
      <c r="A620" s="22" t="s">
        <v>625</v>
      </c>
      <c r="B620" s="22" t="s">
        <v>52</v>
      </c>
      <c r="C620" s="22" t="s">
        <v>52</v>
      </c>
      <c r="D620" s="23"/>
      <c r="E620" s="25"/>
      <c r="F620" s="28"/>
      <c r="G620" s="25"/>
      <c r="H620" s="28"/>
      <c r="I620" s="25"/>
      <c r="J620" s="28"/>
      <c r="K620" s="25"/>
      <c r="L620" s="28"/>
      <c r="M620" s="22"/>
      <c r="N620" s="2" t="s">
        <v>106</v>
      </c>
      <c r="O620" s="2" t="s">
        <v>106</v>
      </c>
      <c r="P620" s="2" t="s">
        <v>52</v>
      </c>
      <c r="Q620" s="2" t="s">
        <v>52</v>
      </c>
      <c r="R620" s="2" t="s">
        <v>52</v>
      </c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2" t="s">
        <v>52</v>
      </c>
      <c r="AW620" s="2" t="s">
        <v>52</v>
      </c>
      <c r="AX620" s="2" t="s">
        <v>52</v>
      </c>
      <c r="AY620" s="2" t="s">
        <v>52</v>
      </c>
      <c r="AZ620" s="2" t="s">
        <v>52</v>
      </c>
    </row>
    <row r="621" spans="1:52" ht="30" customHeight="1" x14ac:dyDescent="0.3">
      <c r="A621" s="23"/>
      <c r="B621" s="23"/>
      <c r="C621" s="23"/>
      <c r="D621" s="23"/>
      <c r="E621" s="25"/>
      <c r="F621" s="28"/>
      <c r="G621" s="25"/>
      <c r="H621" s="28"/>
      <c r="I621" s="25"/>
      <c r="J621" s="28"/>
      <c r="K621" s="25"/>
      <c r="L621" s="28"/>
      <c r="M621" s="23"/>
    </row>
    <row r="622" spans="1:52" ht="30" customHeight="1" x14ac:dyDescent="0.3">
      <c r="A622" s="19" t="s">
        <v>1443</v>
      </c>
      <c r="B622" s="20"/>
      <c r="C622" s="20"/>
      <c r="D622" s="20"/>
      <c r="E622" s="24"/>
      <c r="F622" s="27"/>
      <c r="G622" s="24"/>
      <c r="H622" s="27"/>
      <c r="I622" s="24"/>
      <c r="J622" s="27"/>
      <c r="K622" s="24"/>
      <c r="L622" s="27"/>
      <c r="M622" s="21"/>
      <c r="N622" s="1" t="s">
        <v>984</v>
      </c>
    </row>
    <row r="623" spans="1:52" ht="30" customHeight="1" x14ac:dyDescent="0.3">
      <c r="A623" s="22" t="s">
        <v>1444</v>
      </c>
      <c r="B623" s="22" t="s">
        <v>1445</v>
      </c>
      <c r="C623" s="22" t="s">
        <v>619</v>
      </c>
      <c r="D623" s="23">
        <v>2.5000000000000001E-2</v>
      </c>
      <c r="E623" s="25"/>
      <c r="F623" s="28"/>
      <c r="G623" s="25"/>
      <c r="H623" s="28"/>
      <c r="I623" s="25"/>
      <c r="J623" s="28"/>
      <c r="K623" s="25"/>
      <c r="L623" s="28"/>
      <c r="M623" s="22"/>
      <c r="N623" s="2" t="s">
        <v>984</v>
      </c>
      <c r="O623" s="2" t="s">
        <v>1446</v>
      </c>
      <c r="P623" s="2" t="s">
        <v>66</v>
      </c>
      <c r="Q623" s="2" t="s">
        <v>66</v>
      </c>
      <c r="R623" s="2" t="s">
        <v>67</v>
      </c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2" t="s">
        <v>52</v>
      </c>
      <c r="AW623" s="2" t="s">
        <v>1447</v>
      </c>
      <c r="AX623" s="2" t="s">
        <v>52</v>
      </c>
      <c r="AY623" s="2" t="s">
        <v>52</v>
      </c>
      <c r="AZ623" s="2" t="s">
        <v>52</v>
      </c>
    </row>
    <row r="624" spans="1:52" ht="30" customHeight="1" x14ac:dyDescent="0.3">
      <c r="A624" s="22" t="s">
        <v>625</v>
      </c>
      <c r="B624" s="22" t="s">
        <v>52</v>
      </c>
      <c r="C624" s="22" t="s">
        <v>52</v>
      </c>
      <c r="D624" s="23"/>
      <c r="E624" s="25"/>
      <c r="F624" s="28"/>
      <c r="G624" s="25"/>
      <c r="H624" s="28"/>
      <c r="I624" s="25"/>
      <c r="J624" s="28"/>
      <c r="K624" s="25"/>
      <c r="L624" s="28"/>
      <c r="M624" s="22"/>
      <c r="N624" s="2" t="s">
        <v>106</v>
      </c>
      <c r="O624" s="2" t="s">
        <v>106</v>
      </c>
      <c r="P624" s="2" t="s">
        <v>52</v>
      </c>
      <c r="Q624" s="2" t="s">
        <v>52</v>
      </c>
      <c r="R624" s="2" t="s">
        <v>52</v>
      </c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2" t="s">
        <v>52</v>
      </c>
      <c r="AW624" s="2" t="s">
        <v>52</v>
      </c>
      <c r="AX624" s="2" t="s">
        <v>52</v>
      </c>
      <c r="AY624" s="2" t="s">
        <v>52</v>
      </c>
      <c r="AZ624" s="2" t="s">
        <v>52</v>
      </c>
    </row>
    <row r="625" spans="1:52" ht="30" customHeight="1" x14ac:dyDescent="0.3">
      <c r="A625" s="23"/>
      <c r="B625" s="23"/>
      <c r="C625" s="23"/>
      <c r="D625" s="23"/>
      <c r="E625" s="25"/>
      <c r="F625" s="28"/>
      <c r="G625" s="25"/>
      <c r="H625" s="28"/>
      <c r="I625" s="25"/>
      <c r="J625" s="28"/>
      <c r="K625" s="25"/>
      <c r="L625" s="28"/>
      <c r="M625" s="23"/>
    </row>
    <row r="626" spans="1:52" ht="30" customHeight="1" x14ac:dyDescent="0.3">
      <c r="A626" s="19" t="s">
        <v>1448</v>
      </c>
      <c r="B626" s="20"/>
      <c r="C626" s="20"/>
      <c r="D626" s="20"/>
      <c r="E626" s="24"/>
      <c r="F626" s="27"/>
      <c r="G626" s="24"/>
      <c r="H626" s="27"/>
      <c r="I626" s="24"/>
      <c r="J626" s="27"/>
      <c r="K626" s="24"/>
      <c r="L626" s="27"/>
      <c r="M626" s="21"/>
      <c r="N626" s="1" t="s">
        <v>1005</v>
      </c>
    </row>
    <row r="627" spans="1:52" ht="30" customHeight="1" x14ac:dyDescent="0.3">
      <c r="A627" s="22" t="s">
        <v>1239</v>
      </c>
      <c r="B627" s="22" t="s">
        <v>1450</v>
      </c>
      <c r="C627" s="22" t="s">
        <v>550</v>
      </c>
      <c r="D627" s="23">
        <v>0.05</v>
      </c>
      <c r="E627" s="25"/>
      <c r="F627" s="28"/>
      <c r="G627" s="25"/>
      <c r="H627" s="28"/>
      <c r="I627" s="25"/>
      <c r="J627" s="28"/>
      <c r="K627" s="25"/>
      <c r="L627" s="28"/>
      <c r="M627" s="22"/>
      <c r="N627" s="2" t="s">
        <v>1005</v>
      </c>
      <c r="O627" s="2" t="s">
        <v>1451</v>
      </c>
      <c r="P627" s="2" t="s">
        <v>66</v>
      </c>
      <c r="Q627" s="2" t="s">
        <v>66</v>
      </c>
      <c r="R627" s="2" t="s">
        <v>67</v>
      </c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2" t="s">
        <v>52</v>
      </c>
      <c r="AW627" s="2" t="s">
        <v>1452</v>
      </c>
      <c r="AX627" s="2" t="s">
        <v>52</v>
      </c>
      <c r="AY627" s="2" t="s">
        <v>52</v>
      </c>
      <c r="AZ627" s="2" t="s">
        <v>52</v>
      </c>
    </row>
    <row r="628" spans="1:52" ht="30" customHeight="1" x14ac:dyDescent="0.3">
      <c r="A628" s="22" t="s">
        <v>1038</v>
      </c>
      <c r="B628" s="22" t="s">
        <v>618</v>
      </c>
      <c r="C628" s="22" t="s">
        <v>619</v>
      </c>
      <c r="D628" s="23">
        <v>0.01</v>
      </c>
      <c r="E628" s="25"/>
      <c r="F628" s="28"/>
      <c r="G628" s="25"/>
      <c r="H628" s="28"/>
      <c r="I628" s="25"/>
      <c r="J628" s="28"/>
      <c r="K628" s="25"/>
      <c r="L628" s="28"/>
      <c r="M628" s="22"/>
      <c r="N628" s="2" t="s">
        <v>1005</v>
      </c>
      <c r="O628" s="2" t="s">
        <v>1039</v>
      </c>
      <c r="P628" s="2" t="s">
        <v>66</v>
      </c>
      <c r="Q628" s="2" t="s">
        <v>66</v>
      </c>
      <c r="R628" s="2" t="s">
        <v>67</v>
      </c>
      <c r="S628" s="3"/>
      <c r="T628" s="3"/>
      <c r="U628" s="3"/>
      <c r="V628" s="3">
        <v>1</v>
      </c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2" t="s">
        <v>52</v>
      </c>
      <c r="AW628" s="2" t="s">
        <v>1453</v>
      </c>
      <c r="AX628" s="2" t="s">
        <v>52</v>
      </c>
      <c r="AY628" s="2" t="s">
        <v>52</v>
      </c>
      <c r="AZ628" s="2" t="s">
        <v>52</v>
      </c>
    </row>
    <row r="629" spans="1:52" ht="30" customHeight="1" x14ac:dyDescent="0.3">
      <c r="A629" s="22" t="s">
        <v>661</v>
      </c>
      <c r="B629" s="22" t="s">
        <v>618</v>
      </c>
      <c r="C629" s="22" t="s">
        <v>619</v>
      </c>
      <c r="D629" s="23">
        <v>1E-3</v>
      </c>
      <c r="E629" s="25"/>
      <c r="F629" s="28"/>
      <c r="G629" s="25"/>
      <c r="H629" s="28"/>
      <c r="I629" s="25"/>
      <c r="J629" s="28"/>
      <c r="K629" s="25"/>
      <c r="L629" s="28"/>
      <c r="M629" s="22"/>
      <c r="N629" s="2" t="s">
        <v>1005</v>
      </c>
      <c r="O629" s="2" t="s">
        <v>662</v>
      </c>
      <c r="P629" s="2" t="s">
        <v>66</v>
      </c>
      <c r="Q629" s="2" t="s">
        <v>66</v>
      </c>
      <c r="R629" s="2" t="s">
        <v>67</v>
      </c>
      <c r="S629" s="3"/>
      <c r="T629" s="3"/>
      <c r="U629" s="3"/>
      <c r="V629" s="3">
        <v>1</v>
      </c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2" t="s">
        <v>52</v>
      </c>
      <c r="AW629" s="2" t="s">
        <v>1454</v>
      </c>
      <c r="AX629" s="2" t="s">
        <v>52</v>
      </c>
      <c r="AY629" s="2" t="s">
        <v>52</v>
      </c>
      <c r="AZ629" s="2" t="s">
        <v>52</v>
      </c>
    </row>
    <row r="630" spans="1:52" ht="30" customHeight="1" x14ac:dyDescent="0.3">
      <c r="A630" s="22" t="s">
        <v>1042</v>
      </c>
      <c r="B630" s="22" t="s">
        <v>623</v>
      </c>
      <c r="C630" s="22" t="s">
        <v>517</v>
      </c>
      <c r="D630" s="23">
        <v>1</v>
      </c>
      <c r="E630" s="25"/>
      <c r="F630" s="28"/>
      <c r="G630" s="25"/>
      <c r="H630" s="28"/>
      <c r="I630" s="25"/>
      <c r="J630" s="28"/>
      <c r="K630" s="25"/>
      <c r="L630" s="28"/>
      <c r="M630" s="22"/>
      <c r="N630" s="2" t="s">
        <v>1005</v>
      </c>
      <c r="O630" s="2" t="s">
        <v>535</v>
      </c>
      <c r="P630" s="2" t="s">
        <v>66</v>
      </c>
      <c r="Q630" s="2" t="s">
        <v>66</v>
      </c>
      <c r="R630" s="2" t="s">
        <v>66</v>
      </c>
      <c r="S630" s="3">
        <v>1</v>
      </c>
      <c r="T630" s="3">
        <v>0</v>
      </c>
      <c r="U630" s="3">
        <v>0.03</v>
      </c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2" t="s">
        <v>52</v>
      </c>
      <c r="AW630" s="2" t="s">
        <v>1455</v>
      </c>
      <c r="AX630" s="2" t="s">
        <v>52</v>
      </c>
      <c r="AY630" s="2" t="s">
        <v>52</v>
      </c>
      <c r="AZ630" s="2" t="s">
        <v>52</v>
      </c>
    </row>
    <row r="631" spans="1:52" ht="30" customHeight="1" x14ac:dyDescent="0.3">
      <c r="A631" s="22" t="s">
        <v>625</v>
      </c>
      <c r="B631" s="22" t="s">
        <v>52</v>
      </c>
      <c r="C631" s="22" t="s">
        <v>52</v>
      </c>
      <c r="D631" s="23"/>
      <c r="E631" s="25"/>
      <c r="F631" s="28"/>
      <c r="G631" s="25"/>
      <c r="H631" s="28"/>
      <c r="I631" s="25"/>
      <c r="J631" s="28"/>
      <c r="K631" s="25"/>
      <c r="L631" s="28"/>
      <c r="M631" s="22"/>
      <c r="N631" s="2" t="s">
        <v>106</v>
      </c>
      <c r="O631" s="2" t="s">
        <v>106</v>
      </c>
      <c r="P631" s="2" t="s">
        <v>52</v>
      </c>
      <c r="Q631" s="2" t="s">
        <v>52</v>
      </c>
      <c r="R631" s="2" t="s">
        <v>52</v>
      </c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2" t="s">
        <v>52</v>
      </c>
      <c r="AW631" s="2" t="s">
        <v>52</v>
      </c>
      <c r="AX631" s="2" t="s">
        <v>52</v>
      </c>
      <c r="AY631" s="2" t="s">
        <v>52</v>
      </c>
      <c r="AZ631" s="2" t="s">
        <v>52</v>
      </c>
    </row>
    <row r="632" spans="1:52" ht="30" customHeight="1" x14ac:dyDescent="0.3">
      <c r="A632" s="23"/>
      <c r="B632" s="23"/>
      <c r="C632" s="23"/>
      <c r="D632" s="23"/>
      <c r="E632" s="25"/>
      <c r="F632" s="28"/>
      <c r="G632" s="25"/>
      <c r="H632" s="28"/>
      <c r="I632" s="25"/>
      <c r="J632" s="28"/>
      <c r="K632" s="25"/>
      <c r="L632" s="28"/>
      <c r="M632" s="23"/>
    </row>
    <row r="633" spans="1:52" ht="30" customHeight="1" x14ac:dyDescent="0.3">
      <c r="A633" s="19" t="s">
        <v>1456</v>
      </c>
      <c r="B633" s="20"/>
      <c r="C633" s="20"/>
      <c r="D633" s="20"/>
      <c r="E633" s="24"/>
      <c r="F633" s="27"/>
      <c r="G633" s="24"/>
      <c r="H633" s="27"/>
      <c r="I633" s="24"/>
      <c r="J633" s="27"/>
      <c r="K633" s="24"/>
      <c r="L633" s="27"/>
      <c r="M633" s="21"/>
      <c r="N633" s="1" t="s">
        <v>1010</v>
      </c>
    </row>
    <row r="634" spans="1:52" ht="30" customHeight="1" x14ac:dyDescent="0.3">
      <c r="A634" s="22" t="s">
        <v>1458</v>
      </c>
      <c r="B634" s="22" t="s">
        <v>1459</v>
      </c>
      <c r="C634" s="22" t="s">
        <v>793</v>
      </c>
      <c r="D634" s="23">
        <v>0.19700000000000001</v>
      </c>
      <c r="E634" s="25"/>
      <c r="F634" s="28"/>
      <c r="G634" s="25"/>
      <c r="H634" s="28"/>
      <c r="I634" s="25"/>
      <c r="J634" s="28"/>
      <c r="K634" s="25"/>
      <c r="L634" s="28"/>
      <c r="M634" s="22"/>
      <c r="N634" s="2" t="s">
        <v>1010</v>
      </c>
      <c r="O634" s="2" t="s">
        <v>1460</v>
      </c>
      <c r="P634" s="2" t="s">
        <v>66</v>
      </c>
      <c r="Q634" s="2" t="s">
        <v>66</v>
      </c>
      <c r="R634" s="2" t="s">
        <v>67</v>
      </c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2" t="s">
        <v>52</v>
      </c>
      <c r="AW634" s="2" t="s">
        <v>1461</v>
      </c>
      <c r="AX634" s="2" t="s">
        <v>52</v>
      </c>
      <c r="AY634" s="2" t="s">
        <v>52</v>
      </c>
      <c r="AZ634" s="2" t="s">
        <v>52</v>
      </c>
    </row>
    <row r="635" spans="1:52" ht="30" customHeight="1" x14ac:dyDescent="0.3">
      <c r="A635" s="22" t="s">
        <v>625</v>
      </c>
      <c r="B635" s="22" t="s">
        <v>52</v>
      </c>
      <c r="C635" s="22" t="s">
        <v>52</v>
      </c>
      <c r="D635" s="23"/>
      <c r="E635" s="25"/>
      <c r="F635" s="28"/>
      <c r="G635" s="25"/>
      <c r="H635" s="28"/>
      <c r="I635" s="25"/>
      <c r="J635" s="28"/>
      <c r="K635" s="25"/>
      <c r="L635" s="28"/>
      <c r="M635" s="22"/>
      <c r="N635" s="2" t="s">
        <v>106</v>
      </c>
      <c r="O635" s="2" t="s">
        <v>106</v>
      </c>
      <c r="P635" s="2" t="s">
        <v>52</v>
      </c>
      <c r="Q635" s="2" t="s">
        <v>52</v>
      </c>
      <c r="R635" s="2" t="s">
        <v>52</v>
      </c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2" t="s">
        <v>52</v>
      </c>
      <c r="AW635" s="2" t="s">
        <v>52</v>
      </c>
      <c r="AX635" s="2" t="s">
        <v>52</v>
      </c>
      <c r="AY635" s="2" t="s">
        <v>52</v>
      </c>
      <c r="AZ635" s="2" t="s">
        <v>52</v>
      </c>
    </row>
    <row r="636" spans="1:52" ht="30" customHeight="1" x14ac:dyDescent="0.3">
      <c r="A636" s="23"/>
      <c r="B636" s="23"/>
      <c r="C636" s="23"/>
      <c r="D636" s="23"/>
      <c r="E636" s="25"/>
      <c r="F636" s="28"/>
      <c r="G636" s="25"/>
      <c r="H636" s="28"/>
      <c r="I636" s="25"/>
      <c r="J636" s="28"/>
      <c r="K636" s="25"/>
      <c r="L636" s="28"/>
      <c r="M636" s="23"/>
    </row>
    <row r="637" spans="1:52" ht="30" customHeight="1" x14ac:dyDescent="0.3">
      <c r="A637" s="19" t="s">
        <v>1462</v>
      </c>
      <c r="B637" s="20"/>
      <c r="C637" s="20"/>
      <c r="D637" s="20"/>
      <c r="E637" s="24"/>
      <c r="F637" s="27"/>
      <c r="G637" s="24"/>
      <c r="H637" s="27"/>
      <c r="I637" s="24"/>
      <c r="J637" s="27"/>
      <c r="K637" s="24"/>
      <c r="L637" s="27"/>
      <c r="M637" s="21"/>
      <c r="N637" s="1" t="s">
        <v>1013</v>
      </c>
    </row>
    <row r="638" spans="1:52" ht="30" customHeight="1" x14ac:dyDescent="0.3">
      <c r="A638" s="22" t="s">
        <v>1038</v>
      </c>
      <c r="B638" s="22" t="s">
        <v>618</v>
      </c>
      <c r="C638" s="22" t="s">
        <v>619</v>
      </c>
      <c r="D638" s="23">
        <v>1.2E-2</v>
      </c>
      <c r="E638" s="25"/>
      <c r="F638" s="28"/>
      <c r="G638" s="25"/>
      <c r="H638" s="28"/>
      <c r="I638" s="25"/>
      <c r="J638" s="28"/>
      <c r="K638" s="25"/>
      <c r="L638" s="28"/>
      <c r="M638" s="22"/>
      <c r="N638" s="2" t="s">
        <v>1013</v>
      </c>
      <c r="O638" s="2" t="s">
        <v>1039</v>
      </c>
      <c r="P638" s="2" t="s">
        <v>66</v>
      </c>
      <c r="Q638" s="2" t="s">
        <v>66</v>
      </c>
      <c r="R638" s="2" t="s">
        <v>67</v>
      </c>
      <c r="S638" s="3"/>
      <c r="T638" s="3"/>
      <c r="U638" s="3"/>
      <c r="V638" s="3">
        <v>1</v>
      </c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2" t="s">
        <v>52</v>
      </c>
      <c r="AW638" s="2" t="s">
        <v>1463</v>
      </c>
      <c r="AX638" s="2" t="s">
        <v>52</v>
      </c>
      <c r="AY638" s="2" t="s">
        <v>52</v>
      </c>
      <c r="AZ638" s="2" t="s">
        <v>52</v>
      </c>
    </row>
    <row r="639" spans="1:52" ht="30" customHeight="1" x14ac:dyDescent="0.3">
      <c r="A639" s="22" t="s">
        <v>661</v>
      </c>
      <c r="B639" s="22" t="s">
        <v>618</v>
      </c>
      <c r="C639" s="22" t="s">
        <v>619</v>
      </c>
      <c r="D639" s="23">
        <v>2E-3</v>
      </c>
      <c r="E639" s="25"/>
      <c r="F639" s="28"/>
      <c r="G639" s="25"/>
      <c r="H639" s="28"/>
      <c r="I639" s="25"/>
      <c r="J639" s="28"/>
      <c r="K639" s="25"/>
      <c r="L639" s="28"/>
      <c r="M639" s="22"/>
      <c r="N639" s="2" t="s">
        <v>1013</v>
      </c>
      <c r="O639" s="2" t="s">
        <v>662</v>
      </c>
      <c r="P639" s="2" t="s">
        <v>66</v>
      </c>
      <c r="Q639" s="2" t="s">
        <v>66</v>
      </c>
      <c r="R639" s="2" t="s">
        <v>67</v>
      </c>
      <c r="S639" s="3"/>
      <c r="T639" s="3"/>
      <c r="U639" s="3"/>
      <c r="V639" s="3">
        <v>1</v>
      </c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2" t="s">
        <v>52</v>
      </c>
      <c r="AW639" s="2" t="s">
        <v>1464</v>
      </c>
      <c r="AX639" s="2" t="s">
        <v>52</v>
      </c>
      <c r="AY639" s="2" t="s">
        <v>52</v>
      </c>
      <c r="AZ639" s="2" t="s">
        <v>52</v>
      </c>
    </row>
    <row r="640" spans="1:52" ht="30" customHeight="1" x14ac:dyDescent="0.3">
      <c r="A640" s="22" t="s">
        <v>1038</v>
      </c>
      <c r="B640" s="22" t="s">
        <v>618</v>
      </c>
      <c r="C640" s="22" t="s">
        <v>619</v>
      </c>
      <c r="D640" s="23">
        <v>1.2E-2</v>
      </c>
      <c r="E640" s="25"/>
      <c r="F640" s="28"/>
      <c r="G640" s="25"/>
      <c r="H640" s="28"/>
      <c r="I640" s="25"/>
      <c r="J640" s="28"/>
      <c r="K640" s="25"/>
      <c r="L640" s="28"/>
      <c r="M640" s="22"/>
      <c r="N640" s="2" t="s">
        <v>1013</v>
      </c>
      <c r="O640" s="2" t="s">
        <v>1039</v>
      </c>
      <c r="P640" s="2" t="s">
        <v>66</v>
      </c>
      <c r="Q640" s="2" t="s">
        <v>66</v>
      </c>
      <c r="R640" s="2" t="s">
        <v>67</v>
      </c>
      <c r="S640" s="3"/>
      <c r="T640" s="3"/>
      <c r="U640" s="3"/>
      <c r="V640" s="3">
        <v>1</v>
      </c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2" t="s">
        <v>52</v>
      </c>
      <c r="AW640" s="2" t="s">
        <v>1463</v>
      </c>
      <c r="AX640" s="2" t="s">
        <v>52</v>
      </c>
      <c r="AY640" s="2" t="s">
        <v>52</v>
      </c>
      <c r="AZ640" s="2" t="s">
        <v>52</v>
      </c>
    </row>
    <row r="641" spans="1:52" ht="30" customHeight="1" x14ac:dyDescent="0.3">
      <c r="A641" s="22" t="s">
        <v>661</v>
      </c>
      <c r="B641" s="22" t="s">
        <v>618</v>
      </c>
      <c r="C641" s="22" t="s">
        <v>619</v>
      </c>
      <c r="D641" s="23">
        <v>2E-3</v>
      </c>
      <c r="E641" s="25"/>
      <c r="F641" s="28"/>
      <c r="G641" s="25"/>
      <c r="H641" s="28"/>
      <c r="I641" s="25"/>
      <c r="J641" s="28"/>
      <c r="K641" s="25"/>
      <c r="L641" s="28"/>
      <c r="M641" s="22"/>
      <c r="N641" s="2" t="s">
        <v>1013</v>
      </c>
      <c r="O641" s="2" t="s">
        <v>662</v>
      </c>
      <c r="P641" s="2" t="s">
        <v>66</v>
      </c>
      <c r="Q641" s="2" t="s">
        <v>66</v>
      </c>
      <c r="R641" s="2" t="s">
        <v>67</v>
      </c>
      <c r="S641" s="3"/>
      <c r="T641" s="3"/>
      <c r="U641" s="3"/>
      <c r="V641" s="3">
        <v>1</v>
      </c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2" t="s">
        <v>52</v>
      </c>
      <c r="AW641" s="2" t="s">
        <v>1464</v>
      </c>
      <c r="AX641" s="2" t="s">
        <v>52</v>
      </c>
      <c r="AY641" s="2" t="s">
        <v>52</v>
      </c>
      <c r="AZ641" s="2" t="s">
        <v>52</v>
      </c>
    </row>
    <row r="642" spans="1:52" ht="30" customHeight="1" x14ac:dyDescent="0.3">
      <c r="A642" s="22" t="s">
        <v>1229</v>
      </c>
      <c r="B642" s="22" t="s">
        <v>664</v>
      </c>
      <c r="C642" s="22" t="s">
        <v>517</v>
      </c>
      <c r="D642" s="23">
        <v>1</v>
      </c>
      <c r="E642" s="25"/>
      <c r="F642" s="28"/>
      <c r="G642" s="25"/>
      <c r="H642" s="28"/>
      <c r="I642" s="25"/>
      <c r="J642" s="28"/>
      <c r="K642" s="25"/>
      <c r="L642" s="28"/>
      <c r="M642" s="22"/>
      <c r="N642" s="2" t="s">
        <v>1013</v>
      </c>
      <c r="O642" s="2" t="s">
        <v>535</v>
      </c>
      <c r="P642" s="2" t="s">
        <v>66</v>
      </c>
      <c r="Q642" s="2" t="s">
        <v>66</v>
      </c>
      <c r="R642" s="2" t="s">
        <v>66</v>
      </c>
      <c r="S642" s="3">
        <v>1</v>
      </c>
      <c r="T642" s="3">
        <v>0</v>
      </c>
      <c r="U642" s="3">
        <v>0.02</v>
      </c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2" t="s">
        <v>52</v>
      </c>
      <c r="AW642" s="2" t="s">
        <v>1465</v>
      </c>
      <c r="AX642" s="2" t="s">
        <v>52</v>
      </c>
      <c r="AY642" s="2" t="s">
        <v>52</v>
      </c>
      <c r="AZ642" s="2" t="s">
        <v>52</v>
      </c>
    </row>
    <row r="643" spans="1:52" ht="30" customHeight="1" x14ac:dyDescent="0.3">
      <c r="A643" s="22" t="s">
        <v>625</v>
      </c>
      <c r="B643" s="22" t="s">
        <v>52</v>
      </c>
      <c r="C643" s="22" t="s">
        <v>52</v>
      </c>
      <c r="D643" s="23"/>
      <c r="E643" s="25"/>
      <c r="F643" s="28"/>
      <c r="G643" s="25"/>
      <c r="H643" s="28"/>
      <c r="I643" s="25"/>
      <c r="J643" s="28"/>
      <c r="K643" s="25"/>
      <c r="L643" s="28"/>
      <c r="M643" s="22"/>
      <c r="N643" s="2" t="s">
        <v>106</v>
      </c>
      <c r="O643" s="2" t="s">
        <v>106</v>
      </c>
      <c r="P643" s="2" t="s">
        <v>52</v>
      </c>
      <c r="Q643" s="2" t="s">
        <v>52</v>
      </c>
      <c r="R643" s="2" t="s">
        <v>52</v>
      </c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2" t="s">
        <v>52</v>
      </c>
      <c r="AW643" s="2" t="s">
        <v>52</v>
      </c>
      <c r="AX643" s="2" t="s">
        <v>52</v>
      </c>
      <c r="AY643" s="2" t="s">
        <v>52</v>
      </c>
      <c r="AZ643" s="2" t="s">
        <v>52</v>
      </c>
    </row>
    <row r="644" spans="1:52" ht="30" customHeight="1" x14ac:dyDescent="0.3">
      <c r="A644" s="23"/>
      <c r="B644" s="23"/>
      <c r="C644" s="23"/>
      <c r="D644" s="23"/>
      <c r="E644" s="25"/>
      <c r="F644" s="28"/>
      <c r="G644" s="25"/>
      <c r="H644" s="28"/>
      <c r="I644" s="25"/>
      <c r="J644" s="28"/>
      <c r="K644" s="25"/>
      <c r="L644" s="28"/>
      <c r="M644" s="23"/>
    </row>
    <row r="645" spans="1:52" ht="30" customHeight="1" x14ac:dyDescent="0.3">
      <c r="A645" s="19" t="s">
        <v>1466</v>
      </c>
      <c r="B645" s="20"/>
      <c r="C645" s="20"/>
      <c r="D645" s="20"/>
      <c r="E645" s="24"/>
      <c r="F645" s="27"/>
      <c r="G645" s="24"/>
      <c r="H645" s="27"/>
      <c r="I645" s="24"/>
      <c r="J645" s="27"/>
      <c r="K645" s="24"/>
      <c r="L645" s="27"/>
      <c r="M645" s="21"/>
      <c r="N645" s="1" t="s">
        <v>1018</v>
      </c>
    </row>
    <row r="646" spans="1:52" ht="30" customHeight="1" x14ac:dyDescent="0.3">
      <c r="A646" s="22" t="s">
        <v>1239</v>
      </c>
      <c r="B646" s="22" t="s">
        <v>1450</v>
      </c>
      <c r="C646" s="22" t="s">
        <v>550</v>
      </c>
      <c r="D646" s="23">
        <v>0.05</v>
      </c>
      <c r="E646" s="25"/>
      <c r="F646" s="28"/>
      <c r="G646" s="25"/>
      <c r="H646" s="28"/>
      <c r="I646" s="25"/>
      <c r="J646" s="28"/>
      <c r="K646" s="25"/>
      <c r="L646" s="28"/>
      <c r="M646" s="22"/>
      <c r="N646" s="2" t="s">
        <v>1018</v>
      </c>
      <c r="O646" s="2" t="s">
        <v>1451</v>
      </c>
      <c r="P646" s="2" t="s">
        <v>66</v>
      </c>
      <c r="Q646" s="2" t="s">
        <v>66</v>
      </c>
      <c r="R646" s="2" t="s">
        <v>67</v>
      </c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2" t="s">
        <v>52</v>
      </c>
      <c r="AW646" s="2" t="s">
        <v>1467</v>
      </c>
      <c r="AX646" s="2" t="s">
        <v>52</v>
      </c>
      <c r="AY646" s="2" t="s">
        <v>52</v>
      </c>
      <c r="AZ646" s="2" t="s">
        <v>52</v>
      </c>
    </row>
    <row r="647" spans="1:52" ht="30" customHeight="1" x14ac:dyDescent="0.3">
      <c r="A647" s="22" t="s">
        <v>1038</v>
      </c>
      <c r="B647" s="22" t="s">
        <v>618</v>
      </c>
      <c r="C647" s="22" t="s">
        <v>619</v>
      </c>
      <c r="D647" s="23">
        <v>0.01</v>
      </c>
      <c r="E647" s="25"/>
      <c r="F647" s="28"/>
      <c r="G647" s="25"/>
      <c r="H647" s="28"/>
      <c r="I647" s="25"/>
      <c r="J647" s="28"/>
      <c r="K647" s="25"/>
      <c r="L647" s="28"/>
      <c r="M647" s="22"/>
      <c r="N647" s="2" t="s">
        <v>1018</v>
      </c>
      <c r="O647" s="2" t="s">
        <v>1039</v>
      </c>
      <c r="P647" s="2" t="s">
        <v>66</v>
      </c>
      <c r="Q647" s="2" t="s">
        <v>66</v>
      </c>
      <c r="R647" s="2" t="s">
        <v>67</v>
      </c>
      <c r="S647" s="3"/>
      <c r="T647" s="3"/>
      <c r="U647" s="3"/>
      <c r="V647" s="3">
        <v>1</v>
      </c>
      <c r="W647" s="3">
        <v>2</v>
      </c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2" t="s">
        <v>52</v>
      </c>
      <c r="AW647" s="2" t="s">
        <v>1468</v>
      </c>
      <c r="AX647" s="2" t="s">
        <v>52</v>
      </c>
      <c r="AY647" s="2" t="s">
        <v>52</v>
      </c>
      <c r="AZ647" s="2" t="s">
        <v>52</v>
      </c>
    </row>
    <row r="648" spans="1:52" ht="30" customHeight="1" x14ac:dyDescent="0.3">
      <c r="A648" s="22" t="s">
        <v>661</v>
      </c>
      <c r="B648" s="22" t="s">
        <v>618</v>
      </c>
      <c r="C648" s="22" t="s">
        <v>619</v>
      </c>
      <c r="D648" s="23">
        <v>1E-3</v>
      </c>
      <c r="E648" s="25"/>
      <c r="F648" s="28"/>
      <c r="G648" s="25"/>
      <c r="H648" s="28"/>
      <c r="I648" s="25"/>
      <c r="J648" s="28"/>
      <c r="K648" s="25"/>
      <c r="L648" s="28"/>
      <c r="M648" s="22"/>
      <c r="N648" s="2" t="s">
        <v>1018</v>
      </c>
      <c r="O648" s="2" t="s">
        <v>662</v>
      </c>
      <c r="P648" s="2" t="s">
        <v>66</v>
      </c>
      <c r="Q648" s="2" t="s">
        <v>66</v>
      </c>
      <c r="R648" s="2" t="s">
        <v>67</v>
      </c>
      <c r="S648" s="3"/>
      <c r="T648" s="3"/>
      <c r="U648" s="3"/>
      <c r="V648" s="3">
        <v>1</v>
      </c>
      <c r="W648" s="3">
        <v>2</v>
      </c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2" t="s">
        <v>52</v>
      </c>
      <c r="AW648" s="2" t="s">
        <v>1469</v>
      </c>
      <c r="AX648" s="2" t="s">
        <v>52</v>
      </c>
      <c r="AY648" s="2" t="s">
        <v>52</v>
      </c>
      <c r="AZ648" s="2" t="s">
        <v>52</v>
      </c>
    </row>
    <row r="649" spans="1:52" ht="30" customHeight="1" x14ac:dyDescent="0.3">
      <c r="A649" s="22" t="s">
        <v>1470</v>
      </c>
      <c r="B649" s="22" t="s">
        <v>1471</v>
      </c>
      <c r="C649" s="22" t="s">
        <v>517</v>
      </c>
      <c r="D649" s="23">
        <v>1</v>
      </c>
      <c r="E649" s="25"/>
      <c r="F649" s="28"/>
      <c r="G649" s="25"/>
      <c r="H649" s="28"/>
      <c r="I649" s="25"/>
      <c r="J649" s="28"/>
      <c r="K649" s="25"/>
      <c r="L649" s="28"/>
      <c r="M649" s="22"/>
      <c r="N649" s="2" t="s">
        <v>1018</v>
      </c>
      <c r="O649" s="2" t="s">
        <v>535</v>
      </c>
      <c r="P649" s="2" t="s">
        <v>66</v>
      </c>
      <c r="Q649" s="2" t="s">
        <v>66</v>
      </c>
      <c r="R649" s="2" t="s">
        <v>66</v>
      </c>
      <c r="S649" s="3">
        <v>1</v>
      </c>
      <c r="T649" s="3">
        <v>1</v>
      </c>
      <c r="U649" s="3">
        <v>0.2</v>
      </c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2" t="s">
        <v>52</v>
      </c>
      <c r="AW649" s="2" t="s">
        <v>1472</v>
      </c>
      <c r="AX649" s="2" t="s">
        <v>52</v>
      </c>
      <c r="AY649" s="2" t="s">
        <v>52</v>
      </c>
      <c r="AZ649" s="2" t="s">
        <v>52</v>
      </c>
    </row>
    <row r="650" spans="1:52" ht="30" customHeight="1" x14ac:dyDescent="0.3">
      <c r="A650" s="22" t="s">
        <v>1042</v>
      </c>
      <c r="B650" s="22" t="s">
        <v>623</v>
      </c>
      <c r="C650" s="22" t="s">
        <v>517</v>
      </c>
      <c r="D650" s="23">
        <v>1</v>
      </c>
      <c r="E650" s="25"/>
      <c r="F650" s="28"/>
      <c r="G650" s="25"/>
      <c r="H650" s="28"/>
      <c r="I650" s="25"/>
      <c r="J650" s="28"/>
      <c r="K650" s="25"/>
      <c r="L650" s="28"/>
      <c r="M650" s="22"/>
      <c r="N650" s="2" t="s">
        <v>1018</v>
      </c>
      <c r="O650" s="2" t="s">
        <v>539</v>
      </c>
      <c r="P650" s="2" t="s">
        <v>66</v>
      </c>
      <c r="Q650" s="2" t="s">
        <v>66</v>
      </c>
      <c r="R650" s="2" t="s">
        <v>66</v>
      </c>
      <c r="S650" s="3">
        <v>1</v>
      </c>
      <c r="T650" s="3">
        <v>0</v>
      </c>
      <c r="U650" s="3">
        <v>0.03</v>
      </c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2" t="s">
        <v>52</v>
      </c>
      <c r="AW650" s="2" t="s">
        <v>1473</v>
      </c>
      <c r="AX650" s="2" t="s">
        <v>52</v>
      </c>
      <c r="AY650" s="2" t="s">
        <v>52</v>
      </c>
      <c r="AZ650" s="2" t="s">
        <v>52</v>
      </c>
    </row>
    <row r="651" spans="1:52" ht="30" customHeight="1" x14ac:dyDescent="0.3">
      <c r="A651" s="22" t="s">
        <v>625</v>
      </c>
      <c r="B651" s="22" t="s">
        <v>52</v>
      </c>
      <c r="C651" s="22" t="s">
        <v>52</v>
      </c>
      <c r="D651" s="23"/>
      <c r="E651" s="25"/>
      <c r="F651" s="28"/>
      <c r="G651" s="25"/>
      <c r="H651" s="28"/>
      <c r="I651" s="25"/>
      <c r="J651" s="28"/>
      <c r="K651" s="25"/>
      <c r="L651" s="28"/>
      <c r="M651" s="22"/>
      <c r="N651" s="2" t="s">
        <v>106</v>
      </c>
      <c r="O651" s="2" t="s">
        <v>106</v>
      </c>
      <c r="P651" s="2" t="s">
        <v>52</v>
      </c>
      <c r="Q651" s="2" t="s">
        <v>52</v>
      </c>
      <c r="R651" s="2" t="s">
        <v>52</v>
      </c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2" t="s">
        <v>52</v>
      </c>
      <c r="AW651" s="2" t="s">
        <v>52</v>
      </c>
      <c r="AX651" s="2" t="s">
        <v>52</v>
      </c>
      <c r="AY651" s="2" t="s">
        <v>52</v>
      </c>
      <c r="AZ651" s="2" t="s">
        <v>52</v>
      </c>
    </row>
    <row r="652" spans="1:52" ht="30" customHeight="1" x14ac:dyDescent="0.3">
      <c r="A652" s="23"/>
      <c r="B652" s="23"/>
      <c r="C652" s="23"/>
      <c r="D652" s="23"/>
      <c r="E652" s="25"/>
      <c r="F652" s="28"/>
      <c r="G652" s="25"/>
      <c r="H652" s="28"/>
      <c r="I652" s="25"/>
      <c r="J652" s="28"/>
      <c r="K652" s="25"/>
      <c r="L652" s="28"/>
      <c r="M652" s="23"/>
    </row>
    <row r="653" spans="1:52" ht="30" customHeight="1" x14ac:dyDescent="0.3">
      <c r="A653" s="19" t="s">
        <v>1474</v>
      </c>
      <c r="B653" s="20"/>
      <c r="C653" s="20"/>
      <c r="D653" s="20"/>
      <c r="E653" s="24"/>
      <c r="F653" s="27"/>
      <c r="G653" s="24"/>
      <c r="H653" s="27"/>
      <c r="I653" s="24"/>
      <c r="J653" s="27"/>
      <c r="K653" s="24"/>
      <c r="L653" s="27"/>
      <c r="M653" s="21"/>
      <c r="N653" s="1" t="s">
        <v>1023</v>
      </c>
    </row>
    <row r="654" spans="1:52" ht="30" customHeight="1" x14ac:dyDescent="0.3">
      <c r="A654" s="22" t="s">
        <v>1038</v>
      </c>
      <c r="B654" s="22" t="s">
        <v>618</v>
      </c>
      <c r="C654" s="22" t="s">
        <v>619</v>
      </c>
      <c r="D654" s="23">
        <v>1.2E-2</v>
      </c>
      <c r="E654" s="25"/>
      <c r="F654" s="28"/>
      <c r="G654" s="25"/>
      <c r="H654" s="28"/>
      <c r="I654" s="25"/>
      <c r="J654" s="28"/>
      <c r="K654" s="25"/>
      <c r="L654" s="28"/>
      <c r="M654" s="22"/>
      <c r="N654" s="2" t="s">
        <v>1023</v>
      </c>
      <c r="O654" s="2" t="s">
        <v>1039</v>
      </c>
      <c r="P654" s="2" t="s">
        <v>66</v>
      </c>
      <c r="Q654" s="2" t="s">
        <v>66</v>
      </c>
      <c r="R654" s="2" t="s">
        <v>67</v>
      </c>
      <c r="S654" s="3"/>
      <c r="T654" s="3"/>
      <c r="U654" s="3"/>
      <c r="V654" s="3">
        <v>1</v>
      </c>
      <c r="W654" s="3">
        <v>2</v>
      </c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2" t="s">
        <v>52</v>
      </c>
      <c r="AW654" s="2" t="s">
        <v>1475</v>
      </c>
      <c r="AX654" s="2" t="s">
        <v>52</v>
      </c>
      <c r="AY654" s="2" t="s">
        <v>52</v>
      </c>
      <c r="AZ654" s="2" t="s">
        <v>52</v>
      </c>
    </row>
    <row r="655" spans="1:52" ht="30" customHeight="1" x14ac:dyDescent="0.3">
      <c r="A655" s="22" t="s">
        <v>661</v>
      </c>
      <c r="B655" s="22" t="s">
        <v>618</v>
      </c>
      <c r="C655" s="22" t="s">
        <v>619</v>
      </c>
      <c r="D655" s="23">
        <v>2E-3</v>
      </c>
      <c r="E655" s="25"/>
      <c r="F655" s="28"/>
      <c r="G655" s="25"/>
      <c r="H655" s="28"/>
      <c r="I655" s="25"/>
      <c r="J655" s="28"/>
      <c r="K655" s="25"/>
      <c r="L655" s="28"/>
      <c r="M655" s="22"/>
      <c r="N655" s="2" t="s">
        <v>1023</v>
      </c>
      <c r="O655" s="2" t="s">
        <v>662</v>
      </c>
      <c r="P655" s="2" t="s">
        <v>66</v>
      </c>
      <c r="Q655" s="2" t="s">
        <v>66</v>
      </c>
      <c r="R655" s="2" t="s">
        <v>67</v>
      </c>
      <c r="S655" s="3"/>
      <c r="T655" s="3"/>
      <c r="U655" s="3"/>
      <c r="V655" s="3">
        <v>1</v>
      </c>
      <c r="W655" s="3">
        <v>2</v>
      </c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2" t="s">
        <v>52</v>
      </c>
      <c r="AW655" s="2" t="s">
        <v>1476</v>
      </c>
      <c r="AX655" s="2" t="s">
        <v>52</v>
      </c>
      <c r="AY655" s="2" t="s">
        <v>52</v>
      </c>
      <c r="AZ655" s="2" t="s">
        <v>52</v>
      </c>
    </row>
    <row r="656" spans="1:52" ht="30" customHeight="1" x14ac:dyDescent="0.3">
      <c r="A656" s="22" t="s">
        <v>1038</v>
      </c>
      <c r="B656" s="22" t="s">
        <v>618</v>
      </c>
      <c r="C656" s="22" t="s">
        <v>619</v>
      </c>
      <c r="D656" s="23">
        <v>1.2E-2</v>
      </c>
      <c r="E656" s="25"/>
      <c r="F656" s="28"/>
      <c r="G656" s="25"/>
      <c r="H656" s="28"/>
      <c r="I656" s="25"/>
      <c r="J656" s="28"/>
      <c r="K656" s="25"/>
      <c r="L656" s="28"/>
      <c r="M656" s="22"/>
      <c r="N656" s="2" t="s">
        <v>1023</v>
      </c>
      <c r="O656" s="2" t="s">
        <v>1039</v>
      </c>
      <c r="P656" s="2" t="s">
        <v>66</v>
      </c>
      <c r="Q656" s="2" t="s">
        <v>66</v>
      </c>
      <c r="R656" s="2" t="s">
        <v>67</v>
      </c>
      <c r="S656" s="3"/>
      <c r="T656" s="3"/>
      <c r="U656" s="3"/>
      <c r="V656" s="3">
        <v>1</v>
      </c>
      <c r="W656" s="3">
        <v>2</v>
      </c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2" t="s">
        <v>52</v>
      </c>
      <c r="AW656" s="2" t="s">
        <v>1475</v>
      </c>
      <c r="AX656" s="2" t="s">
        <v>52</v>
      </c>
      <c r="AY656" s="2" t="s">
        <v>52</v>
      </c>
      <c r="AZ656" s="2" t="s">
        <v>52</v>
      </c>
    </row>
    <row r="657" spans="1:52" ht="30" customHeight="1" x14ac:dyDescent="0.3">
      <c r="A657" s="22" t="s">
        <v>661</v>
      </c>
      <c r="B657" s="22" t="s">
        <v>618</v>
      </c>
      <c r="C657" s="22" t="s">
        <v>619</v>
      </c>
      <c r="D657" s="23">
        <v>2E-3</v>
      </c>
      <c r="E657" s="25"/>
      <c r="F657" s="28"/>
      <c r="G657" s="25"/>
      <c r="H657" s="28"/>
      <c r="I657" s="25"/>
      <c r="J657" s="28"/>
      <c r="K657" s="25"/>
      <c r="L657" s="28"/>
      <c r="M657" s="22"/>
      <c r="N657" s="2" t="s">
        <v>1023</v>
      </c>
      <c r="O657" s="2" t="s">
        <v>662</v>
      </c>
      <c r="P657" s="2" t="s">
        <v>66</v>
      </c>
      <c r="Q657" s="2" t="s">
        <v>66</v>
      </c>
      <c r="R657" s="2" t="s">
        <v>67</v>
      </c>
      <c r="S657" s="3"/>
      <c r="T657" s="3"/>
      <c r="U657" s="3"/>
      <c r="V657" s="3">
        <v>1</v>
      </c>
      <c r="W657" s="3">
        <v>2</v>
      </c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2" t="s">
        <v>52</v>
      </c>
      <c r="AW657" s="2" t="s">
        <v>1476</v>
      </c>
      <c r="AX657" s="2" t="s">
        <v>52</v>
      </c>
      <c r="AY657" s="2" t="s">
        <v>52</v>
      </c>
      <c r="AZ657" s="2" t="s">
        <v>52</v>
      </c>
    </row>
    <row r="658" spans="1:52" ht="30" customHeight="1" x14ac:dyDescent="0.3">
      <c r="A658" s="22" t="s">
        <v>1470</v>
      </c>
      <c r="B658" s="22" t="s">
        <v>1471</v>
      </c>
      <c r="C658" s="22" t="s">
        <v>517</v>
      </c>
      <c r="D658" s="23">
        <v>1</v>
      </c>
      <c r="E658" s="25"/>
      <c r="F658" s="28"/>
      <c r="G658" s="25"/>
      <c r="H658" s="28"/>
      <c r="I658" s="25"/>
      <c r="J658" s="28"/>
      <c r="K658" s="25"/>
      <c r="L658" s="28"/>
      <c r="M658" s="22"/>
      <c r="N658" s="2" t="s">
        <v>1023</v>
      </c>
      <c r="O658" s="2" t="s">
        <v>535</v>
      </c>
      <c r="P658" s="2" t="s">
        <v>66</v>
      </c>
      <c r="Q658" s="2" t="s">
        <v>66</v>
      </c>
      <c r="R658" s="2" t="s">
        <v>66</v>
      </c>
      <c r="S658" s="3">
        <v>1</v>
      </c>
      <c r="T658" s="3">
        <v>1</v>
      </c>
      <c r="U658" s="3">
        <v>0.2</v>
      </c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2" t="s">
        <v>52</v>
      </c>
      <c r="AW658" s="2" t="s">
        <v>1477</v>
      </c>
      <c r="AX658" s="2" t="s">
        <v>52</v>
      </c>
      <c r="AY658" s="2" t="s">
        <v>52</v>
      </c>
      <c r="AZ658" s="2" t="s">
        <v>52</v>
      </c>
    </row>
    <row r="659" spans="1:52" ht="30" customHeight="1" x14ac:dyDescent="0.3">
      <c r="A659" s="22" t="s">
        <v>1229</v>
      </c>
      <c r="B659" s="22" t="s">
        <v>664</v>
      </c>
      <c r="C659" s="22" t="s">
        <v>517</v>
      </c>
      <c r="D659" s="23">
        <v>1</v>
      </c>
      <c r="E659" s="25"/>
      <c r="F659" s="28"/>
      <c r="G659" s="25"/>
      <c r="H659" s="28"/>
      <c r="I659" s="25"/>
      <c r="J659" s="28"/>
      <c r="K659" s="25"/>
      <c r="L659" s="28"/>
      <c r="M659" s="22"/>
      <c r="N659" s="2" t="s">
        <v>1023</v>
      </c>
      <c r="O659" s="2" t="s">
        <v>539</v>
      </c>
      <c r="P659" s="2" t="s">
        <v>66</v>
      </c>
      <c r="Q659" s="2" t="s">
        <v>66</v>
      </c>
      <c r="R659" s="2" t="s">
        <v>66</v>
      </c>
      <c r="S659" s="3">
        <v>1</v>
      </c>
      <c r="T659" s="3">
        <v>0</v>
      </c>
      <c r="U659" s="3">
        <v>0.02</v>
      </c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2" t="s">
        <v>52</v>
      </c>
      <c r="AW659" s="2" t="s">
        <v>1478</v>
      </c>
      <c r="AX659" s="2" t="s">
        <v>52</v>
      </c>
      <c r="AY659" s="2" t="s">
        <v>52</v>
      </c>
      <c r="AZ659" s="2" t="s">
        <v>52</v>
      </c>
    </row>
    <row r="660" spans="1:52" ht="30" customHeight="1" x14ac:dyDescent="0.3">
      <c r="A660" s="22" t="s">
        <v>625</v>
      </c>
      <c r="B660" s="22" t="s">
        <v>52</v>
      </c>
      <c r="C660" s="22" t="s">
        <v>52</v>
      </c>
      <c r="D660" s="23"/>
      <c r="E660" s="25"/>
      <c r="F660" s="28"/>
      <c r="G660" s="25"/>
      <c r="H660" s="28"/>
      <c r="I660" s="25"/>
      <c r="J660" s="28"/>
      <c r="K660" s="25"/>
      <c r="L660" s="28"/>
      <c r="M660" s="22"/>
      <c r="N660" s="2" t="s">
        <v>106</v>
      </c>
      <c r="O660" s="2" t="s">
        <v>106</v>
      </c>
      <c r="P660" s="2" t="s">
        <v>52</v>
      </c>
      <c r="Q660" s="2" t="s">
        <v>52</v>
      </c>
      <c r="R660" s="2" t="s">
        <v>52</v>
      </c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2" t="s">
        <v>52</v>
      </c>
      <c r="AW660" s="2" t="s">
        <v>52</v>
      </c>
      <c r="AX660" s="2" t="s">
        <v>52</v>
      </c>
      <c r="AY660" s="2" t="s">
        <v>52</v>
      </c>
      <c r="AZ660" s="2" t="s">
        <v>52</v>
      </c>
    </row>
    <row r="661" spans="1:52" ht="30" customHeight="1" x14ac:dyDescent="0.3">
      <c r="A661" s="23"/>
      <c r="B661" s="23"/>
      <c r="C661" s="23"/>
      <c r="D661" s="23"/>
      <c r="E661" s="25"/>
      <c r="F661" s="28"/>
      <c r="G661" s="25"/>
      <c r="H661" s="28"/>
      <c r="I661" s="25"/>
      <c r="J661" s="28"/>
      <c r="K661" s="25"/>
      <c r="L661" s="28"/>
      <c r="M661" s="23"/>
    </row>
    <row r="662" spans="1:52" ht="30" customHeight="1" x14ac:dyDescent="0.3">
      <c r="A662" s="19" t="s">
        <v>1479</v>
      </c>
      <c r="B662" s="20"/>
      <c r="C662" s="20"/>
      <c r="D662" s="20"/>
      <c r="E662" s="24"/>
      <c r="F662" s="27"/>
      <c r="G662" s="24"/>
      <c r="H662" s="27"/>
      <c r="I662" s="24"/>
      <c r="J662" s="27"/>
      <c r="K662" s="24"/>
      <c r="L662" s="27"/>
      <c r="M662" s="21"/>
      <c r="N662" s="1" t="s">
        <v>1029</v>
      </c>
    </row>
    <row r="663" spans="1:52" ht="30" customHeight="1" x14ac:dyDescent="0.3">
      <c r="A663" s="22" t="s">
        <v>1239</v>
      </c>
      <c r="B663" s="22" t="s">
        <v>1480</v>
      </c>
      <c r="C663" s="22" t="s">
        <v>550</v>
      </c>
      <c r="D663" s="23">
        <v>0.05</v>
      </c>
      <c r="E663" s="25"/>
      <c r="F663" s="28"/>
      <c r="G663" s="25"/>
      <c r="H663" s="28"/>
      <c r="I663" s="25"/>
      <c r="J663" s="28"/>
      <c r="K663" s="25"/>
      <c r="L663" s="28"/>
      <c r="M663" s="22"/>
      <c r="N663" s="2" t="s">
        <v>1029</v>
      </c>
      <c r="O663" s="2" t="s">
        <v>1481</v>
      </c>
      <c r="P663" s="2" t="s">
        <v>66</v>
      </c>
      <c r="Q663" s="2" t="s">
        <v>66</v>
      </c>
      <c r="R663" s="2" t="s">
        <v>67</v>
      </c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2" t="s">
        <v>52</v>
      </c>
      <c r="AW663" s="2" t="s">
        <v>1482</v>
      </c>
      <c r="AX663" s="2" t="s">
        <v>52</v>
      </c>
      <c r="AY663" s="2" t="s">
        <v>52</v>
      </c>
      <c r="AZ663" s="2" t="s">
        <v>52</v>
      </c>
    </row>
    <row r="664" spans="1:52" ht="30" customHeight="1" x14ac:dyDescent="0.3">
      <c r="A664" s="22" t="s">
        <v>1038</v>
      </c>
      <c r="B664" s="22" t="s">
        <v>618</v>
      </c>
      <c r="C664" s="22" t="s">
        <v>619</v>
      </c>
      <c r="D664" s="23">
        <v>0.01</v>
      </c>
      <c r="E664" s="25"/>
      <c r="F664" s="28"/>
      <c r="G664" s="25"/>
      <c r="H664" s="28"/>
      <c r="I664" s="25"/>
      <c r="J664" s="28"/>
      <c r="K664" s="25"/>
      <c r="L664" s="28"/>
      <c r="M664" s="22"/>
      <c r="N664" s="2" t="s">
        <v>1029</v>
      </c>
      <c r="O664" s="2" t="s">
        <v>1039</v>
      </c>
      <c r="P664" s="2" t="s">
        <v>66</v>
      </c>
      <c r="Q664" s="2" t="s">
        <v>66</v>
      </c>
      <c r="R664" s="2" t="s">
        <v>67</v>
      </c>
      <c r="S664" s="3"/>
      <c r="T664" s="3"/>
      <c r="U664" s="3"/>
      <c r="V664" s="3">
        <v>1</v>
      </c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2" t="s">
        <v>52</v>
      </c>
      <c r="AW664" s="2" t="s">
        <v>1483</v>
      </c>
      <c r="AX664" s="2" t="s">
        <v>52</v>
      </c>
      <c r="AY664" s="2" t="s">
        <v>52</v>
      </c>
      <c r="AZ664" s="2" t="s">
        <v>52</v>
      </c>
    </row>
    <row r="665" spans="1:52" ht="30" customHeight="1" x14ac:dyDescent="0.3">
      <c r="A665" s="22" t="s">
        <v>661</v>
      </c>
      <c r="B665" s="22" t="s">
        <v>618</v>
      </c>
      <c r="C665" s="22" t="s">
        <v>619</v>
      </c>
      <c r="D665" s="23">
        <v>1E-3</v>
      </c>
      <c r="E665" s="25"/>
      <c r="F665" s="28"/>
      <c r="G665" s="25"/>
      <c r="H665" s="28"/>
      <c r="I665" s="25"/>
      <c r="J665" s="28"/>
      <c r="K665" s="25"/>
      <c r="L665" s="28"/>
      <c r="M665" s="22"/>
      <c r="N665" s="2" t="s">
        <v>1029</v>
      </c>
      <c r="O665" s="2" t="s">
        <v>662</v>
      </c>
      <c r="P665" s="2" t="s">
        <v>66</v>
      </c>
      <c r="Q665" s="2" t="s">
        <v>66</v>
      </c>
      <c r="R665" s="2" t="s">
        <v>67</v>
      </c>
      <c r="S665" s="3"/>
      <c r="T665" s="3"/>
      <c r="U665" s="3"/>
      <c r="V665" s="3">
        <v>1</v>
      </c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2" t="s">
        <v>52</v>
      </c>
      <c r="AW665" s="2" t="s">
        <v>1484</v>
      </c>
      <c r="AX665" s="2" t="s">
        <v>52</v>
      </c>
      <c r="AY665" s="2" t="s">
        <v>52</v>
      </c>
      <c r="AZ665" s="2" t="s">
        <v>52</v>
      </c>
    </row>
    <row r="666" spans="1:52" ht="30" customHeight="1" x14ac:dyDescent="0.3">
      <c r="A666" s="22" t="s">
        <v>1042</v>
      </c>
      <c r="B666" s="22" t="s">
        <v>623</v>
      </c>
      <c r="C666" s="22" t="s">
        <v>517</v>
      </c>
      <c r="D666" s="23">
        <v>1</v>
      </c>
      <c r="E666" s="25"/>
      <c r="F666" s="28"/>
      <c r="G666" s="25"/>
      <c r="H666" s="28"/>
      <c r="I666" s="25"/>
      <c r="J666" s="28"/>
      <c r="K666" s="25"/>
      <c r="L666" s="28"/>
      <c r="M666" s="22"/>
      <c r="N666" s="2" t="s">
        <v>1029</v>
      </c>
      <c r="O666" s="2" t="s">
        <v>535</v>
      </c>
      <c r="P666" s="2" t="s">
        <v>66</v>
      </c>
      <c r="Q666" s="2" t="s">
        <v>66</v>
      </c>
      <c r="R666" s="2" t="s">
        <v>66</v>
      </c>
      <c r="S666" s="3">
        <v>1</v>
      </c>
      <c r="T666" s="3">
        <v>0</v>
      </c>
      <c r="U666" s="3">
        <v>0.03</v>
      </c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2" t="s">
        <v>52</v>
      </c>
      <c r="AW666" s="2" t="s">
        <v>1485</v>
      </c>
      <c r="AX666" s="2" t="s">
        <v>52</v>
      </c>
      <c r="AY666" s="2" t="s">
        <v>52</v>
      </c>
      <c r="AZ666" s="2" t="s">
        <v>52</v>
      </c>
    </row>
    <row r="667" spans="1:52" ht="30" customHeight="1" x14ac:dyDescent="0.3">
      <c r="A667" s="22" t="s">
        <v>625</v>
      </c>
      <c r="B667" s="22" t="s">
        <v>52</v>
      </c>
      <c r="C667" s="22" t="s">
        <v>52</v>
      </c>
      <c r="D667" s="23"/>
      <c r="E667" s="25"/>
      <c r="F667" s="28"/>
      <c r="G667" s="25"/>
      <c r="H667" s="28"/>
      <c r="I667" s="25"/>
      <c r="J667" s="28"/>
      <c r="K667" s="25"/>
      <c r="L667" s="28"/>
      <c r="M667" s="22"/>
      <c r="N667" s="2" t="s">
        <v>106</v>
      </c>
      <c r="O667" s="2" t="s">
        <v>106</v>
      </c>
      <c r="P667" s="2" t="s">
        <v>52</v>
      </c>
      <c r="Q667" s="2" t="s">
        <v>52</v>
      </c>
      <c r="R667" s="2" t="s">
        <v>52</v>
      </c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2" t="s">
        <v>52</v>
      </c>
      <c r="AW667" s="2" t="s">
        <v>52</v>
      </c>
      <c r="AX667" s="2" t="s">
        <v>52</v>
      </c>
      <c r="AY667" s="2" t="s">
        <v>52</v>
      </c>
      <c r="AZ667" s="2" t="s">
        <v>52</v>
      </c>
    </row>
    <row r="668" spans="1:52" ht="30" customHeight="1" x14ac:dyDescent="0.3">
      <c r="A668" s="23"/>
      <c r="B668" s="23"/>
      <c r="C668" s="23"/>
      <c r="D668" s="23"/>
      <c r="E668" s="25"/>
      <c r="F668" s="28"/>
      <c r="G668" s="25"/>
      <c r="H668" s="28"/>
      <c r="I668" s="25"/>
      <c r="J668" s="28"/>
      <c r="K668" s="25"/>
      <c r="L668" s="28"/>
      <c r="M668" s="23"/>
    </row>
    <row r="669" spans="1:52" ht="30" customHeight="1" x14ac:dyDescent="0.3">
      <c r="A669" s="19" t="s">
        <v>1486</v>
      </c>
      <c r="B669" s="20"/>
      <c r="C669" s="20"/>
      <c r="D669" s="20"/>
      <c r="E669" s="24"/>
      <c r="F669" s="27"/>
      <c r="G669" s="24"/>
      <c r="H669" s="27"/>
      <c r="I669" s="24"/>
      <c r="J669" s="27"/>
      <c r="K669" s="24"/>
      <c r="L669" s="27"/>
      <c r="M669" s="21"/>
      <c r="N669" s="1" t="s">
        <v>1033</v>
      </c>
    </row>
    <row r="670" spans="1:52" ht="30" customHeight="1" x14ac:dyDescent="0.3">
      <c r="A670" s="22" t="s">
        <v>1458</v>
      </c>
      <c r="B670" s="22" t="s">
        <v>1487</v>
      </c>
      <c r="C670" s="22" t="s">
        <v>793</v>
      </c>
      <c r="D670" s="23">
        <v>0.19700000000000001</v>
      </c>
      <c r="E670" s="25"/>
      <c r="F670" s="28"/>
      <c r="G670" s="25"/>
      <c r="H670" s="28"/>
      <c r="I670" s="25"/>
      <c r="J670" s="28"/>
      <c r="K670" s="25"/>
      <c r="L670" s="28"/>
      <c r="M670" s="22"/>
      <c r="N670" s="2" t="s">
        <v>1033</v>
      </c>
      <c r="O670" s="2" t="s">
        <v>1488</v>
      </c>
      <c r="P670" s="2" t="s">
        <v>66</v>
      </c>
      <c r="Q670" s="2" t="s">
        <v>66</v>
      </c>
      <c r="R670" s="2" t="s">
        <v>67</v>
      </c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2" t="s">
        <v>52</v>
      </c>
      <c r="AW670" s="2" t="s">
        <v>1489</v>
      </c>
      <c r="AX670" s="2" t="s">
        <v>52</v>
      </c>
      <c r="AY670" s="2" t="s">
        <v>52</v>
      </c>
      <c r="AZ670" s="2" t="s">
        <v>52</v>
      </c>
    </row>
    <row r="671" spans="1:52" ht="30" customHeight="1" x14ac:dyDescent="0.3">
      <c r="A671" s="22" t="s">
        <v>625</v>
      </c>
      <c r="B671" s="22" t="s">
        <v>52</v>
      </c>
      <c r="C671" s="22" t="s">
        <v>52</v>
      </c>
      <c r="D671" s="23"/>
      <c r="E671" s="25"/>
      <c r="F671" s="28"/>
      <c r="G671" s="25"/>
      <c r="H671" s="28"/>
      <c r="I671" s="25"/>
      <c r="J671" s="28"/>
      <c r="K671" s="25"/>
      <c r="L671" s="28"/>
      <c r="M671" s="22"/>
      <c r="N671" s="2" t="s">
        <v>106</v>
      </c>
      <c r="O671" s="2" t="s">
        <v>106</v>
      </c>
      <c r="P671" s="2" t="s">
        <v>52</v>
      </c>
      <c r="Q671" s="2" t="s">
        <v>52</v>
      </c>
      <c r="R671" s="2" t="s">
        <v>52</v>
      </c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2" t="s">
        <v>52</v>
      </c>
      <c r="AW671" s="2" t="s">
        <v>52</v>
      </c>
      <c r="AX671" s="2" t="s">
        <v>52</v>
      </c>
      <c r="AY671" s="2" t="s">
        <v>52</v>
      </c>
      <c r="AZ671" s="2" t="s">
        <v>52</v>
      </c>
    </row>
    <row r="672" spans="1:52" ht="30" customHeight="1" x14ac:dyDescent="0.3">
      <c r="A672" s="23"/>
      <c r="B672" s="23"/>
      <c r="C672" s="23"/>
      <c r="D672" s="23"/>
      <c r="E672" s="25"/>
      <c r="F672" s="28"/>
      <c r="G672" s="25"/>
      <c r="H672" s="28"/>
      <c r="I672" s="25"/>
      <c r="J672" s="28"/>
      <c r="K672" s="25"/>
      <c r="L672" s="28"/>
      <c r="M672" s="23"/>
    </row>
    <row r="673" spans="1:52" ht="30" customHeight="1" x14ac:dyDescent="0.3">
      <c r="A673" s="19" t="s">
        <v>1490</v>
      </c>
      <c r="B673" s="20"/>
      <c r="C673" s="20"/>
      <c r="D673" s="20"/>
      <c r="E673" s="24"/>
      <c r="F673" s="27"/>
      <c r="G673" s="24"/>
      <c r="H673" s="27"/>
      <c r="I673" s="24"/>
      <c r="J673" s="27"/>
      <c r="K673" s="24"/>
      <c r="L673" s="27"/>
      <c r="M673" s="21"/>
      <c r="N673" s="1" t="s">
        <v>1069</v>
      </c>
    </row>
    <row r="674" spans="1:52" ht="30" customHeight="1" x14ac:dyDescent="0.3">
      <c r="A674" s="22" t="s">
        <v>1066</v>
      </c>
      <c r="B674" s="22" t="s">
        <v>1067</v>
      </c>
      <c r="C674" s="22" t="s">
        <v>1203</v>
      </c>
      <c r="D674" s="23">
        <v>0.63539999999999996</v>
      </c>
      <c r="E674" s="25"/>
      <c r="F674" s="28"/>
      <c r="G674" s="25"/>
      <c r="H674" s="28"/>
      <c r="I674" s="25"/>
      <c r="J674" s="28"/>
      <c r="K674" s="25"/>
      <c r="L674" s="28"/>
      <c r="M674" s="22"/>
      <c r="N674" s="2" t="s">
        <v>1069</v>
      </c>
      <c r="O674" s="2" t="s">
        <v>1492</v>
      </c>
      <c r="P674" s="2" t="s">
        <v>66</v>
      </c>
      <c r="Q674" s="2" t="s">
        <v>66</v>
      </c>
      <c r="R674" s="2" t="s">
        <v>67</v>
      </c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2" t="s">
        <v>52</v>
      </c>
      <c r="AW674" s="2" t="s">
        <v>1493</v>
      </c>
      <c r="AX674" s="2" t="s">
        <v>52</v>
      </c>
      <c r="AY674" s="2" t="s">
        <v>52</v>
      </c>
      <c r="AZ674" s="2" t="s">
        <v>52</v>
      </c>
    </row>
    <row r="675" spans="1:52" ht="30" customHeight="1" x14ac:dyDescent="0.3">
      <c r="A675" s="22" t="s">
        <v>1494</v>
      </c>
      <c r="B675" s="22" t="s">
        <v>1495</v>
      </c>
      <c r="C675" s="22" t="s">
        <v>793</v>
      </c>
      <c r="D675" s="23">
        <v>5.6</v>
      </c>
      <c r="E675" s="25"/>
      <c r="F675" s="28"/>
      <c r="G675" s="25"/>
      <c r="H675" s="28"/>
      <c r="I675" s="25"/>
      <c r="J675" s="28"/>
      <c r="K675" s="25"/>
      <c r="L675" s="28"/>
      <c r="M675" s="22"/>
      <c r="N675" s="2" t="s">
        <v>1069</v>
      </c>
      <c r="O675" s="2" t="s">
        <v>1496</v>
      </c>
      <c r="P675" s="2" t="s">
        <v>66</v>
      </c>
      <c r="Q675" s="2" t="s">
        <v>66</v>
      </c>
      <c r="R675" s="2" t="s">
        <v>67</v>
      </c>
      <c r="S675" s="3"/>
      <c r="T675" s="3"/>
      <c r="U675" s="3"/>
      <c r="V675" s="3">
        <v>1</v>
      </c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2" t="s">
        <v>52</v>
      </c>
      <c r="AW675" s="2" t="s">
        <v>1497</v>
      </c>
      <c r="AX675" s="2" t="s">
        <v>52</v>
      </c>
      <c r="AY675" s="2" t="s">
        <v>52</v>
      </c>
      <c r="AZ675" s="2" t="s">
        <v>52</v>
      </c>
    </row>
    <row r="676" spans="1:52" ht="30" customHeight="1" x14ac:dyDescent="0.3">
      <c r="A676" s="22" t="s">
        <v>761</v>
      </c>
      <c r="B676" s="22" t="s">
        <v>1210</v>
      </c>
      <c r="C676" s="22" t="s">
        <v>517</v>
      </c>
      <c r="D676" s="23">
        <v>1</v>
      </c>
      <c r="E676" s="25"/>
      <c r="F676" s="28"/>
      <c r="G676" s="25"/>
      <c r="H676" s="28"/>
      <c r="I676" s="25"/>
      <c r="J676" s="28"/>
      <c r="K676" s="25"/>
      <c r="L676" s="28"/>
      <c r="M676" s="22"/>
      <c r="N676" s="2" t="s">
        <v>1069</v>
      </c>
      <c r="O676" s="2" t="s">
        <v>535</v>
      </c>
      <c r="P676" s="2" t="s">
        <v>66</v>
      </c>
      <c r="Q676" s="2" t="s">
        <v>66</v>
      </c>
      <c r="R676" s="2" t="s">
        <v>66</v>
      </c>
      <c r="S676" s="3">
        <v>0</v>
      </c>
      <c r="T676" s="3">
        <v>0</v>
      </c>
      <c r="U676" s="3">
        <v>0.2</v>
      </c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2" t="s">
        <v>52</v>
      </c>
      <c r="AW676" s="2" t="s">
        <v>1498</v>
      </c>
      <c r="AX676" s="2" t="s">
        <v>52</v>
      </c>
      <c r="AY676" s="2" t="s">
        <v>52</v>
      </c>
      <c r="AZ676" s="2" t="s">
        <v>52</v>
      </c>
    </row>
    <row r="677" spans="1:52" ht="30" customHeight="1" x14ac:dyDescent="0.3">
      <c r="A677" s="22" t="s">
        <v>1499</v>
      </c>
      <c r="B677" s="22" t="s">
        <v>618</v>
      </c>
      <c r="C677" s="22" t="s">
        <v>619</v>
      </c>
      <c r="D677" s="23">
        <v>1</v>
      </c>
      <c r="E677" s="25"/>
      <c r="F677" s="28"/>
      <c r="G677" s="25"/>
      <c r="H677" s="28"/>
      <c r="I677" s="25"/>
      <c r="J677" s="28"/>
      <c r="K677" s="25"/>
      <c r="L677" s="28"/>
      <c r="M677" s="22"/>
      <c r="N677" s="2" t="s">
        <v>1069</v>
      </c>
      <c r="O677" s="2" t="s">
        <v>1500</v>
      </c>
      <c r="P677" s="2" t="s">
        <v>66</v>
      </c>
      <c r="Q677" s="2" t="s">
        <v>66</v>
      </c>
      <c r="R677" s="2" t="s">
        <v>67</v>
      </c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2" t="s">
        <v>52</v>
      </c>
      <c r="AW677" s="2" t="s">
        <v>1501</v>
      </c>
      <c r="AX677" s="2" t="s">
        <v>67</v>
      </c>
      <c r="AY677" s="2" t="s">
        <v>52</v>
      </c>
      <c r="AZ677" s="2" t="s">
        <v>52</v>
      </c>
    </row>
    <row r="678" spans="1:52" ht="30" customHeight="1" x14ac:dyDescent="0.3">
      <c r="A678" s="22" t="s">
        <v>625</v>
      </c>
      <c r="B678" s="22" t="s">
        <v>52</v>
      </c>
      <c r="C678" s="22" t="s">
        <v>52</v>
      </c>
      <c r="D678" s="23"/>
      <c r="E678" s="25"/>
      <c r="F678" s="28"/>
      <c r="G678" s="25"/>
      <c r="H678" s="28"/>
      <c r="I678" s="25"/>
      <c r="J678" s="28"/>
      <c r="K678" s="25"/>
      <c r="L678" s="28"/>
      <c r="M678" s="22"/>
      <c r="N678" s="2" t="s">
        <v>106</v>
      </c>
      <c r="O678" s="2" t="s">
        <v>106</v>
      </c>
      <c r="P678" s="2" t="s">
        <v>52</v>
      </c>
      <c r="Q678" s="2" t="s">
        <v>52</v>
      </c>
      <c r="R678" s="2" t="s">
        <v>52</v>
      </c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2" t="s">
        <v>52</v>
      </c>
      <c r="AW678" s="2" t="s">
        <v>52</v>
      </c>
      <c r="AX678" s="2" t="s">
        <v>52</v>
      </c>
      <c r="AY678" s="2" t="s">
        <v>52</v>
      </c>
      <c r="AZ678" s="2" t="s">
        <v>52</v>
      </c>
    </row>
    <row r="679" spans="1:52" ht="30" customHeight="1" x14ac:dyDescent="0.3">
      <c r="A679" s="23"/>
      <c r="B679" s="23"/>
      <c r="C679" s="23"/>
      <c r="D679" s="23"/>
      <c r="E679" s="25"/>
      <c r="F679" s="28"/>
      <c r="G679" s="25"/>
      <c r="H679" s="28"/>
      <c r="I679" s="25"/>
      <c r="J679" s="28"/>
      <c r="K679" s="25"/>
      <c r="L679" s="28"/>
      <c r="M679" s="23"/>
    </row>
    <row r="680" spans="1:52" ht="30" customHeight="1" x14ac:dyDescent="0.3">
      <c r="A680" s="19" t="s">
        <v>1502</v>
      </c>
      <c r="B680" s="20"/>
      <c r="C680" s="20"/>
      <c r="D680" s="20"/>
      <c r="E680" s="24"/>
      <c r="F680" s="27"/>
      <c r="G680" s="24"/>
      <c r="H680" s="27"/>
      <c r="I680" s="24"/>
      <c r="J680" s="27"/>
      <c r="K680" s="24"/>
      <c r="L680" s="27"/>
      <c r="M680" s="21"/>
      <c r="N680" s="1" t="s">
        <v>1097</v>
      </c>
    </row>
    <row r="681" spans="1:52" ht="30" customHeight="1" x14ac:dyDescent="0.3">
      <c r="A681" s="22" t="s">
        <v>1094</v>
      </c>
      <c r="B681" s="22" t="s">
        <v>1095</v>
      </c>
      <c r="C681" s="22" t="s">
        <v>1203</v>
      </c>
      <c r="D681" s="23">
        <v>0.25</v>
      </c>
      <c r="E681" s="25"/>
      <c r="F681" s="28"/>
      <c r="G681" s="25"/>
      <c r="H681" s="28"/>
      <c r="I681" s="25"/>
      <c r="J681" s="28"/>
      <c r="K681" s="25"/>
      <c r="L681" s="28"/>
      <c r="M681" s="22"/>
      <c r="N681" s="2" t="s">
        <v>1097</v>
      </c>
      <c r="O681" s="2" t="s">
        <v>1504</v>
      </c>
      <c r="P681" s="2" t="s">
        <v>66</v>
      </c>
      <c r="Q681" s="2" t="s">
        <v>66</v>
      </c>
      <c r="R681" s="2" t="s">
        <v>67</v>
      </c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2" t="s">
        <v>52</v>
      </c>
      <c r="AW681" s="2" t="s">
        <v>1505</v>
      </c>
      <c r="AX681" s="2" t="s">
        <v>52</v>
      </c>
      <c r="AY681" s="2" t="s">
        <v>52</v>
      </c>
      <c r="AZ681" s="2" t="s">
        <v>52</v>
      </c>
    </row>
    <row r="682" spans="1:52" ht="30" customHeight="1" x14ac:dyDescent="0.3">
      <c r="A682" s="22" t="s">
        <v>625</v>
      </c>
      <c r="B682" s="22" t="s">
        <v>52</v>
      </c>
      <c r="C682" s="22" t="s">
        <v>52</v>
      </c>
      <c r="D682" s="23"/>
      <c r="E682" s="25"/>
      <c r="F682" s="28"/>
      <c r="G682" s="25"/>
      <c r="H682" s="28"/>
      <c r="I682" s="25"/>
      <c r="J682" s="28"/>
      <c r="K682" s="25"/>
      <c r="L682" s="28"/>
      <c r="M682" s="22"/>
      <c r="N682" s="2" t="s">
        <v>106</v>
      </c>
      <c r="O682" s="2" t="s">
        <v>106</v>
      </c>
      <c r="P682" s="2" t="s">
        <v>52</v>
      </c>
      <c r="Q682" s="2" t="s">
        <v>52</v>
      </c>
      <c r="R682" s="2" t="s">
        <v>52</v>
      </c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2" t="s">
        <v>52</v>
      </c>
      <c r="AW682" s="2" t="s">
        <v>52</v>
      </c>
      <c r="AX682" s="2" t="s">
        <v>52</v>
      </c>
      <c r="AY682" s="2" t="s">
        <v>52</v>
      </c>
      <c r="AZ682" s="2" t="s">
        <v>52</v>
      </c>
    </row>
    <row r="683" spans="1:52" ht="30" customHeight="1" x14ac:dyDescent="0.3">
      <c r="A683" s="23"/>
      <c r="B683" s="23"/>
      <c r="C683" s="23"/>
      <c r="D683" s="23"/>
      <c r="E683" s="25"/>
      <c r="F683" s="28"/>
      <c r="G683" s="25"/>
      <c r="H683" s="28"/>
      <c r="I683" s="25"/>
      <c r="J683" s="28"/>
      <c r="K683" s="25"/>
      <c r="L683" s="28"/>
      <c r="M683" s="23"/>
    </row>
    <row r="684" spans="1:52" ht="30" customHeight="1" x14ac:dyDescent="0.3">
      <c r="A684" s="19" t="s">
        <v>1506</v>
      </c>
      <c r="B684" s="20"/>
      <c r="C684" s="20"/>
      <c r="D684" s="20"/>
      <c r="E684" s="24"/>
      <c r="F684" s="27"/>
      <c r="G684" s="24"/>
      <c r="H684" s="27"/>
      <c r="I684" s="24"/>
      <c r="J684" s="27"/>
      <c r="K684" s="24"/>
      <c r="L684" s="27"/>
      <c r="M684" s="21"/>
      <c r="N684" s="1" t="s">
        <v>1138</v>
      </c>
    </row>
    <row r="685" spans="1:52" ht="30" customHeight="1" x14ac:dyDescent="0.3">
      <c r="A685" s="22" t="s">
        <v>1320</v>
      </c>
      <c r="B685" s="22" t="s">
        <v>618</v>
      </c>
      <c r="C685" s="22" t="s">
        <v>619</v>
      </c>
      <c r="D685" s="23">
        <v>2.14</v>
      </c>
      <c r="E685" s="25"/>
      <c r="F685" s="28"/>
      <c r="G685" s="25"/>
      <c r="H685" s="28"/>
      <c r="I685" s="25"/>
      <c r="J685" s="28"/>
      <c r="K685" s="25"/>
      <c r="L685" s="28"/>
      <c r="M685" s="22"/>
      <c r="N685" s="2" t="s">
        <v>1138</v>
      </c>
      <c r="O685" s="2" t="s">
        <v>1321</v>
      </c>
      <c r="P685" s="2" t="s">
        <v>66</v>
      </c>
      <c r="Q685" s="2" t="s">
        <v>66</v>
      </c>
      <c r="R685" s="2" t="s">
        <v>67</v>
      </c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2" t="s">
        <v>52</v>
      </c>
      <c r="AW685" s="2" t="s">
        <v>1508</v>
      </c>
      <c r="AX685" s="2" t="s">
        <v>52</v>
      </c>
      <c r="AY685" s="2" t="s">
        <v>52</v>
      </c>
      <c r="AZ685" s="2" t="s">
        <v>52</v>
      </c>
    </row>
    <row r="686" spans="1:52" ht="30" customHeight="1" x14ac:dyDescent="0.3">
      <c r="A686" s="22" t="s">
        <v>661</v>
      </c>
      <c r="B686" s="22" t="s">
        <v>618</v>
      </c>
      <c r="C686" s="22" t="s">
        <v>619</v>
      </c>
      <c r="D686" s="23">
        <v>1.43</v>
      </c>
      <c r="E686" s="25"/>
      <c r="F686" s="28"/>
      <c r="G686" s="25"/>
      <c r="H686" s="28"/>
      <c r="I686" s="25"/>
      <c r="J686" s="28"/>
      <c r="K686" s="25"/>
      <c r="L686" s="28"/>
      <c r="M686" s="22"/>
      <c r="N686" s="2" t="s">
        <v>1138</v>
      </c>
      <c r="O686" s="2" t="s">
        <v>662</v>
      </c>
      <c r="P686" s="2" t="s">
        <v>66</v>
      </c>
      <c r="Q686" s="2" t="s">
        <v>66</v>
      </c>
      <c r="R686" s="2" t="s">
        <v>67</v>
      </c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2" t="s">
        <v>52</v>
      </c>
      <c r="AW686" s="2" t="s">
        <v>1509</v>
      </c>
      <c r="AX686" s="2" t="s">
        <v>52</v>
      </c>
      <c r="AY686" s="2" t="s">
        <v>52</v>
      </c>
      <c r="AZ686" s="2" t="s">
        <v>52</v>
      </c>
    </row>
    <row r="687" spans="1:52" ht="30" customHeight="1" x14ac:dyDescent="0.3">
      <c r="A687" s="22" t="s">
        <v>1510</v>
      </c>
      <c r="B687" s="22" t="s">
        <v>1511</v>
      </c>
      <c r="C687" s="22" t="s">
        <v>1512</v>
      </c>
      <c r="D687" s="23">
        <v>0.7</v>
      </c>
      <c r="E687" s="25"/>
      <c r="F687" s="28"/>
      <c r="G687" s="25"/>
      <c r="H687" s="28"/>
      <c r="I687" s="25"/>
      <c r="J687" s="28"/>
      <c r="K687" s="25"/>
      <c r="L687" s="28"/>
      <c r="M687" s="22"/>
      <c r="N687" s="2" t="s">
        <v>1138</v>
      </c>
      <c r="O687" s="2" t="s">
        <v>1513</v>
      </c>
      <c r="P687" s="2" t="s">
        <v>66</v>
      </c>
      <c r="Q687" s="2" t="s">
        <v>66</v>
      </c>
      <c r="R687" s="2" t="s">
        <v>67</v>
      </c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2" t="s">
        <v>52</v>
      </c>
      <c r="AW687" s="2" t="s">
        <v>1514</v>
      </c>
      <c r="AX687" s="2" t="s">
        <v>52</v>
      </c>
      <c r="AY687" s="2" t="s">
        <v>52</v>
      </c>
      <c r="AZ687" s="2" t="s">
        <v>52</v>
      </c>
    </row>
    <row r="688" spans="1:52" ht="30" customHeight="1" x14ac:dyDescent="0.3">
      <c r="A688" s="22" t="s">
        <v>1515</v>
      </c>
      <c r="B688" s="22" t="s">
        <v>1516</v>
      </c>
      <c r="C688" s="22" t="s">
        <v>550</v>
      </c>
      <c r="D688" s="23">
        <v>2.5</v>
      </c>
      <c r="E688" s="25"/>
      <c r="F688" s="28"/>
      <c r="G688" s="25"/>
      <c r="H688" s="28"/>
      <c r="I688" s="25"/>
      <c r="J688" s="28"/>
      <c r="K688" s="25"/>
      <c r="L688" s="28"/>
      <c r="M688" s="22"/>
      <c r="N688" s="2" t="s">
        <v>1138</v>
      </c>
      <c r="O688" s="2" t="s">
        <v>1517</v>
      </c>
      <c r="P688" s="2" t="s">
        <v>66</v>
      </c>
      <c r="Q688" s="2" t="s">
        <v>66</v>
      </c>
      <c r="R688" s="2" t="s">
        <v>67</v>
      </c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2" t="s">
        <v>52</v>
      </c>
      <c r="AW688" s="2" t="s">
        <v>1518</v>
      </c>
      <c r="AX688" s="2" t="s">
        <v>52</v>
      </c>
      <c r="AY688" s="2" t="s">
        <v>52</v>
      </c>
      <c r="AZ688" s="2" t="s">
        <v>52</v>
      </c>
    </row>
    <row r="689" spans="1:52" ht="30" customHeight="1" x14ac:dyDescent="0.3">
      <c r="A689" s="22" t="s">
        <v>625</v>
      </c>
      <c r="B689" s="22" t="s">
        <v>52</v>
      </c>
      <c r="C689" s="22" t="s">
        <v>52</v>
      </c>
      <c r="D689" s="23"/>
      <c r="E689" s="25"/>
      <c r="F689" s="28"/>
      <c r="G689" s="25"/>
      <c r="H689" s="28"/>
      <c r="I689" s="25"/>
      <c r="J689" s="28"/>
      <c r="K689" s="25"/>
      <c r="L689" s="28"/>
      <c r="M689" s="22"/>
      <c r="N689" s="2" t="s">
        <v>106</v>
      </c>
      <c r="O689" s="2" t="s">
        <v>106</v>
      </c>
      <c r="P689" s="2" t="s">
        <v>52</v>
      </c>
      <c r="Q689" s="2" t="s">
        <v>52</v>
      </c>
      <c r="R689" s="2" t="s">
        <v>52</v>
      </c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2" t="s">
        <v>52</v>
      </c>
      <c r="AW689" s="2" t="s">
        <v>52</v>
      </c>
      <c r="AX689" s="2" t="s">
        <v>52</v>
      </c>
      <c r="AY689" s="2" t="s">
        <v>52</v>
      </c>
      <c r="AZ689" s="2" t="s">
        <v>52</v>
      </c>
    </row>
    <row r="690" spans="1:52" ht="30" customHeight="1" x14ac:dyDescent="0.3">
      <c r="A690" s="23"/>
      <c r="B690" s="23"/>
      <c r="C690" s="23"/>
      <c r="D690" s="23"/>
      <c r="E690" s="25"/>
      <c r="F690" s="28"/>
      <c r="G690" s="25"/>
      <c r="H690" s="28"/>
      <c r="I690" s="25"/>
      <c r="J690" s="28"/>
      <c r="K690" s="25"/>
      <c r="L690" s="28"/>
      <c r="M690" s="23"/>
    </row>
    <row r="691" spans="1:52" ht="30" customHeight="1" x14ac:dyDescent="0.3">
      <c r="A691" s="19" t="s">
        <v>1519</v>
      </c>
      <c r="B691" s="20"/>
      <c r="C691" s="20"/>
      <c r="D691" s="20"/>
      <c r="E691" s="24"/>
      <c r="F691" s="27"/>
      <c r="G691" s="24"/>
      <c r="H691" s="27"/>
      <c r="I691" s="24"/>
      <c r="J691" s="27"/>
      <c r="K691" s="24"/>
      <c r="L691" s="27"/>
      <c r="M691" s="21"/>
      <c r="N691" s="1" t="s">
        <v>1143</v>
      </c>
    </row>
    <row r="692" spans="1:52" ht="30" customHeight="1" x14ac:dyDescent="0.3">
      <c r="A692" s="22" t="s">
        <v>1071</v>
      </c>
      <c r="B692" s="22" t="s">
        <v>618</v>
      </c>
      <c r="C692" s="22" t="s">
        <v>619</v>
      </c>
      <c r="D692" s="23">
        <v>9.0999999999999998E-2</v>
      </c>
      <c r="E692" s="25"/>
      <c r="F692" s="28"/>
      <c r="G692" s="25"/>
      <c r="H692" s="28"/>
      <c r="I692" s="25"/>
      <c r="J692" s="28"/>
      <c r="K692" s="25"/>
      <c r="L692" s="28"/>
      <c r="M692" s="22"/>
      <c r="N692" s="2" t="s">
        <v>1143</v>
      </c>
      <c r="O692" s="2" t="s">
        <v>1072</v>
      </c>
      <c r="P692" s="2" t="s">
        <v>66</v>
      </c>
      <c r="Q692" s="2" t="s">
        <v>66</v>
      </c>
      <c r="R692" s="2" t="s">
        <v>67</v>
      </c>
      <c r="S692" s="3"/>
      <c r="T692" s="3"/>
      <c r="U692" s="3"/>
      <c r="V692" s="3">
        <v>1</v>
      </c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2" t="s">
        <v>52</v>
      </c>
      <c r="AW692" s="2" t="s">
        <v>1521</v>
      </c>
      <c r="AX692" s="2" t="s">
        <v>52</v>
      </c>
      <c r="AY692" s="2" t="s">
        <v>52</v>
      </c>
      <c r="AZ692" s="2" t="s">
        <v>52</v>
      </c>
    </row>
    <row r="693" spans="1:52" ht="30" customHeight="1" x14ac:dyDescent="0.3">
      <c r="A693" s="22" t="s">
        <v>661</v>
      </c>
      <c r="B693" s="22" t="s">
        <v>618</v>
      </c>
      <c r="C693" s="22" t="s">
        <v>619</v>
      </c>
      <c r="D693" s="23">
        <v>4.4999999999999998E-2</v>
      </c>
      <c r="E693" s="25"/>
      <c r="F693" s="28"/>
      <c r="G693" s="25"/>
      <c r="H693" s="28"/>
      <c r="I693" s="25"/>
      <c r="J693" s="28"/>
      <c r="K693" s="25"/>
      <c r="L693" s="28"/>
      <c r="M693" s="22"/>
      <c r="N693" s="2" t="s">
        <v>1143</v>
      </c>
      <c r="O693" s="2" t="s">
        <v>662</v>
      </c>
      <c r="P693" s="2" t="s">
        <v>66</v>
      </c>
      <c r="Q693" s="2" t="s">
        <v>66</v>
      </c>
      <c r="R693" s="2" t="s">
        <v>67</v>
      </c>
      <c r="S693" s="3"/>
      <c r="T693" s="3"/>
      <c r="U693" s="3"/>
      <c r="V693" s="3">
        <v>1</v>
      </c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2" t="s">
        <v>52</v>
      </c>
      <c r="AW693" s="2" t="s">
        <v>1522</v>
      </c>
      <c r="AX693" s="2" t="s">
        <v>52</v>
      </c>
      <c r="AY693" s="2" t="s">
        <v>52</v>
      </c>
      <c r="AZ693" s="2" t="s">
        <v>52</v>
      </c>
    </row>
    <row r="694" spans="1:52" ht="30" customHeight="1" x14ac:dyDescent="0.3">
      <c r="A694" s="22" t="s">
        <v>1523</v>
      </c>
      <c r="B694" s="22" t="s">
        <v>1524</v>
      </c>
      <c r="C694" s="22" t="s">
        <v>630</v>
      </c>
      <c r="D694" s="23">
        <v>0.36399999999999999</v>
      </c>
      <c r="E694" s="25"/>
      <c r="F694" s="28"/>
      <c r="G694" s="25"/>
      <c r="H694" s="28"/>
      <c r="I694" s="25"/>
      <c r="J694" s="28"/>
      <c r="K694" s="25"/>
      <c r="L694" s="28"/>
      <c r="M694" s="22"/>
      <c r="N694" s="2" t="s">
        <v>1143</v>
      </c>
      <c r="O694" s="2" t="s">
        <v>1526</v>
      </c>
      <c r="P694" s="2" t="s">
        <v>67</v>
      </c>
      <c r="Q694" s="2" t="s">
        <v>66</v>
      </c>
      <c r="R694" s="2" t="s">
        <v>66</v>
      </c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2" t="s">
        <v>52</v>
      </c>
      <c r="AW694" s="2" t="s">
        <v>1527</v>
      </c>
      <c r="AX694" s="2" t="s">
        <v>52</v>
      </c>
      <c r="AY694" s="2" t="s">
        <v>52</v>
      </c>
      <c r="AZ694" s="2" t="s">
        <v>52</v>
      </c>
    </row>
    <row r="695" spans="1:52" ht="30" customHeight="1" x14ac:dyDescent="0.3">
      <c r="A695" s="22" t="s">
        <v>1523</v>
      </c>
      <c r="B695" s="22" t="s">
        <v>1524</v>
      </c>
      <c r="C695" s="22" t="s">
        <v>630</v>
      </c>
      <c r="D695" s="23">
        <v>0.36399999999999999</v>
      </c>
      <c r="E695" s="25"/>
      <c r="F695" s="28"/>
      <c r="G695" s="25"/>
      <c r="H695" s="28"/>
      <c r="I695" s="25"/>
      <c r="J695" s="28"/>
      <c r="K695" s="25"/>
      <c r="L695" s="28"/>
      <c r="M695" s="22"/>
      <c r="N695" s="2" t="s">
        <v>1143</v>
      </c>
      <c r="O695" s="2" t="s">
        <v>1526</v>
      </c>
      <c r="P695" s="2" t="s">
        <v>67</v>
      </c>
      <c r="Q695" s="2" t="s">
        <v>66</v>
      </c>
      <c r="R695" s="2" t="s">
        <v>66</v>
      </c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2" t="s">
        <v>52</v>
      </c>
      <c r="AW695" s="2" t="s">
        <v>1527</v>
      </c>
      <c r="AX695" s="2" t="s">
        <v>52</v>
      </c>
      <c r="AY695" s="2" t="s">
        <v>52</v>
      </c>
      <c r="AZ695" s="2" t="s">
        <v>52</v>
      </c>
    </row>
    <row r="696" spans="1:52" ht="30" customHeight="1" x14ac:dyDescent="0.3">
      <c r="A696" s="22" t="s">
        <v>1528</v>
      </c>
      <c r="B696" s="22" t="s">
        <v>1529</v>
      </c>
      <c r="C696" s="22" t="s">
        <v>630</v>
      </c>
      <c r="D696" s="23">
        <v>0.36399999999999999</v>
      </c>
      <c r="E696" s="25"/>
      <c r="F696" s="28"/>
      <c r="G696" s="25"/>
      <c r="H696" s="28"/>
      <c r="I696" s="25"/>
      <c r="J696" s="28"/>
      <c r="K696" s="25"/>
      <c r="L696" s="28"/>
      <c r="M696" s="22"/>
      <c r="N696" s="2" t="s">
        <v>1143</v>
      </c>
      <c r="O696" s="2" t="s">
        <v>1531</v>
      </c>
      <c r="P696" s="2" t="s">
        <v>67</v>
      </c>
      <c r="Q696" s="2" t="s">
        <v>66</v>
      </c>
      <c r="R696" s="2" t="s">
        <v>66</v>
      </c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2" t="s">
        <v>52</v>
      </c>
      <c r="AW696" s="2" t="s">
        <v>1532</v>
      </c>
      <c r="AX696" s="2" t="s">
        <v>52</v>
      </c>
      <c r="AY696" s="2" t="s">
        <v>52</v>
      </c>
      <c r="AZ696" s="2" t="s">
        <v>52</v>
      </c>
    </row>
    <row r="697" spans="1:52" ht="30" customHeight="1" x14ac:dyDescent="0.3">
      <c r="A697" s="22" t="s">
        <v>622</v>
      </c>
      <c r="B697" s="22" t="s">
        <v>1325</v>
      </c>
      <c r="C697" s="22" t="s">
        <v>517</v>
      </c>
      <c r="D697" s="23">
        <v>1</v>
      </c>
      <c r="E697" s="25"/>
      <c r="F697" s="28"/>
      <c r="G697" s="25"/>
      <c r="H697" s="28"/>
      <c r="I697" s="25"/>
      <c r="J697" s="28"/>
      <c r="K697" s="25"/>
      <c r="L697" s="28"/>
      <c r="M697" s="22"/>
      <c r="N697" s="2" t="s">
        <v>1143</v>
      </c>
      <c r="O697" s="2" t="s">
        <v>535</v>
      </c>
      <c r="P697" s="2" t="s">
        <v>66</v>
      </c>
      <c r="Q697" s="2" t="s">
        <v>66</v>
      </c>
      <c r="R697" s="2" t="s">
        <v>66</v>
      </c>
      <c r="S697" s="3">
        <v>1</v>
      </c>
      <c r="T697" s="3">
        <v>2</v>
      </c>
      <c r="U697" s="3">
        <v>0.04</v>
      </c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2" t="s">
        <v>52</v>
      </c>
      <c r="AW697" s="2" t="s">
        <v>1533</v>
      </c>
      <c r="AX697" s="2" t="s">
        <v>52</v>
      </c>
      <c r="AY697" s="2" t="s">
        <v>52</v>
      </c>
      <c r="AZ697" s="2" t="s">
        <v>52</v>
      </c>
    </row>
    <row r="698" spans="1:52" ht="30" customHeight="1" x14ac:dyDescent="0.3">
      <c r="A698" s="22" t="s">
        <v>1534</v>
      </c>
      <c r="B698" s="22" t="s">
        <v>1535</v>
      </c>
      <c r="C698" s="22" t="s">
        <v>630</v>
      </c>
      <c r="D698" s="23">
        <v>0.36399999999999999</v>
      </c>
      <c r="E698" s="25"/>
      <c r="F698" s="28"/>
      <c r="G698" s="25"/>
      <c r="H698" s="28"/>
      <c r="I698" s="25"/>
      <c r="J698" s="28"/>
      <c r="K698" s="25"/>
      <c r="L698" s="28"/>
      <c r="M698" s="22"/>
      <c r="N698" s="2" t="s">
        <v>1143</v>
      </c>
      <c r="O698" s="2" t="s">
        <v>1537</v>
      </c>
      <c r="P698" s="2" t="s">
        <v>67</v>
      </c>
      <c r="Q698" s="2" t="s">
        <v>66</v>
      </c>
      <c r="R698" s="2" t="s">
        <v>66</v>
      </c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2" t="s">
        <v>52</v>
      </c>
      <c r="AW698" s="2" t="s">
        <v>1538</v>
      </c>
      <c r="AX698" s="2" t="s">
        <v>52</v>
      </c>
      <c r="AY698" s="2" t="s">
        <v>52</v>
      </c>
      <c r="AZ698" s="2" t="s">
        <v>52</v>
      </c>
    </row>
    <row r="699" spans="1:52" ht="30" customHeight="1" x14ac:dyDescent="0.3">
      <c r="A699" s="22" t="s">
        <v>625</v>
      </c>
      <c r="B699" s="22" t="s">
        <v>52</v>
      </c>
      <c r="C699" s="22" t="s">
        <v>52</v>
      </c>
      <c r="D699" s="23"/>
      <c r="E699" s="25"/>
      <c r="F699" s="28"/>
      <c r="G699" s="25"/>
      <c r="H699" s="28"/>
      <c r="I699" s="25"/>
      <c r="J699" s="28"/>
      <c r="K699" s="25"/>
      <c r="L699" s="28"/>
      <c r="M699" s="22"/>
      <c r="N699" s="2" t="s">
        <v>106</v>
      </c>
      <c r="O699" s="2" t="s">
        <v>106</v>
      </c>
      <c r="P699" s="2" t="s">
        <v>52</v>
      </c>
      <c r="Q699" s="2" t="s">
        <v>52</v>
      </c>
      <c r="R699" s="2" t="s">
        <v>52</v>
      </c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2" t="s">
        <v>52</v>
      </c>
      <c r="AW699" s="2" t="s">
        <v>52</v>
      </c>
      <c r="AX699" s="2" t="s">
        <v>52</v>
      </c>
      <c r="AY699" s="2" t="s">
        <v>52</v>
      </c>
      <c r="AZ699" s="2" t="s">
        <v>52</v>
      </c>
    </row>
    <row r="700" spans="1:52" ht="30" customHeight="1" x14ac:dyDescent="0.3">
      <c r="A700" s="23"/>
      <c r="B700" s="23"/>
      <c r="C700" s="23"/>
      <c r="D700" s="23"/>
      <c r="E700" s="25"/>
      <c r="F700" s="28"/>
      <c r="G700" s="25"/>
      <c r="H700" s="28"/>
      <c r="I700" s="25"/>
      <c r="J700" s="28"/>
      <c r="K700" s="25"/>
      <c r="L700" s="28"/>
      <c r="M700" s="23"/>
    </row>
    <row r="701" spans="1:52" ht="30" customHeight="1" x14ac:dyDescent="0.3">
      <c r="A701" s="19" t="s">
        <v>1539</v>
      </c>
      <c r="B701" s="20"/>
      <c r="C701" s="20"/>
      <c r="D701" s="20"/>
      <c r="E701" s="24"/>
      <c r="F701" s="27"/>
      <c r="G701" s="24"/>
      <c r="H701" s="27"/>
      <c r="I701" s="24"/>
      <c r="J701" s="27"/>
      <c r="K701" s="24"/>
      <c r="L701" s="27"/>
      <c r="M701" s="21"/>
      <c r="N701" s="1" t="s">
        <v>1526</v>
      </c>
    </row>
    <row r="702" spans="1:52" ht="30" customHeight="1" x14ac:dyDescent="0.3">
      <c r="A702" s="22" t="s">
        <v>1523</v>
      </c>
      <c r="B702" s="22" t="s">
        <v>1524</v>
      </c>
      <c r="C702" s="22" t="s">
        <v>1203</v>
      </c>
      <c r="D702" s="23">
        <v>0.20849999999999999</v>
      </c>
      <c r="E702" s="25"/>
      <c r="F702" s="28"/>
      <c r="G702" s="25"/>
      <c r="H702" s="28"/>
      <c r="I702" s="25"/>
      <c r="J702" s="28"/>
      <c r="K702" s="25"/>
      <c r="L702" s="28"/>
      <c r="M702" s="22"/>
      <c r="N702" s="2" t="s">
        <v>1526</v>
      </c>
      <c r="O702" s="2" t="s">
        <v>1541</v>
      </c>
      <c r="P702" s="2" t="s">
        <v>66</v>
      </c>
      <c r="Q702" s="2" t="s">
        <v>66</v>
      </c>
      <c r="R702" s="2" t="s">
        <v>67</v>
      </c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2" t="s">
        <v>52</v>
      </c>
      <c r="AW702" s="2" t="s">
        <v>1542</v>
      </c>
      <c r="AX702" s="2" t="s">
        <v>52</v>
      </c>
      <c r="AY702" s="2" t="s">
        <v>52</v>
      </c>
      <c r="AZ702" s="2" t="s">
        <v>52</v>
      </c>
    </row>
    <row r="703" spans="1:52" ht="30" customHeight="1" x14ac:dyDescent="0.3">
      <c r="A703" s="22" t="s">
        <v>1206</v>
      </c>
      <c r="B703" s="22" t="s">
        <v>1207</v>
      </c>
      <c r="C703" s="22" t="s">
        <v>793</v>
      </c>
      <c r="D703" s="23">
        <v>19.5</v>
      </c>
      <c r="E703" s="25"/>
      <c r="F703" s="28"/>
      <c r="G703" s="25"/>
      <c r="H703" s="28"/>
      <c r="I703" s="25"/>
      <c r="J703" s="28"/>
      <c r="K703" s="25"/>
      <c r="L703" s="28"/>
      <c r="M703" s="22"/>
      <c r="N703" s="2" t="s">
        <v>1526</v>
      </c>
      <c r="O703" s="2" t="s">
        <v>1208</v>
      </c>
      <c r="P703" s="2" t="s">
        <v>66</v>
      </c>
      <c r="Q703" s="2" t="s">
        <v>66</v>
      </c>
      <c r="R703" s="2" t="s">
        <v>67</v>
      </c>
      <c r="S703" s="3"/>
      <c r="T703" s="3"/>
      <c r="U703" s="3"/>
      <c r="V703" s="3">
        <v>1</v>
      </c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2" t="s">
        <v>52</v>
      </c>
      <c r="AW703" s="2" t="s">
        <v>1543</v>
      </c>
      <c r="AX703" s="2" t="s">
        <v>52</v>
      </c>
      <c r="AY703" s="2" t="s">
        <v>52</v>
      </c>
      <c r="AZ703" s="2" t="s">
        <v>52</v>
      </c>
    </row>
    <row r="704" spans="1:52" ht="30" customHeight="1" x14ac:dyDescent="0.3">
      <c r="A704" s="22" t="s">
        <v>761</v>
      </c>
      <c r="B704" s="22" t="s">
        <v>1544</v>
      </c>
      <c r="C704" s="22" t="s">
        <v>517</v>
      </c>
      <c r="D704" s="23">
        <v>1</v>
      </c>
      <c r="E704" s="25"/>
      <c r="F704" s="28"/>
      <c r="G704" s="25"/>
      <c r="H704" s="28"/>
      <c r="I704" s="25"/>
      <c r="J704" s="28"/>
      <c r="K704" s="25"/>
      <c r="L704" s="28"/>
      <c r="M704" s="22"/>
      <c r="N704" s="2" t="s">
        <v>1526</v>
      </c>
      <c r="O704" s="2" t="s">
        <v>535</v>
      </c>
      <c r="P704" s="2" t="s">
        <v>66</v>
      </c>
      <c r="Q704" s="2" t="s">
        <v>66</v>
      </c>
      <c r="R704" s="2" t="s">
        <v>66</v>
      </c>
      <c r="S704" s="3">
        <v>0</v>
      </c>
      <c r="T704" s="3">
        <v>0</v>
      </c>
      <c r="U704" s="3">
        <v>0.22</v>
      </c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2" t="s">
        <v>52</v>
      </c>
      <c r="AW704" s="2" t="s">
        <v>1545</v>
      </c>
      <c r="AX704" s="2" t="s">
        <v>52</v>
      </c>
      <c r="AY704" s="2" t="s">
        <v>52</v>
      </c>
      <c r="AZ704" s="2" t="s">
        <v>52</v>
      </c>
    </row>
    <row r="705" spans="1:52" ht="30" customHeight="1" x14ac:dyDescent="0.3">
      <c r="A705" s="22" t="s">
        <v>1546</v>
      </c>
      <c r="B705" s="22" t="s">
        <v>618</v>
      </c>
      <c r="C705" s="22" t="s">
        <v>619</v>
      </c>
      <c r="D705" s="23">
        <v>1</v>
      </c>
      <c r="E705" s="25"/>
      <c r="F705" s="28"/>
      <c r="G705" s="25"/>
      <c r="H705" s="28"/>
      <c r="I705" s="25"/>
      <c r="J705" s="28"/>
      <c r="K705" s="25"/>
      <c r="L705" s="28"/>
      <c r="M705" s="22"/>
      <c r="N705" s="2" t="s">
        <v>1526</v>
      </c>
      <c r="O705" s="2" t="s">
        <v>1547</v>
      </c>
      <c r="P705" s="2" t="s">
        <v>66</v>
      </c>
      <c r="Q705" s="2" t="s">
        <v>66</v>
      </c>
      <c r="R705" s="2" t="s">
        <v>67</v>
      </c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2" t="s">
        <v>52</v>
      </c>
      <c r="AW705" s="2" t="s">
        <v>1548</v>
      </c>
      <c r="AX705" s="2" t="s">
        <v>67</v>
      </c>
      <c r="AY705" s="2" t="s">
        <v>52</v>
      </c>
      <c r="AZ705" s="2" t="s">
        <v>52</v>
      </c>
    </row>
    <row r="706" spans="1:52" ht="30" customHeight="1" x14ac:dyDescent="0.3">
      <c r="A706" s="22" t="s">
        <v>625</v>
      </c>
      <c r="B706" s="22" t="s">
        <v>52</v>
      </c>
      <c r="C706" s="22" t="s">
        <v>52</v>
      </c>
      <c r="D706" s="23"/>
      <c r="E706" s="25"/>
      <c r="F706" s="28"/>
      <c r="G706" s="25"/>
      <c r="H706" s="28"/>
      <c r="I706" s="25"/>
      <c r="J706" s="28"/>
      <c r="K706" s="25"/>
      <c r="L706" s="28"/>
      <c r="M706" s="22"/>
      <c r="N706" s="2" t="s">
        <v>106</v>
      </c>
      <c r="O706" s="2" t="s">
        <v>106</v>
      </c>
      <c r="P706" s="2" t="s">
        <v>52</v>
      </c>
      <c r="Q706" s="2" t="s">
        <v>52</v>
      </c>
      <c r="R706" s="2" t="s">
        <v>52</v>
      </c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2" t="s">
        <v>52</v>
      </c>
      <c r="AW706" s="2" t="s">
        <v>52</v>
      </c>
      <c r="AX706" s="2" t="s">
        <v>52</v>
      </c>
      <c r="AY706" s="2" t="s">
        <v>52</v>
      </c>
      <c r="AZ706" s="2" t="s">
        <v>52</v>
      </c>
    </row>
    <row r="707" spans="1:52" ht="30" customHeight="1" x14ac:dyDescent="0.3">
      <c r="A707" s="23"/>
      <c r="B707" s="23"/>
      <c r="C707" s="23"/>
      <c r="D707" s="23"/>
      <c r="E707" s="25"/>
      <c r="F707" s="28"/>
      <c r="G707" s="25"/>
      <c r="H707" s="28"/>
      <c r="I707" s="25"/>
      <c r="J707" s="28"/>
      <c r="K707" s="25"/>
      <c r="L707" s="28"/>
      <c r="M707" s="23"/>
    </row>
    <row r="708" spans="1:52" ht="30" customHeight="1" x14ac:dyDescent="0.3">
      <c r="A708" s="19" t="s">
        <v>1549</v>
      </c>
      <c r="B708" s="20"/>
      <c r="C708" s="20"/>
      <c r="D708" s="20"/>
      <c r="E708" s="24"/>
      <c r="F708" s="27"/>
      <c r="G708" s="24"/>
      <c r="H708" s="27"/>
      <c r="I708" s="24"/>
      <c r="J708" s="27"/>
      <c r="K708" s="24"/>
      <c r="L708" s="27"/>
      <c r="M708" s="21"/>
      <c r="N708" s="1" t="s">
        <v>1531</v>
      </c>
    </row>
    <row r="709" spans="1:52" ht="30" customHeight="1" x14ac:dyDescent="0.3">
      <c r="A709" s="22" t="s">
        <v>1528</v>
      </c>
      <c r="B709" s="22" t="s">
        <v>1529</v>
      </c>
      <c r="C709" s="22" t="s">
        <v>1203</v>
      </c>
      <c r="D709" s="23">
        <v>0.20569999999999999</v>
      </c>
      <c r="E709" s="25"/>
      <c r="F709" s="28"/>
      <c r="G709" s="25"/>
      <c r="H709" s="28"/>
      <c r="I709" s="25"/>
      <c r="J709" s="28"/>
      <c r="K709" s="25"/>
      <c r="L709" s="28"/>
      <c r="M709" s="22"/>
      <c r="N709" s="2" t="s">
        <v>1531</v>
      </c>
      <c r="O709" s="2" t="s">
        <v>1551</v>
      </c>
      <c r="P709" s="2" t="s">
        <v>66</v>
      </c>
      <c r="Q709" s="2" t="s">
        <v>66</v>
      </c>
      <c r="R709" s="2" t="s">
        <v>67</v>
      </c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2" t="s">
        <v>52</v>
      </c>
      <c r="AW709" s="2" t="s">
        <v>1552</v>
      </c>
      <c r="AX709" s="2" t="s">
        <v>52</v>
      </c>
      <c r="AY709" s="2" t="s">
        <v>52</v>
      </c>
      <c r="AZ709" s="2" t="s">
        <v>52</v>
      </c>
    </row>
    <row r="710" spans="1:52" ht="30" customHeight="1" x14ac:dyDescent="0.3">
      <c r="A710" s="22" t="s">
        <v>1206</v>
      </c>
      <c r="B710" s="22" t="s">
        <v>1207</v>
      </c>
      <c r="C710" s="22" t="s">
        <v>793</v>
      </c>
      <c r="D710" s="23">
        <v>6.1</v>
      </c>
      <c r="E710" s="25"/>
      <c r="F710" s="28"/>
      <c r="G710" s="25"/>
      <c r="H710" s="28"/>
      <c r="I710" s="25"/>
      <c r="J710" s="28"/>
      <c r="K710" s="25"/>
      <c r="L710" s="28"/>
      <c r="M710" s="22"/>
      <c r="N710" s="2" t="s">
        <v>1531</v>
      </c>
      <c r="O710" s="2" t="s">
        <v>1208</v>
      </c>
      <c r="P710" s="2" t="s">
        <v>66</v>
      </c>
      <c r="Q710" s="2" t="s">
        <v>66</v>
      </c>
      <c r="R710" s="2" t="s">
        <v>67</v>
      </c>
      <c r="S710" s="3"/>
      <c r="T710" s="3"/>
      <c r="U710" s="3"/>
      <c r="V710" s="3">
        <v>1</v>
      </c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2" t="s">
        <v>52</v>
      </c>
      <c r="AW710" s="2" t="s">
        <v>1553</v>
      </c>
      <c r="AX710" s="2" t="s">
        <v>52</v>
      </c>
      <c r="AY710" s="2" t="s">
        <v>52</v>
      </c>
      <c r="AZ710" s="2" t="s">
        <v>52</v>
      </c>
    </row>
    <row r="711" spans="1:52" ht="30" customHeight="1" x14ac:dyDescent="0.3">
      <c r="A711" s="22" t="s">
        <v>761</v>
      </c>
      <c r="B711" s="22" t="s">
        <v>1554</v>
      </c>
      <c r="C711" s="22" t="s">
        <v>517</v>
      </c>
      <c r="D711" s="23">
        <v>1</v>
      </c>
      <c r="E711" s="25"/>
      <c r="F711" s="28"/>
      <c r="G711" s="25"/>
      <c r="H711" s="28"/>
      <c r="I711" s="25"/>
      <c r="J711" s="28"/>
      <c r="K711" s="25"/>
      <c r="L711" s="28"/>
      <c r="M711" s="22"/>
      <c r="N711" s="2" t="s">
        <v>1531</v>
      </c>
      <c r="O711" s="2" t="s">
        <v>535</v>
      </c>
      <c r="P711" s="2" t="s">
        <v>66</v>
      </c>
      <c r="Q711" s="2" t="s">
        <v>66</v>
      </c>
      <c r="R711" s="2" t="s">
        <v>66</v>
      </c>
      <c r="S711" s="3">
        <v>0</v>
      </c>
      <c r="T711" s="3">
        <v>0</v>
      </c>
      <c r="U711" s="3">
        <v>0.39</v>
      </c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2" t="s">
        <v>52</v>
      </c>
      <c r="AW711" s="2" t="s">
        <v>1555</v>
      </c>
      <c r="AX711" s="2" t="s">
        <v>52</v>
      </c>
      <c r="AY711" s="2" t="s">
        <v>52</v>
      </c>
      <c r="AZ711" s="2" t="s">
        <v>52</v>
      </c>
    </row>
    <row r="712" spans="1:52" ht="30" customHeight="1" x14ac:dyDescent="0.3">
      <c r="A712" s="22" t="s">
        <v>1546</v>
      </c>
      <c r="B712" s="22" t="s">
        <v>618</v>
      </c>
      <c r="C712" s="22" t="s">
        <v>619</v>
      </c>
      <c r="D712" s="23">
        <v>1</v>
      </c>
      <c r="E712" s="25"/>
      <c r="F712" s="28"/>
      <c r="G712" s="25"/>
      <c r="H712" s="28"/>
      <c r="I712" s="25"/>
      <c r="J712" s="28"/>
      <c r="K712" s="25"/>
      <c r="L712" s="28"/>
      <c r="M712" s="22"/>
      <c r="N712" s="2" t="s">
        <v>1531</v>
      </c>
      <c r="O712" s="2" t="s">
        <v>1547</v>
      </c>
      <c r="P712" s="2" t="s">
        <v>66</v>
      </c>
      <c r="Q712" s="2" t="s">
        <v>66</v>
      </c>
      <c r="R712" s="2" t="s">
        <v>67</v>
      </c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2" t="s">
        <v>52</v>
      </c>
      <c r="AW712" s="2" t="s">
        <v>1556</v>
      </c>
      <c r="AX712" s="2" t="s">
        <v>67</v>
      </c>
      <c r="AY712" s="2" t="s">
        <v>52</v>
      </c>
      <c r="AZ712" s="2" t="s">
        <v>52</v>
      </c>
    </row>
    <row r="713" spans="1:52" ht="30" customHeight="1" x14ac:dyDescent="0.3">
      <c r="A713" s="22" t="s">
        <v>625</v>
      </c>
      <c r="B713" s="22" t="s">
        <v>52</v>
      </c>
      <c r="C713" s="22" t="s">
        <v>52</v>
      </c>
      <c r="D713" s="23"/>
      <c r="E713" s="25"/>
      <c r="F713" s="28"/>
      <c r="G713" s="25"/>
      <c r="H713" s="28"/>
      <c r="I713" s="25"/>
      <c r="J713" s="28"/>
      <c r="K713" s="25"/>
      <c r="L713" s="28"/>
      <c r="M713" s="22"/>
      <c r="N713" s="2" t="s">
        <v>106</v>
      </c>
      <c r="O713" s="2" t="s">
        <v>106</v>
      </c>
      <c r="P713" s="2" t="s">
        <v>52</v>
      </c>
      <c r="Q713" s="2" t="s">
        <v>52</v>
      </c>
      <c r="R713" s="2" t="s">
        <v>52</v>
      </c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2" t="s">
        <v>52</v>
      </c>
      <c r="AW713" s="2" t="s">
        <v>52</v>
      </c>
      <c r="AX713" s="2" t="s">
        <v>52</v>
      </c>
      <c r="AY713" s="2" t="s">
        <v>52</v>
      </c>
      <c r="AZ713" s="2" t="s">
        <v>52</v>
      </c>
    </row>
    <row r="714" spans="1:52" ht="30" customHeight="1" x14ac:dyDescent="0.3">
      <c r="A714" s="23"/>
      <c r="B714" s="23"/>
      <c r="C714" s="23"/>
      <c r="D714" s="23"/>
      <c r="E714" s="25"/>
      <c r="F714" s="28"/>
      <c r="G714" s="25"/>
      <c r="H714" s="28"/>
      <c r="I714" s="25"/>
      <c r="J714" s="28"/>
      <c r="K714" s="25"/>
      <c r="L714" s="28"/>
      <c r="M714" s="23"/>
    </row>
    <row r="715" spans="1:52" ht="30" customHeight="1" x14ac:dyDescent="0.3">
      <c r="A715" s="19" t="s">
        <v>1557</v>
      </c>
      <c r="B715" s="20"/>
      <c r="C715" s="20"/>
      <c r="D715" s="20"/>
      <c r="E715" s="24"/>
      <c r="F715" s="27"/>
      <c r="G715" s="24"/>
      <c r="H715" s="27"/>
      <c r="I715" s="24"/>
      <c r="J715" s="27"/>
      <c r="K715" s="24"/>
      <c r="L715" s="27"/>
      <c r="M715" s="21"/>
      <c r="N715" s="1" t="s">
        <v>1537</v>
      </c>
    </row>
    <row r="716" spans="1:52" ht="30" customHeight="1" x14ac:dyDescent="0.3">
      <c r="A716" s="22" t="s">
        <v>1534</v>
      </c>
      <c r="B716" s="22" t="s">
        <v>1535</v>
      </c>
      <c r="C716" s="22" t="s">
        <v>1203</v>
      </c>
      <c r="D716" s="23">
        <v>0.61319999999999997</v>
      </c>
      <c r="E716" s="25"/>
      <c r="F716" s="28"/>
      <c r="G716" s="25"/>
      <c r="H716" s="28"/>
      <c r="I716" s="25"/>
      <c r="J716" s="28"/>
      <c r="K716" s="25"/>
      <c r="L716" s="28"/>
      <c r="M716" s="22"/>
      <c r="N716" s="2" t="s">
        <v>1537</v>
      </c>
      <c r="O716" s="2" t="s">
        <v>1559</v>
      </c>
      <c r="P716" s="2" t="s">
        <v>66</v>
      </c>
      <c r="Q716" s="2" t="s">
        <v>66</v>
      </c>
      <c r="R716" s="2" t="s">
        <v>67</v>
      </c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2" t="s">
        <v>52</v>
      </c>
      <c r="AW716" s="2" t="s">
        <v>1560</v>
      </c>
      <c r="AX716" s="2" t="s">
        <v>52</v>
      </c>
      <c r="AY716" s="2" t="s">
        <v>52</v>
      </c>
      <c r="AZ716" s="2" t="s">
        <v>52</v>
      </c>
    </row>
    <row r="717" spans="1:52" ht="30" customHeight="1" x14ac:dyDescent="0.3">
      <c r="A717" s="22" t="s">
        <v>625</v>
      </c>
      <c r="B717" s="22" t="s">
        <v>52</v>
      </c>
      <c r="C717" s="22" t="s">
        <v>52</v>
      </c>
      <c r="D717" s="23"/>
      <c r="E717" s="25"/>
      <c r="F717" s="28"/>
      <c r="G717" s="25"/>
      <c r="H717" s="28"/>
      <c r="I717" s="25"/>
      <c r="J717" s="28"/>
      <c r="K717" s="25"/>
      <c r="L717" s="28"/>
      <c r="M717" s="22"/>
      <c r="N717" s="2" t="s">
        <v>106</v>
      </c>
      <c r="O717" s="2" t="s">
        <v>106</v>
      </c>
      <c r="P717" s="2" t="s">
        <v>52</v>
      </c>
      <c r="Q717" s="2" t="s">
        <v>52</v>
      </c>
      <c r="R717" s="2" t="s">
        <v>52</v>
      </c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2" t="s">
        <v>52</v>
      </c>
      <c r="AW717" s="2" t="s">
        <v>52</v>
      </c>
      <c r="AX717" s="2" t="s">
        <v>52</v>
      </c>
      <c r="AY717" s="2" t="s">
        <v>52</v>
      </c>
      <c r="AZ717" s="2" t="s">
        <v>52</v>
      </c>
    </row>
    <row r="718" spans="1:52" ht="30" customHeight="1" x14ac:dyDescent="0.3">
      <c r="A718" s="23"/>
      <c r="B718" s="23"/>
      <c r="C718" s="23"/>
      <c r="D718" s="23"/>
      <c r="E718" s="25"/>
      <c r="F718" s="28"/>
      <c r="G718" s="25"/>
      <c r="H718" s="28"/>
      <c r="I718" s="25"/>
      <c r="J718" s="28"/>
      <c r="K718" s="25"/>
      <c r="L718" s="28"/>
      <c r="M718" s="23"/>
    </row>
    <row r="719" spans="1:52" ht="30" customHeight="1" x14ac:dyDescent="0.3">
      <c r="A719" s="19" t="s">
        <v>1561</v>
      </c>
      <c r="B719" s="20"/>
      <c r="C719" s="20"/>
      <c r="D719" s="20"/>
      <c r="E719" s="24"/>
      <c r="F719" s="27"/>
      <c r="G719" s="24"/>
      <c r="H719" s="27"/>
      <c r="I719" s="24"/>
      <c r="J719" s="27"/>
      <c r="K719" s="24"/>
      <c r="L719" s="27"/>
      <c r="M719" s="21"/>
      <c r="N719" s="1" t="s">
        <v>1562</v>
      </c>
    </row>
    <row r="720" spans="1:52" ht="30" customHeight="1" x14ac:dyDescent="0.3">
      <c r="A720" s="22" t="s">
        <v>1523</v>
      </c>
      <c r="B720" s="22" t="s">
        <v>1563</v>
      </c>
      <c r="C720" s="22" t="s">
        <v>1203</v>
      </c>
      <c r="D720" s="23">
        <v>0.20849999999999999</v>
      </c>
      <c r="E720" s="25"/>
      <c r="F720" s="28"/>
      <c r="G720" s="25"/>
      <c r="H720" s="28"/>
      <c r="I720" s="25"/>
      <c r="J720" s="28"/>
      <c r="K720" s="25"/>
      <c r="L720" s="28"/>
      <c r="M720" s="22"/>
      <c r="N720" s="2" t="s">
        <v>1562</v>
      </c>
      <c r="O720" s="2" t="s">
        <v>1565</v>
      </c>
      <c r="P720" s="2" t="s">
        <v>66</v>
      </c>
      <c r="Q720" s="2" t="s">
        <v>66</v>
      </c>
      <c r="R720" s="2" t="s">
        <v>67</v>
      </c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2" t="s">
        <v>52</v>
      </c>
      <c r="AW720" s="2" t="s">
        <v>1566</v>
      </c>
      <c r="AX720" s="2" t="s">
        <v>52</v>
      </c>
      <c r="AY720" s="2" t="s">
        <v>52</v>
      </c>
      <c r="AZ720" s="2" t="s">
        <v>52</v>
      </c>
    </row>
    <row r="721" spans="1:52" ht="30" customHeight="1" x14ac:dyDescent="0.3">
      <c r="A721" s="22" t="s">
        <v>1206</v>
      </c>
      <c r="B721" s="22" t="s">
        <v>1207</v>
      </c>
      <c r="C721" s="22" t="s">
        <v>793</v>
      </c>
      <c r="D721" s="23">
        <v>11.6</v>
      </c>
      <c r="E721" s="25"/>
      <c r="F721" s="28"/>
      <c r="G721" s="25"/>
      <c r="H721" s="28"/>
      <c r="I721" s="25"/>
      <c r="J721" s="28"/>
      <c r="K721" s="25"/>
      <c r="L721" s="28"/>
      <c r="M721" s="22"/>
      <c r="N721" s="2" t="s">
        <v>1562</v>
      </c>
      <c r="O721" s="2" t="s">
        <v>1208</v>
      </c>
      <c r="P721" s="2" t="s">
        <v>66</v>
      </c>
      <c r="Q721" s="2" t="s">
        <v>66</v>
      </c>
      <c r="R721" s="2" t="s">
        <v>67</v>
      </c>
      <c r="S721" s="3"/>
      <c r="T721" s="3"/>
      <c r="U721" s="3"/>
      <c r="V721" s="3">
        <v>1</v>
      </c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2" t="s">
        <v>52</v>
      </c>
      <c r="AW721" s="2" t="s">
        <v>1567</v>
      </c>
      <c r="AX721" s="2" t="s">
        <v>52</v>
      </c>
      <c r="AY721" s="2" t="s">
        <v>52</v>
      </c>
      <c r="AZ721" s="2" t="s">
        <v>52</v>
      </c>
    </row>
    <row r="722" spans="1:52" ht="30" customHeight="1" x14ac:dyDescent="0.3">
      <c r="A722" s="22" t="s">
        <v>761</v>
      </c>
      <c r="B722" s="22" t="s">
        <v>1544</v>
      </c>
      <c r="C722" s="22" t="s">
        <v>517</v>
      </c>
      <c r="D722" s="23">
        <v>1</v>
      </c>
      <c r="E722" s="25"/>
      <c r="F722" s="28"/>
      <c r="G722" s="25"/>
      <c r="H722" s="28"/>
      <c r="I722" s="25"/>
      <c r="J722" s="28"/>
      <c r="K722" s="25"/>
      <c r="L722" s="28"/>
      <c r="M722" s="22"/>
      <c r="N722" s="2" t="s">
        <v>1562</v>
      </c>
      <c r="O722" s="2" t="s">
        <v>535</v>
      </c>
      <c r="P722" s="2" t="s">
        <v>66</v>
      </c>
      <c r="Q722" s="2" t="s">
        <v>66</v>
      </c>
      <c r="R722" s="2" t="s">
        <v>66</v>
      </c>
      <c r="S722" s="3">
        <v>0</v>
      </c>
      <c r="T722" s="3">
        <v>0</v>
      </c>
      <c r="U722" s="3">
        <v>0.22</v>
      </c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2" t="s">
        <v>52</v>
      </c>
      <c r="AW722" s="2" t="s">
        <v>1568</v>
      </c>
      <c r="AX722" s="2" t="s">
        <v>52</v>
      </c>
      <c r="AY722" s="2" t="s">
        <v>52</v>
      </c>
      <c r="AZ722" s="2" t="s">
        <v>52</v>
      </c>
    </row>
    <row r="723" spans="1:52" ht="30" customHeight="1" x14ac:dyDescent="0.3">
      <c r="A723" s="22" t="s">
        <v>1546</v>
      </c>
      <c r="B723" s="22" t="s">
        <v>618</v>
      </c>
      <c r="C723" s="22" t="s">
        <v>619</v>
      </c>
      <c r="D723" s="23">
        <v>1</v>
      </c>
      <c r="E723" s="25"/>
      <c r="F723" s="28"/>
      <c r="G723" s="25"/>
      <c r="H723" s="28"/>
      <c r="I723" s="25"/>
      <c r="J723" s="28"/>
      <c r="K723" s="25"/>
      <c r="L723" s="28"/>
      <c r="M723" s="22"/>
      <c r="N723" s="2" t="s">
        <v>1562</v>
      </c>
      <c r="O723" s="2" t="s">
        <v>1547</v>
      </c>
      <c r="P723" s="2" t="s">
        <v>66</v>
      </c>
      <c r="Q723" s="2" t="s">
        <v>66</v>
      </c>
      <c r="R723" s="2" t="s">
        <v>67</v>
      </c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2" t="s">
        <v>52</v>
      </c>
      <c r="AW723" s="2" t="s">
        <v>1569</v>
      </c>
      <c r="AX723" s="2" t="s">
        <v>67</v>
      </c>
      <c r="AY723" s="2" t="s">
        <v>52</v>
      </c>
      <c r="AZ723" s="2" t="s">
        <v>52</v>
      </c>
    </row>
    <row r="724" spans="1:52" ht="30" customHeight="1" x14ac:dyDescent="0.3">
      <c r="A724" s="22" t="s">
        <v>625</v>
      </c>
      <c r="B724" s="22" t="s">
        <v>52</v>
      </c>
      <c r="C724" s="22" t="s">
        <v>52</v>
      </c>
      <c r="D724" s="23"/>
      <c r="E724" s="25"/>
      <c r="F724" s="28"/>
      <c r="G724" s="25"/>
      <c r="H724" s="28"/>
      <c r="I724" s="25"/>
      <c r="J724" s="28"/>
      <c r="K724" s="25"/>
      <c r="L724" s="28"/>
      <c r="M724" s="22"/>
      <c r="N724" s="2" t="s">
        <v>106</v>
      </c>
      <c r="O724" s="2" t="s">
        <v>106</v>
      </c>
      <c r="P724" s="2" t="s">
        <v>52</v>
      </c>
      <c r="Q724" s="2" t="s">
        <v>52</v>
      </c>
      <c r="R724" s="2" t="s">
        <v>52</v>
      </c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2" t="s">
        <v>52</v>
      </c>
      <c r="AW724" s="2" t="s">
        <v>52</v>
      </c>
      <c r="AX724" s="2" t="s">
        <v>52</v>
      </c>
      <c r="AY724" s="2" t="s">
        <v>52</v>
      </c>
      <c r="AZ724" s="2" t="s">
        <v>52</v>
      </c>
    </row>
    <row r="725" spans="1:52" ht="30" customHeight="1" x14ac:dyDescent="0.3">
      <c r="A725" s="23"/>
      <c r="B725" s="23"/>
      <c r="C725" s="23"/>
      <c r="D725" s="23"/>
      <c r="E725" s="25"/>
      <c r="F725" s="28"/>
      <c r="G725" s="25"/>
      <c r="H725" s="28"/>
      <c r="I725" s="25"/>
      <c r="J725" s="28"/>
      <c r="K725" s="25"/>
      <c r="L725" s="28"/>
      <c r="M725" s="23"/>
    </row>
    <row r="726" spans="1:52" ht="30" customHeight="1" x14ac:dyDescent="0.3">
      <c r="A726" s="19" t="s">
        <v>1570</v>
      </c>
      <c r="B726" s="20"/>
      <c r="C726" s="20"/>
      <c r="D726" s="20"/>
      <c r="E726" s="24"/>
      <c r="F726" s="27"/>
      <c r="G726" s="24"/>
      <c r="H726" s="27"/>
      <c r="I726" s="24"/>
      <c r="J726" s="27"/>
      <c r="K726" s="24"/>
      <c r="L726" s="27"/>
      <c r="M726" s="21"/>
      <c r="N726" s="1" t="s">
        <v>1170</v>
      </c>
    </row>
    <row r="727" spans="1:52" ht="30" customHeight="1" x14ac:dyDescent="0.3">
      <c r="A727" s="22" t="s">
        <v>1071</v>
      </c>
      <c r="B727" s="22" t="s">
        <v>618</v>
      </c>
      <c r="C727" s="22" t="s">
        <v>619</v>
      </c>
      <c r="D727" s="23">
        <v>4.3400000000000001E-2</v>
      </c>
      <c r="E727" s="25"/>
      <c r="F727" s="28"/>
      <c r="G727" s="25"/>
      <c r="H727" s="28"/>
      <c r="I727" s="25"/>
      <c r="J727" s="28"/>
      <c r="K727" s="25"/>
      <c r="L727" s="28"/>
      <c r="M727" s="22"/>
      <c r="N727" s="2" t="s">
        <v>1170</v>
      </c>
      <c r="O727" s="2" t="s">
        <v>1072</v>
      </c>
      <c r="P727" s="2" t="s">
        <v>66</v>
      </c>
      <c r="Q727" s="2" t="s">
        <v>66</v>
      </c>
      <c r="R727" s="2" t="s">
        <v>67</v>
      </c>
      <c r="S727" s="3"/>
      <c r="T727" s="3"/>
      <c r="U727" s="3"/>
      <c r="V727" s="3">
        <v>1</v>
      </c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2" t="s">
        <v>52</v>
      </c>
      <c r="AW727" s="2" t="s">
        <v>1572</v>
      </c>
      <c r="AX727" s="2" t="s">
        <v>52</v>
      </c>
      <c r="AY727" s="2" t="s">
        <v>52</v>
      </c>
      <c r="AZ727" s="2" t="s">
        <v>52</v>
      </c>
    </row>
    <row r="728" spans="1:52" ht="30" customHeight="1" x14ac:dyDescent="0.3">
      <c r="A728" s="22" t="s">
        <v>661</v>
      </c>
      <c r="B728" s="22" t="s">
        <v>618</v>
      </c>
      <c r="C728" s="22" t="s">
        <v>619</v>
      </c>
      <c r="D728" s="23">
        <v>4.3400000000000001E-2</v>
      </c>
      <c r="E728" s="25"/>
      <c r="F728" s="28"/>
      <c r="G728" s="25"/>
      <c r="H728" s="28"/>
      <c r="I728" s="25"/>
      <c r="J728" s="28"/>
      <c r="K728" s="25"/>
      <c r="L728" s="28"/>
      <c r="M728" s="22"/>
      <c r="N728" s="2" t="s">
        <v>1170</v>
      </c>
      <c r="O728" s="2" t="s">
        <v>662</v>
      </c>
      <c r="P728" s="2" t="s">
        <v>66</v>
      </c>
      <c r="Q728" s="2" t="s">
        <v>66</v>
      </c>
      <c r="R728" s="2" t="s">
        <v>67</v>
      </c>
      <c r="S728" s="3"/>
      <c r="T728" s="3"/>
      <c r="U728" s="3"/>
      <c r="V728" s="3">
        <v>1</v>
      </c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2" t="s">
        <v>52</v>
      </c>
      <c r="AW728" s="2" t="s">
        <v>1573</v>
      </c>
      <c r="AX728" s="2" t="s">
        <v>52</v>
      </c>
      <c r="AY728" s="2" t="s">
        <v>52</v>
      </c>
      <c r="AZ728" s="2" t="s">
        <v>52</v>
      </c>
    </row>
    <row r="729" spans="1:52" ht="30" customHeight="1" x14ac:dyDescent="0.3">
      <c r="A729" s="22" t="s">
        <v>1574</v>
      </c>
      <c r="B729" s="22" t="s">
        <v>623</v>
      </c>
      <c r="C729" s="22" t="s">
        <v>517</v>
      </c>
      <c r="D729" s="23">
        <v>1</v>
      </c>
      <c r="E729" s="25"/>
      <c r="F729" s="28"/>
      <c r="G729" s="25"/>
      <c r="H729" s="28"/>
      <c r="I729" s="25"/>
      <c r="J729" s="28"/>
      <c r="K729" s="25"/>
      <c r="L729" s="28"/>
      <c r="M729" s="22"/>
      <c r="N729" s="2" t="s">
        <v>1170</v>
      </c>
      <c r="O729" s="2" t="s">
        <v>535</v>
      </c>
      <c r="P729" s="2" t="s">
        <v>66</v>
      </c>
      <c r="Q729" s="2" t="s">
        <v>66</v>
      </c>
      <c r="R729" s="2" t="s">
        <v>66</v>
      </c>
      <c r="S729" s="3">
        <v>1</v>
      </c>
      <c r="T729" s="3">
        <v>2</v>
      </c>
      <c r="U729" s="3">
        <v>0.03</v>
      </c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2" t="s">
        <v>52</v>
      </c>
      <c r="AW729" s="2" t="s">
        <v>1575</v>
      </c>
      <c r="AX729" s="2" t="s">
        <v>52</v>
      </c>
      <c r="AY729" s="2" t="s">
        <v>52</v>
      </c>
      <c r="AZ729" s="2" t="s">
        <v>52</v>
      </c>
    </row>
    <row r="730" spans="1:52" ht="30" customHeight="1" x14ac:dyDescent="0.3">
      <c r="A730" s="22" t="s">
        <v>625</v>
      </c>
      <c r="B730" s="22" t="s">
        <v>52</v>
      </c>
      <c r="C730" s="22" t="s">
        <v>52</v>
      </c>
      <c r="D730" s="23"/>
      <c r="E730" s="25"/>
      <c r="F730" s="28"/>
      <c r="G730" s="25"/>
      <c r="H730" s="28"/>
      <c r="I730" s="25"/>
      <c r="J730" s="28"/>
      <c r="K730" s="25"/>
      <c r="L730" s="28"/>
      <c r="M730" s="22"/>
      <c r="N730" s="2" t="s">
        <v>106</v>
      </c>
      <c r="O730" s="2" t="s">
        <v>106</v>
      </c>
      <c r="P730" s="2" t="s">
        <v>52</v>
      </c>
      <c r="Q730" s="2" t="s">
        <v>52</v>
      </c>
      <c r="R730" s="2" t="s">
        <v>52</v>
      </c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2" t="s">
        <v>52</v>
      </c>
      <c r="AW730" s="2" t="s">
        <v>52</v>
      </c>
      <c r="AX730" s="2" t="s">
        <v>52</v>
      </c>
      <c r="AY730" s="2" t="s">
        <v>52</v>
      </c>
      <c r="AZ730" s="2" t="s">
        <v>52</v>
      </c>
    </row>
    <row r="731" spans="1:52" ht="30" customHeight="1" x14ac:dyDescent="0.3">
      <c r="A731" s="23"/>
      <c r="B731" s="23"/>
      <c r="C731" s="23"/>
      <c r="D731" s="23"/>
      <c r="E731" s="25"/>
      <c r="F731" s="28"/>
      <c r="G731" s="25"/>
      <c r="H731" s="28"/>
      <c r="I731" s="25"/>
      <c r="J731" s="28"/>
      <c r="K731" s="25"/>
      <c r="L731" s="28"/>
      <c r="M731" s="23"/>
    </row>
    <row r="732" spans="1:52" ht="30" customHeight="1" x14ac:dyDescent="0.3">
      <c r="A732" s="19" t="s">
        <v>1576</v>
      </c>
      <c r="B732" s="20"/>
      <c r="C732" s="20"/>
      <c r="D732" s="20"/>
      <c r="E732" s="24"/>
      <c r="F732" s="27"/>
      <c r="G732" s="24"/>
      <c r="H732" s="27"/>
      <c r="I732" s="24"/>
      <c r="J732" s="27"/>
      <c r="K732" s="24"/>
      <c r="L732" s="27"/>
      <c r="M732" s="21"/>
      <c r="N732" s="1" t="s">
        <v>1577</v>
      </c>
    </row>
    <row r="733" spans="1:52" ht="30" customHeight="1" x14ac:dyDescent="0.3">
      <c r="A733" s="22" t="s">
        <v>1578</v>
      </c>
      <c r="B733" s="22" t="s">
        <v>1579</v>
      </c>
      <c r="C733" s="22" t="s">
        <v>1203</v>
      </c>
      <c r="D733" s="23">
        <v>0.28199999999999997</v>
      </c>
      <c r="E733" s="25"/>
      <c r="F733" s="28"/>
      <c r="G733" s="25"/>
      <c r="H733" s="28"/>
      <c r="I733" s="25"/>
      <c r="J733" s="28"/>
      <c r="K733" s="25"/>
      <c r="L733" s="28"/>
      <c r="M733" s="22"/>
      <c r="N733" s="2" t="s">
        <v>1577</v>
      </c>
      <c r="O733" s="2" t="s">
        <v>1582</v>
      </c>
      <c r="P733" s="2" t="s">
        <v>66</v>
      </c>
      <c r="Q733" s="2" t="s">
        <v>66</v>
      </c>
      <c r="R733" s="2" t="s">
        <v>67</v>
      </c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2" t="s">
        <v>52</v>
      </c>
      <c r="AW733" s="2" t="s">
        <v>1583</v>
      </c>
      <c r="AX733" s="2" t="s">
        <v>52</v>
      </c>
      <c r="AY733" s="2" t="s">
        <v>52</v>
      </c>
      <c r="AZ733" s="2" t="s">
        <v>52</v>
      </c>
    </row>
    <row r="734" spans="1:52" ht="30" customHeight="1" x14ac:dyDescent="0.3">
      <c r="A734" s="22" t="s">
        <v>1206</v>
      </c>
      <c r="B734" s="22" t="s">
        <v>1207</v>
      </c>
      <c r="C734" s="22" t="s">
        <v>793</v>
      </c>
      <c r="D734" s="23">
        <v>9.3000000000000007</v>
      </c>
      <c r="E734" s="25"/>
      <c r="F734" s="28"/>
      <c r="G734" s="25"/>
      <c r="H734" s="28"/>
      <c r="I734" s="25"/>
      <c r="J734" s="28"/>
      <c r="K734" s="25"/>
      <c r="L734" s="28"/>
      <c r="M734" s="22"/>
      <c r="N734" s="2" t="s">
        <v>1577</v>
      </c>
      <c r="O734" s="2" t="s">
        <v>1208</v>
      </c>
      <c r="P734" s="2" t="s">
        <v>66</v>
      </c>
      <c r="Q734" s="2" t="s">
        <v>66</v>
      </c>
      <c r="R734" s="2" t="s">
        <v>67</v>
      </c>
      <c r="S734" s="3"/>
      <c r="T734" s="3"/>
      <c r="U734" s="3"/>
      <c r="V734" s="3">
        <v>1</v>
      </c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2" t="s">
        <v>52</v>
      </c>
      <c r="AW734" s="2" t="s">
        <v>1584</v>
      </c>
      <c r="AX734" s="2" t="s">
        <v>52</v>
      </c>
      <c r="AY734" s="2" t="s">
        <v>52</v>
      </c>
      <c r="AZ734" s="2" t="s">
        <v>52</v>
      </c>
    </row>
    <row r="735" spans="1:52" ht="30" customHeight="1" x14ac:dyDescent="0.3">
      <c r="A735" s="22" t="s">
        <v>761</v>
      </c>
      <c r="B735" s="22" t="s">
        <v>1585</v>
      </c>
      <c r="C735" s="22" t="s">
        <v>517</v>
      </c>
      <c r="D735" s="23">
        <v>1</v>
      </c>
      <c r="E735" s="25"/>
      <c r="F735" s="28"/>
      <c r="G735" s="25"/>
      <c r="H735" s="28"/>
      <c r="I735" s="25"/>
      <c r="J735" s="28"/>
      <c r="K735" s="25"/>
      <c r="L735" s="28"/>
      <c r="M735" s="22"/>
      <c r="N735" s="2" t="s">
        <v>1577</v>
      </c>
      <c r="O735" s="2" t="s">
        <v>535</v>
      </c>
      <c r="P735" s="2" t="s">
        <v>66</v>
      </c>
      <c r="Q735" s="2" t="s">
        <v>66</v>
      </c>
      <c r="R735" s="2" t="s">
        <v>66</v>
      </c>
      <c r="S735" s="3">
        <v>0</v>
      </c>
      <c r="T735" s="3">
        <v>0</v>
      </c>
      <c r="U735" s="3">
        <v>0.38</v>
      </c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2" t="s">
        <v>52</v>
      </c>
      <c r="AW735" s="2" t="s">
        <v>1586</v>
      </c>
      <c r="AX735" s="2" t="s">
        <v>52</v>
      </c>
      <c r="AY735" s="2" t="s">
        <v>52</v>
      </c>
      <c r="AZ735" s="2" t="s">
        <v>52</v>
      </c>
    </row>
    <row r="736" spans="1:52" ht="30" customHeight="1" x14ac:dyDescent="0.3">
      <c r="A736" s="22" t="s">
        <v>1212</v>
      </c>
      <c r="B736" s="22" t="s">
        <v>618</v>
      </c>
      <c r="C736" s="22" t="s">
        <v>619</v>
      </c>
      <c r="D736" s="23">
        <v>1</v>
      </c>
      <c r="E736" s="25"/>
      <c r="F736" s="28"/>
      <c r="G736" s="25"/>
      <c r="H736" s="28"/>
      <c r="I736" s="25"/>
      <c r="J736" s="28"/>
      <c r="K736" s="25"/>
      <c r="L736" s="28"/>
      <c r="M736" s="22"/>
      <c r="N736" s="2" t="s">
        <v>1577</v>
      </c>
      <c r="O736" s="2" t="s">
        <v>1213</v>
      </c>
      <c r="P736" s="2" t="s">
        <v>66</v>
      </c>
      <c r="Q736" s="2" t="s">
        <v>66</v>
      </c>
      <c r="R736" s="2" t="s">
        <v>67</v>
      </c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2" t="s">
        <v>52</v>
      </c>
      <c r="AW736" s="2" t="s">
        <v>1587</v>
      </c>
      <c r="AX736" s="2" t="s">
        <v>67</v>
      </c>
      <c r="AY736" s="2" t="s">
        <v>52</v>
      </c>
      <c r="AZ736" s="2" t="s">
        <v>52</v>
      </c>
    </row>
    <row r="737" spans="1:52" ht="30" customHeight="1" x14ac:dyDescent="0.3">
      <c r="A737" s="22" t="s">
        <v>625</v>
      </c>
      <c r="B737" s="22" t="s">
        <v>52</v>
      </c>
      <c r="C737" s="22" t="s">
        <v>52</v>
      </c>
      <c r="D737" s="23"/>
      <c r="E737" s="25"/>
      <c r="F737" s="28"/>
      <c r="G737" s="25"/>
      <c r="H737" s="28"/>
      <c r="I737" s="25"/>
      <c r="J737" s="28"/>
      <c r="K737" s="25"/>
      <c r="L737" s="28"/>
      <c r="M737" s="22"/>
      <c r="N737" s="2" t="s">
        <v>106</v>
      </c>
      <c r="O737" s="2" t="s">
        <v>106</v>
      </c>
      <c r="P737" s="2" t="s">
        <v>52</v>
      </c>
      <c r="Q737" s="2" t="s">
        <v>52</v>
      </c>
      <c r="R737" s="2" t="s">
        <v>52</v>
      </c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2" t="s">
        <v>52</v>
      </c>
      <c r="AW737" s="2" t="s">
        <v>52</v>
      </c>
      <c r="AX737" s="2" t="s">
        <v>52</v>
      </c>
      <c r="AY737" s="2" t="s">
        <v>52</v>
      </c>
      <c r="AZ737" s="2" t="s">
        <v>52</v>
      </c>
    </row>
    <row r="738" spans="1:52" ht="30" customHeight="1" x14ac:dyDescent="0.3">
      <c r="A738" s="23"/>
      <c r="B738" s="23"/>
      <c r="C738" s="23"/>
      <c r="D738" s="23"/>
      <c r="E738" s="25"/>
      <c r="F738" s="28"/>
      <c r="G738" s="25"/>
      <c r="H738" s="28"/>
      <c r="I738" s="25"/>
      <c r="J738" s="28"/>
      <c r="K738" s="25"/>
      <c r="L738" s="28"/>
      <c r="M738" s="23"/>
    </row>
    <row r="739" spans="1:52" ht="30" customHeight="1" x14ac:dyDescent="0.3">
      <c r="A739" s="19" t="s">
        <v>1588</v>
      </c>
      <c r="B739" s="20"/>
      <c r="C739" s="20"/>
      <c r="D739" s="20"/>
      <c r="E739" s="24"/>
      <c r="F739" s="27"/>
      <c r="G739" s="24"/>
      <c r="H739" s="27"/>
      <c r="I739" s="24"/>
      <c r="J739" s="27"/>
      <c r="K739" s="24"/>
      <c r="L739" s="27"/>
      <c r="M739" s="21"/>
      <c r="N739" s="1" t="s">
        <v>1589</v>
      </c>
    </row>
    <row r="740" spans="1:52" ht="30" customHeight="1" x14ac:dyDescent="0.3">
      <c r="A740" s="22" t="s">
        <v>1590</v>
      </c>
      <c r="B740" s="22" t="s">
        <v>1591</v>
      </c>
      <c r="C740" s="22" t="s">
        <v>1203</v>
      </c>
      <c r="D740" s="23">
        <v>0.2576</v>
      </c>
      <c r="E740" s="25"/>
      <c r="F740" s="28"/>
      <c r="G740" s="25"/>
      <c r="H740" s="28"/>
      <c r="I740" s="25"/>
      <c r="J740" s="28"/>
      <c r="K740" s="25"/>
      <c r="L740" s="28"/>
      <c r="M740" s="22"/>
      <c r="N740" s="2" t="s">
        <v>1589</v>
      </c>
      <c r="O740" s="2" t="s">
        <v>1594</v>
      </c>
      <c r="P740" s="2" t="s">
        <v>66</v>
      </c>
      <c r="Q740" s="2" t="s">
        <v>66</v>
      </c>
      <c r="R740" s="2" t="s">
        <v>67</v>
      </c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2" t="s">
        <v>52</v>
      </c>
      <c r="AW740" s="2" t="s">
        <v>1595</v>
      </c>
      <c r="AX740" s="2" t="s">
        <v>52</v>
      </c>
      <c r="AY740" s="2" t="s">
        <v>52</v>
      </c>
      <c r="AZ740" s="2" t="s">
        <v>52</v>
      </c>
    </row>
    <row r="741" spans="1:52" ht="30" customHeight="1" x14ac:dyDescent="0.3">
      <c r="A741" s="22" t="s">
        <v>1206</v>
      </c>
      <c r="B741" s="22" t="s">
        <v>1207</v>
      </c>
      <c r="C741" s="22" t="s">
        <v>793</v>
      </c>
      <c r="D741" s="23">
        <v>16.5</v>
      </c>
      <c r="E741" s="25"/>
      <c r="F741" s="28"/>
      <c r="G741" s="25"/>
      <c r="H741" s="28"/>
      <c r="I741" s="25"/>
      <c r="J741" s="28"/>
      <c r="K741" s="25"/>
      <c r="L741" s="28"/>
      <c r="M741" s="22"/>
      <c r="N741" s="2" t="s">
        <v>1589</v>
      </c>
      <c r="O741" s="2" t="s">
        <v>1208</v>
      </c>
      <c r="P741" s="2" t="s">
        <v>66</v>
      </c>
      <c r="Q741" s="2" t="s">
        <v>66</v>
      </c>
      <c r="R741" s="2" t="s">
        <v>67</v>
      </c>
      <c r="S741" s="3"/>
      <c r="T741" s="3"/>
      <c r="U741" s="3"/>
      <c r="V741" s="3">
        <v>1</v>
      </c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2" t="s">
        <v>52</v>
      </c>
      <c r="AW741" s="2" t="s">
        <v>1596</v>
      </c>
      <c r="AX741" s="2" t="s">
        <v>52</v>
      </c>
      <c r="AY741" s="2" t="s">
        <v>52</v>
      </c>
      <c r="AZ741" s="2" t="s">
        <v>52</v>
      </c>
    </row>
    <row r="742" spans="1:52" ht="30" customHeight="1" x14ac:dyDescent="0.3">
      <c r="A742" s="22" t="s">
        <v>761</v>
      </c>
      <c r="B742" s="22" t="s">
        <v>1554</v>
      </c>
      <c r="C742" s="22" t="s">
        <v>517</v>
      </c>
      <c r="D742" s="23">
        <v>1</v>
      </c>
      <c r="E742" s="25"/>
      <c r="F742" s="28"/>
      <c r="G742" s="25"/>
      <c r="H742" s="28"/>
      <c r="I742" s="25"/>
      <c r="J742" s="28"/>
      <c r="K742" s="25"/>
      <c r="L742" s="28"/>
      <c r="M742" s="22"/>
      <c r="N742" s="2" t="s">
        <v>1589</v>
      </c>
      <c r="O742" s="2" t="s">
        <v>535</v>
      </c>
      <c r="P742" s="2" t="s">
        <v>66</v>
      </c>
      <c r="Q742" s="2" t="s">
        <v>66</v>
      </c>
      <c r="R742" s="2" t="s">
        <v>66</v>
      </c>
      <c r="S742" s="3">
        <v>0</v>
      </c>
      <c r="T742" s="3">
        <v>0</v>
      </c>
      <c r="U742" s="3">
        <v>0.39</v>
      </c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2" t="s">
        <v>52</v>
      </c>
      <c r="AW742" s="2" t="s">
        <v>1597</v>
      </c>
      <c r="AX742" s="2" t="s">
        <v>52</v>
      </c>
      <c r="AY742" s="2" t="s">
        <v>52</v>
      </c>
      <c r="AZ742" s="2" t="s">
        <v>52</v>
      </c>
    </row>
    <row r="743" spans="1:52" ht="30" customHeight="1" x14ac:dyDescent="0.3">
      <c r="A743" s="22" t="s">
        <v>1546</v>
      </c>
      <c r="B743" s="22" t="s">
        <v>618</v>
      </c>
      <c r="C743" s="22" t="s">
        <v>619</v>
      </c>
      <c r="D743" s="23">
        <v>1</v>
      </c>
      <c r="E743" s="25"/>
      <c r="F743" s="28"/>
      <c r="G743" s="25"/>
      <c r="H743" s="28"/>
      <c r="I743" s="25"/>
      <c r="J743" s="28"/>
      <c r="K743" s="25"/>
      <c r="L743" s="28"/>
      <c r="M743" s="22"/>
      <c r="N743" s="2" t="s">
        <v>1589</v>
      </c>
      <c r="O743" s="2" t="s">
        <v>1547</v>
      </c>
      <c r="P743" s="2" t="s">
        <v>66</v>
      </c>
      <c r="Q743" s="2" t="s">
        <v>66</v>
      </c>
      <c r="R743" s="2" t="s">
        <v>67</v>
      </c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2" t="s">
        <v>52</v>
      </c>
      <c r="AW743" s="2" t="s">
        <v>1598</v>
      </c>
      <c r="AX743" s="2" t="s">
        <v>67</v>
      </c>
      <c r="AY743" s="2" t="s">
        <v>52</v>
      </c>
      <c r="AZ743" s="2" t="s">
        <v>52</v>
      </c>
    </row>
    <row r="744" spans="1:52" ht="30" customHeight="1" x14ac:dyDescent="0.3">
      <c r="A744" s="22" t="s">
        <v>625</v>
      </c>
      <c r="B744" s="22" t="s">
        <v>52</v>
      </c>
      <c r="C744" s="22" t="s">
        <v>52</v>
      </c>
      <c r="D744" s="23"/>
      <c r="E744" s="25"/>
      <c r="F744" s="28"/>
      <c r="G744" s="25"/>
      <c r="H744" s="28"/>
      <c r="I744" s="25"/>
      <c r="J744" s="28"/>
      <c r="K744" s="25"/>
      <c r="L744" s="28"/>
      <c r="M744" s="22"/>
      <c r="N744" s="2" t="s">
        <v>106</v>
      </c>
      <c r="O744" s="2" t="s">
        <v>106</v>
      </c>
      <c r="P744" s="2" t="s">
        <v>52</v>
      </c>
      <c r="Q744" s="2" t="s">
        <v>52</v>
      </c>
      <c r="R744" s="2" t="s">
        <v>52</v>
      </c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2" t="s">
        <v>52</v>
      </c>
      <c r="AW744" s="2" t="s">
        <v>52</v>
      </c>
      <c r="AX744" s="2" t="s">
        <v>52</v>
      </c>
      <c r="AY744" s="2" t="s">
        <v>52</v>
      </c>
      <c r="AZ744" s="2" t="s">
        <v>52</v>
      </c>
    </row>
    <row r="745" spans="1:52" ht="30" customHeight="1" x14ac:dyDescent="0.3">
      <c r="A745" s="23"/>
      <c r="B745" s="23"/>
      <c r="C745" s="23"/>
      <c r="D745" s="23"/>
      <c r="E745" s="25"/>
      <c r="F745" s="28"/>
      <c r="G745" s="25"/>
      <c r="H745" s="28"/>
      <c r="I745" s="25"/>
      <c r="J745" s="28"/>
      <c r="K745" s="25"/>
      <c r="L745" s="28"/>
      <c r="M745" s="23"/>
    </row>
    <row r="746" spans="1:52" ht="30" customHeight="1" x14ac:dyDescent="0.3">
      <c r="A746" s="19" t="s">
        <v>1599</v>
      </c>
      <c r="B746" s="20"/>
      <c r="C746" s="20"/>
      <c r="D746" s="20"/>
      <c r="E746" s="24"/>
      <c r="F746" s="27"/>
      <c r="G746" s="24"/>
      <c r="H746" s="27"/>
      <c r="I746" s="24"/>
      <c r="J746" s="27"/>
      <c r="K746" s="24"/>
      <c r="L746" s="27"/>
      <c r="M746" s="21"/>
      <c r="N746" s="1" t="s">
        <v>1600</v>
      </c>
    </row>
    <row r="747" spans="1:52" ht="30" customHeight="1" x14ac:dyDescent="0.3">
      <c r="A747" s="22" t="s">
        <v>628</v>
      </c>
      <c r="B747" s="22" t="s">
        <v>1601</v>
      </c>
      <c r="C747" s="22" t="s">
        <v>1203</v>
      </c>
      <c r="D747" s="23">
        <v>0.25979999999999998</v>
      </c>
      <c r="E747" s="25"/>
      <c r="F747" s="28"/>
      <c r="G747" s="25"/>
      <c r="H747" s="28"/>
      <c r="I747" s="25"/>
      <c r="J747" s="28"/>
      <c r="K747" s="25"/>
      <c r="L747" s="28"/>
      <c r="M747" s="22"/>
      <c r="N747" s="2" t="s">
        <v>1600</v>
      </c>
      <c r="O747" s="2" t="s">
        <v>1603</v>
      </c>
      <c r="P747" s="2" t="s">
        <v>66</v>
      </c>
      <c r="Q747" s="2" t="s">
        <v>66</v>
      </c>
      <c r="R747" s="2" t="s">
        <v>67</v>
      </c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2" t="s">
        <v>52</v>
      </c>
      <c r="AW747" s="2" t="s">
        <v>1604</v>
      </c>
      <c r="AX747" s="2" t="s">
        <v>52</v>
      </c>
      <c r="AY747" s="2" t="s">
        <v>52</v>
      </c>
      <c r="AZ747" s="2" t="s">
        <v>52</v>
      </c>
    </row>
    <row r="748" spans="1:52" ht="30" customHeight="1" x14ac:dyDescent="0.3">
      <c r="A748" s="22" t="s">
        <v>1206</v>
      </c>
      <c r="B748" s="22" t="s">
        <v>1207</v>
      </c>
      <c r="C748" s="22" t="s">
        <v>793</v>
      </c>
      <c r="D748" s="23">
        <v>10.3</v>
      </c>
      <c r="E748" s="25"/>
      <c r="F748" s="28"/>
      <c r="G748" s="25"/>
      <c r="H748" s="28"/>
      <c r="I748" s="25"/>
      <c r="J748" s="28"/>
      <c r="K748" s="25"/>
      <c r="L748" s="28"/>
      <c r="M748" s="22"/>
      <c r="N748" s="2" t="s">
        <v>1600</v>
      </c>
      <c r="O748" s="2" t="s">
        <v>1208</v>
      </c>
      <c r="P748" s="2" t="s">
        <v>66</v>
      </c>
      <c r="Q748" s="2" t="s">
        <v>66</v>
      </c>
      <c r="R748" s="2" t="s">
        <v>67</v>
      </c>
      <c r="S748" s="3"/>
      <c r="T748" s="3"/>
      <c r="U748" s="3"/>
      <c r="V748" s="3">
        <v>1</v>
      </c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2" t="s">
        <v>52</v>
      </c>
      <c r="AW748" s="2" t="s">
        <v>1605</v>
      </c>
      <c r="AX748" s="2" t="s">
        <v>52</v>
      </c>
      <c r="AY748" s="2" t="s">
        <v>52</v>
      </c>
      <c r="AZ748" s="2" t="s">
        <v>52</v>
      </c>
    </row>
    <row r="749" spans="1:52" ht="30" customHeight="1" x14ac:dyDescent="0.3">
      <c r="A749" s="22" t="s">
        <v>761</v>
      </c>
      <c r="B749" s="22" t="s">
        <v>1210</v>
      </c>
      <c r="C749" s="22" t="s">
        <v>517</v>
      </c>
      <c r="D749" s="23">
        <v>1</v>
      </c>
      <c r="E749" s="25"/>
      <c r="F749" s="28"/>
      <c r="G749" s="25"/>
      <c r="H749" s="28"/>
      <c r="I749" s="25"/>
      <c r="J749" s="28"/>
      <c r="K749" s="25"/>
      <c r="L749" s="28"/>
      <c r="M749" s="22"/>
      <c r="N749" s="2" t="s">
        <v>1600</v>
      </c>
      <c r="O749" s="2" t="s">
        <v>535</v>
      </c>
      <c r="P749" s="2" t="s">
        <v>66</v>
      </c>
      <c r="Q749" s="2" t="s">
        <v>66</v>
      </c>
      <c r="R749" s="2" t="s">
        <v>66</v>
      </c>
      <c r="S749" s="3">
        <v>0</v>
      </c>
      <c r="T749" s="3">
        <v>0</v>
      </c>
      <c r="U749" s="3">
        <v>0.2</v>
      </c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2" t="s">
        <v>52</v>
      </c>
      <c r="AW749" s="2" t="s">
        <v>1606</v>
      </c>
      <c r="AX749" s="2" t="s">
        <v>52</v>
      </c>
      <c r="AY749" s="2" t="s">
        <v>52</v>
      </c>
      <c r="AZ749" s="2" t="s">
        <v>52</v>
      </c>
    </row>
    <row r="750" spans="1:52" ht="30" customHeight="1" x14ac:dyDescent="0.3">
      <c r="A750" s="22" t="s">
        <v>1212</v>
      </c>
      <c r="B750" s="22" t="s">
        <v>618</v>
      </c>
      <c r="C750" s="22" t="s">
        <v>619</v>
      </c>
      <c r="D750" s="23">
        <v>1</v>
      </c>
      <c r="E750" s="25"/>
      <c r="F750" s="28"/>
      <c r="G750" s="25"/>
      <c r="H750" s="28"/>
      <c r="I750" s="25"/>
      <c r="J750" s="28"/>
      <c r="K750" s="25"/>
      <c r="L750" s="28"/>
      <c r="M750" s="22"/>
      <c r="N750" s="2" t="s">
        <v>1600</v>
      </c>
      <c r="O750" s="2" t="s">
        <v>1213</v>
      </c>
      <c r="P750" s="2" t="s">
        <v>66</v>
      </c>
      <c r="Q750" s="2" t="s">
        <v>66</v>
      </c>
      <c r="R750" s="2" t="s">
        <v>67</v>
      </c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2" t="s">
        <v>52</v>
      </c>
      <c r="AW750" s="2" t="s">
        <v>1607</v>
      </c>
      <c r="AX750" s="2" t="s">
        <v>67</v>
      </c>
      <c r="AY750" s="2" t="s">
        <v>52</v>
      </c>
      <c r="AZ750" s="2" t="s">
        <v>52</v>
      </c>
    </row>
    <row r="751" spans="1:52" ht="30" customHeight="1" x14ac:dyDescent="0.3">
      <c r="A751" s="22" t="s">
        <v>625</v>
      </c>
      <c r="B751" s="22" t="s">
        <v>52</v>
      </c>
      <c r="C751" s="22" t="s">
        <v>52</v>
      </c>
      <c r="D751" s="23"/>
      <c r="E751" s="25"/>
      <c r="F751" s="28"/>
      <c r="G751" s="25"/>
      <c r="H751" s="28"/>
      <c r="I751" s="25"/>
      <c r="J751" s="28"/>
      <c r="K751" s="25"/>
      <c r="L751" s="28"/>
      <c r="M751" s="22"/>
      <c r="N751" s="2" t="s">
        <v>106</v>
      </c>
      <c r="O751" s="2" t="s">
        <v>106</v>
      </c>
      <c r="P751" s="2" t="s">
        <v>52</v>
      </c>
      <c r="Q751" s="2" t="s">
        <v>52</v>
      </c>
      <c r="R751" s="2" t="s">
        <v>52</v>
      </c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2" t="s">
        <v>52</v>
      </c>
      <c r="AW751" s="2" t="s">
        <v>52</v>
      </c>
      <c r="AX751" s="2" t="s">
        <v>52</v>
      </c>
      <c r="AY751" s="2" t="s">
        <v>52</v>
      </c>
      <c r="AZ751" s="2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6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5"/>
      <c r="B1" s="4" t="s">
        <v>1608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30" customHeight="1" x14ac:dyDescent="0.3">
      <c r="A2" s="17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ht="30" customHeight="1" x14ac:dyDescent="0.3">
      <c r="A3" s="9" t="s">
        <v>595</v>
      </c>
      <c r="B3" s="9" t="s">
        <v>2</v>
      </c>
      <c r="C3" s="9" t="s">
        <v>3</v>
      </c>
      <c r="D3" s="9" t="s">
        <v>4</v>
      </c>
      <c r="E3" s="9" t="s">
        <v>596</v>
      </c>
      <c r="F3" s="9" t="s">
        <v>597</v>
      </c>
      <c r="G3" s="9" t="s">
        <v>598</v>
      </c>
      <c r="H3" s="9" t="s">
        <v>599</v>
      </c>
      <c r="I3" s="9" t="s">
        <v>600</v>
      </c>
      <c r="J3" s="9" t="s">
        <v>1609</v>
      </c>
      <c r="K3" s="9" t="s">
        <v>1610</v>
      </c>
      <c r="L3" s="9" t="s">
        <v>604</v>
      </c>
    </row>
    <row r="4" spans="1:12" ht="30" customHeight="1" x14ac:dyDescent="0.3">
      <c r="A4" s="29" t="s">
        <v>479</v>
      </c>
      <c r="B4" s="29" t="s">
        <v>476</v>
      </c>
      <c r="C4" s="29" t="s">
        <v>477</v>
      </c>
      <c r="D4" s="29" t="s">
        <v>424</v>
      </c>
      <c r="E4" s="30">
        <f>단가산출서!B25</f>
        <v>0</v>
      </c>
      <c r="F4" s="30">
        <f>단가산출서!C25</f>
        <v>0</v>
      </c>
      <c r="G4" s="30">
        <f>단가산출서!D25</f>
        <v>0</v>
      </c>
      <c r="H4" s="30">
        <f>단가산출서!E25</f>
        <v>0</v>
      </c>
      <c r="I4" s="29" t="s">
        <v>478</v>
      </c>
      <c r="J4" s="29" t="s">
        <v>52</v>
      </c>
      <c r="K4" s="29" t="s">
        <v>479</v>
      </c>
      <c r="L4" s="29" t="s">
        <v>52</v>
      </c>
    </row>
    <row r="5" spans="1:12" ht="30" customHeight="1" x14ac:dyDescent="0.3">
      <c r="A5" s="29" t="s">
        <v>507</v>
      </c>
      <c r="B5" s="29" t="s">
        <v>504</v>
      </c>
      <c r="C5" s="29" t="s">
        <v>505</v>
      </c>
      <c r="D5" s="29" t="s">
        <v>493</v>
      </c>
      <c r="E5" s="30">
        <f>단가산출서!B96</f>
        <v>0</v>
      </c>
      <c r="F5" s="30">
        <f>단가산출서!C96</f>
        <v>0</v>
      </c>
      <c r="G5" s="30">
        <f>단가산출서!D96</f>
        <v>0</v>
      </c>
      <c r="H5" s="30">
        <f>단가산출서!E96</f>
        <v>0</v>
      </c>
      <c r="I5" s="29" t="s">
        <v>506</v>
      </c>
      <c r="J5" s="29" t="s">
        <v>52</v>
      </c>
      <c r="K5" s="29" t="s">
        <v>507</v>
      </c>
      <c r="L5" s="29" t="s">
        <v>1648</v>
      </c>
    </row>
    <row r="6" spans="1:12" ht="30" customHeight="1" x14ac:dyDescent="0.3">
      <c r="A6" s="29" t="s">
        <v>512</v>
      </c>
      <c r="B6" s="29" t="s">
        <v>509</v>
      </c>
      <c r="C6" s="29" t="s">
        <v>510</v>
      </c>
      <c r="D6" s="29" t="s">
        <v>63</v>
      </c>
      <c r="E6" s="30">
        <f>단가산출서!B154</f>
        <v>0</v>
      </c>
      <c r="F6" s="30">
        <f>단가산출서!C154</f>
        <v>0</v>
      </c>
      <c r="G6" s="30">
        <f>단가산출서!D154</f>
        <v>0</v>
      </c>
      <c r="H6" s="30">
        <f>단가산출서!E154</f>
        <v>0</v>
      </c>
      <c r="I6" s="29" t="s">
        <v>511</v>
      </c>
      <c r="J6" s="29" t="s">
        <v>52</v>
      </c>
      <c r="K6" s="29" t="s">
        <v>512</v>
      </c>
      <c r="L6" s="29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154"/>
  <sheetViews>
    <sheetView workbookViewId="0">
      <selection activeCell="D11" sqref="D11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4" t="s">
        <v>1611</v>
      </c>
      <c r="B1" s="5"/>
      <c r="C1" s="5"/>
      <c r="D1" s="5"/>
      <c r="E1" s="5"/>
      <c r="F1" s="5"/>
    </row>
    <row r="2" spans="1:20" ht="30" customHeight="1" x14ac:dyDescent="0.3">
      <c r="A2" s="6" t="s">
        <v>1</v>
      </c>
      <c r="B2" s="7"/>
      <c r="C2" s="7"/>
      <c r="D2" s="7"/>
      <c r="E2" s="7"/>
      <c r="F2" s="8"/>
    </row>
    <row r="3" spans="1:20" ht="30" customHeight="1" x14ac:dyDescent="0.3">
      <c r="A3" s="9" t="s">
        <v>1612</v>
      </c>
      <c r="B3" s="9" t="s">
        <v>596</v>
      </c>
      <c r="C3" s="9" t="s">
        <v>597</v>
      </c>
      <c r="D3" s="9" t="s">
        <v>598</v>
      </c>
      <c r="E3" s="9" t="s">
        <v>599</v>
      </c>
      <c r="F3" s="9" t="s">
        <v>1609</v>
      </c>
      <c r="G3" s="1" t="s">
        <v>1610</v>
      </c>
      <c r="H3" s="1" t="s">
        <v>1613</v>
      </c>
      <c r="I3" s="1" t="s">
        <v>1614</v>
      </c>
      <c r="J3" s="1" t="s">
        <v>1615</v>
      </c>
      <c r="K3" s="1" t="s">
        <v>4</v>
      </c>
      <c r="L3" s="1" t="s">
        <v>5</v>
      </c>
      <c r="M3" s="1" t="s">
        <v>14</v>
      </c>
      <c r="N3" s="1" t="s">
        <v>1616</v>
      </c>
      <c r="O3" s="1" t="s">
        <v>1617</v>
      </c>
      <c r="P3" s="1" t="s">
        <v>1617</v>
      </c>
      <c r="Q3" s="1" t="s">
        <v>1617</v>
      </c>
      <c r="R3" s="1" t="s">
        <v>1617</v>
      </c>
      <c r="S3" s="1" t="s">
        <v>1617</v>
      </c>
      <c r="T3" s="1" t="s">
        <v>1618</v>
      </c>
    </row>
    <row r="4" spans="1:20" ht="20.100000000000001" customHeight="1" x14ac:dyDescent="0.3">
      <c r="A4" s="31" t="s">
        <v>1619</v>
      </c>
      <c r="B4" s="31"/>
      <c r="C4" s="31"/>
      <c r="D4" s="31"/>
      <c r="E4" s="31"/>
      <c r="F4" s="32" t="s">
        <v>52</v>
      </c>
      <c r="G4" s="1" t="s">
        <v>479</v>
      </c>
      <c r="I4" s="1" t="s">
        <v>476</v>
      </c>
      <c r="J4" s="1" t="s">
        <v>477</v>
      </c>
      <c r="K4" s="1" t="s">
        <v>424</v>
      </c>
    </row>
    <row r="5" spans="1:20" ht="20.100000000000001" customHeight="1" x14ac:dyDescent="0.3">
      <c r="A5" s="33" t="s">
        <v>52</v>
      </c>
      <c r="B5" s="34"/>
      <c r="C5" s="34"/>
      <c r="D5" s="34"/>
      <c r="E5" s="34"/>
      <c r="F5" s="33" t="s">
        <v>52</v>
      </c>
      <c r="G5" s="1" t="s">
        <v>479</v>
      </c>
      <c r="H5" s="1" t="s">
        <v>1620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3" t="s">
        <v>1621</v>
      </c>
      <c r="B6" s="34"/>
      <c r="C6" s="34"/>
      <c r="D6" s="34"/>
      <c r="E6" s="34"/>
      <c r="F6" s="33" t="s">
        <v>52</v>
      </c>
      <c r="G6" s="1" t="s">
        <v>479</v>
      </c>
      <c r="H6" s="1" t="s">
        <v>1622</v>
      </c>
      <c r="I6" s="1" t="s">
        <v>1623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3" t="s">
        <v>1624</v>
      </c>
      <c r="B7" s="34"/>
      <c r="C7" s="34"/>
      <c r="D7" s="34"/>
      <c r="E7" s="34"/>
      <c r="F7" s="33" t="s">
        <v>52</v>
      </c>
      <c r="G7" s="1" t="s">
        <v>479</v>
      </c>
      <c r="H7" s="1" t="s">
        <v>1622</v>
      </c>
      <c r="I7" s="1" t="s">
        <v>1624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3" t="s">
        <v>1625</v>
      </c>
      <c r="B8" s="34"/>
      <c r="C8" s="34"/>
      <c r="D8" s="34"/>
      <c r="E8" s="34"/>
      <c r="F8" s="33" t="s">
        <v>52</v>
      </c>
      <c r="G8" s="1" t="s">
        <v>479</v>
      </c>
      <c r="H8" s="1" t="s">
        <v>1622</v>
      </c>
      <c r="I8" s="1" t="s">
        <v>1626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3" t="s">
        <v>1627</v>
      </c>
      <c r="B9" s="34"/>
      <c r="C9" s="34"/>
      <c r="D9" s="34"/>
      <c r="E9" s="34"/>
      <c r="F9" s="33" t="s">
        <v>52</v>
      </c>
      <c r="G9" s="1" t="s">
        <v>479</v>
      </c>
      <c r="H9" s="1" t="s">
        <v>1622</v>
      </c>
      <c r="I9" s="1" t="s">
        <v>1628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3" t="s">
        <v>1629</v>
      </c>
      <c r="B10" s="34"/>
      <c r="C10" s="34"/>
      <c r="D10" s="34"/>
      <c r="E10" s="34"/>
      <c r="F10" s="33" t="s">
        <v>52</v>
      </c>
      <c r="G10" s="1" t="s">
        <v>479</v>
      </c>
      <c r="H10" s="1" t="s">
        <v>1622</v>
      </c>
      <c r="I10" s="1" t="s">
        <v>1630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3" t="s">
        <v>1631</v>
      </c>
      <c r="B11" s="34"/>
      <c r="C11" s="34"/>
      <c r="D11" s="34"/>
      <c r="E11" s="34"/>
      <c r="F11" s="33" t="s">
        <v>52</v>
      </c>
      <c r="G11" s="1" t="s">
        <v>479</v>
      </c>
      <c r="H11" s="1" t="s">
        <v>1622</v>
      </c>
      <c r="I11" s="1" t="s">
        <v>1632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3" t="s">
        <v>1633</v>
      </c>
      <c r="B12" s="34"/>
      <c r="C12" s="34"/>
      <c r="D12" s="34"/>
      <c r="E12" s="34"/>
      <c r="F12" s="33" t="s">
        <v>52</v>
      </c>
      <c r="G12" s="1" t="s">
        <v>479</v>
      </c>
      <c r="H12" s="1" t="s">
        <v>1622</v>
      </c>
      <c r="I12" s="1" t="s">
        <v>1634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3" t="s">
        <v>1635</v>
      </c>
      <c r="B13" s="34"/>
      <c r="C13" s="34"/>
      <c r="D13" s="34"/>
      <c r="E13" s="34"/>
      <c r="F13" s="33" t="s">
        <v>52</v>
      </c>
      <c r="G13" s="1" t="s">
        <v>479</v>
      </c>
      <c r="H13" s="1" t="s">
        <v>1622</v>
      </c>
      <c r="I13" s="1" t="s">
        <v>1636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3" t="s">
        <v>1637</v>
      </c>
      <c r="B14" s="34"/>
      <c r="C14" s="34"/>
      <c r="D14" s="34"/>
      <c r="E14" s="34"/>
      <c r="F14" s="33" t="s">
        <v>52</v>
      </c>
      <c r="G14" s="1" t="s">
        <v>479</v>
      </c>
      <c r="H14" s="1" t="s">
        <v>1622</v>
      </c>
      <c r="I14" s="1" t="s">
        <v>1638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3" t="s">
        <v>1624</v>
      </c>
      <c r="B15" s="34"/>
      <c r="C15" s="34"/>
      <c r="D15" s="34"/>
      <c r="E15" s="34"/>
      <c r="F15" s="33" t="s">
        <v>52</v>
      </c>
      <c r="G15" s="1" t="s">
        <v>479</v>
      </c>
      <c r="H15" s="1" t="s">
        <v>1622</v>
      </c>
      <c r="I15" s="1" t="s">
        <v>52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3" t="s">
        <v>1624</v>
      </c>
      <c r="B16" s="34"/>
      <c r="C16" s="34"/>
      <c r="D16" s="34"/>
      <c r="E16" s="34"/>
      <c r="F16" s="33" t="s">
        <v>52</v>
      </c>
      <c r="G16" s="1" t="s">
        <v>479</v>
      </c>
      <c r="H16" s="1" t="s">
        <v>1622</v>
      </c>
      <c r="I16" s="1" t="s">
        <v>1624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3" t="s">
        <v>1624</v>
      </c>
      <c r="B17" s="34"/>
      <c r="C17" s="34"/>
      <c r="D17" s="34"/>
      <c r="E17" s="34"/>
      <c r="F17" s="33" t="s">
        <v>52</v>
      </c>
      <c r="G17" s="1" t="s">
        <v>479</v>
      </c>
      <c r="H17" s="1" t="s">
        <v>1622</v>
      </c>
      <c r="I17" s="1" t="s">
        <v>52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3" t="s">
        <v>1624</v>
      </c>
      <c r="B18" s="34"/>
      <c r="C18" s="34"/>
      <c r="D18" s="34"/>
      <c r="E18" s="34"/>
      <c r="F18" s="33" t="s">
        <v>52</v>
      </c>
      <c r="G18" s="1" t="s">
        <v>479</v>
      </c>
      <c r="H18" s="1" t="s">
        <v>1622</v>
      </c>
      <c r="I18" s="1" t="s">
        <v>52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3" t="s">
        <v>1624</v>
      </c>
      <c r="B19" s="34"/>
      <c r="C19" s="34"/>
      <c r="D19" s="34"/>
      <c r="E19" s="34"/>
      <c r="F19" s="33" t="s">
        <v>52</v>
      </c>
      <c r="G19" s="1" t="s">
        <v>479</v>
      </c>
      <c r="H19" s="1" t="s">
        <v>1622</v>
      </c>
      <c r="I19" s="1" t="s">
        <v>1624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3" t="s">
        <v>1639</v>
      </c>
      <c r="B20" s="34"/>
      <c r="C20" s="34"/>
      <c r="D20" s="34"/>
      <c r="E20" s="34"/>
      <c r="F20" s="33" t="s">
        <v>52</v>
      </c>
      <c r="G20" s="1" t="s">
        <v>479</v>
      </c>
      <c r="H20" s="1" t="s">
        <v>1622</v>
      </c>
      <c r="I20" s="1" t="s">
        <v>1640</v>
      </c>
      <c r="J20" s="1" t="s">
        <v>52</v>
      </c>
      <c r="K20" s="1" t="s">
        <v>52</v>
      </c>
      <c r="M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</row>
    <row r="21" spans="1:20" ht="20.100000000000001" customHeight="1" x14ac:dyDescent="0.3">
      <c r="A21" s="33" t="s">
        <v>1641</v>
      </c>
      <c r="B21" s="34"/>
      <c r="C21" s="34"/>
      <c r="D21" s="34"/>
      <c r="E21" s="34"/>
      <c r="F21" s="33" t="s">
        <v>52</v>
      </c>
      <c r="G21" s="1" t="s">
        <v>479</v>
      </c>
      <c r="H21" s="1" t="s">
        <v>1622</v>
      </c>
      <c r="I21" s="1" t="s">
        <v>1642</v>
      </c>
      <c r="J21" s="1" t="s">
        <v>52</v>
      </c>
      <c r="K21" s="1" t="s">
        <v>52</v>
      </c>
      <c r="M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</row>
    <row r="22" spans="1:20" ht="20.100000000000001" customHeight="1" x14ac:dyDescent="0.3">
      <c r="A22" s="33" t="s">
        <v>1643</v>
      </c>
      <c r="B22" s="34"/>
      <c r="C22" s="34"/>
      <c r="D22" s="34"/>
      <c r="E22" s="34"/>
      <c r="F22" s="33" t="s">
        <v>52</v>
      </c>
      <c r="G22" s="1" t="s">
        <v>479</v>
      </c>
      <c r="H22" s="1" t="s">
        <v>1622</v>
      </c>
      <c r="I22" s="1" t="s">
        <v>1644</v>
      </c>
      <c r="J22" s="1" t="s">
        <v>52</v>
      </c>
      <c r="K22" s="1" t="s">
        <v>52</v>
      </c>
      <c r="M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</row>
    <row r="23" spans="1:20" ht="20.100000000000001" customHeight="1" x14ac:dyDescent="0.3">
      <c r="A23" s="33" t="s">
        <v>1624</v>
      </c>
      <c r="B23" s="34"/>
      <c r="C23" s="34"/>
      <c r="D23" s="34"/>
      <c r="E23" s="34"/>
      <c r="F23" s="33" t="s">
        <v>52</v>
      </c>
      <c r="G23" s="1" t="s">
        <v>479</v>
      </c>
      <c r="H23" s="1" t="s">
        <v>1622</v>
      </c>
      <c r="I23" s="1" t="s">
        <v>1624</v>
      </c>
      <c r="J23" s="1" t="s">
        <v>52</v>
      </c>
      <c r="K23" s="1" t="s">
        <v>52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33" t="s">
        <v>1645</v>
      </c>
      <c r="B24" s="34"/>
      <c r="C24" s="34"/>
      <c r="D24" s="34"/>
      <c r="E24" s="34"/>
      <c r="F24" s="33" t="s">
        <v>52</v>
      </c>
      <c r="G24" s="1" t="s">
        <v>479</v>
      </c>
      <c r="H24" s="1" t="s">
        <v>1622</v>
      </c>
      <c r="I24" s="1" t="s">
        <v>1646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33" t="s">
        <v>1647</v>
      </c>
      <c r="B25" s="35"/>
      <c r="C25" s="35"/>
      <c r="D25" s="35"/>
      <c r="E25" s="35"/>
      <c r="F25" s="36"/>
    </row>
    <row r="26" spans="1:20" ht="20.100000000000001" customHeight="1" x14ac:dyDescent="0.3">
      <c r="A26" s="36"/>
      <c r="B26" s="36"/>
      <c r="C26" s="36"/>
      <c r="D26" s="36"/>
      <c r="E26" s="36"/>
      <c r="F26" s="36"/>
    </row>
    <row r="27" spans="1:20" ht="20.100000000000001" customHeight="1" x14ac:dyDescent="0.3">
      <c r="A27" s="36" t="s">
        <v>1649</v>
      </c>
      <c r="B27" s="36"/>
      <c r="C27" s="36"/>
      <c r="D27" s="36"/>
      <c r="E27" s="36"/>
      <c r="F27" s="33" t="s">
        <v>52</v>
      </c>
      <c r="G27" s="1" t="s">
        <v>507</v>
      </c>
      <c r="I27" s="1" t="s">
        <v>504</v>
      </c>
      <c r="J27" s="1" t="s">
        <v>505</v>
      </c>
      <c r="K27" s="1" t="s">
        <v>493</v>
      </c>
    </row>
    <row r="28" spans="1:20" ht="20.100000000000001" customHeight="1" x14ac:dyDescent="0.3">
      <c r="A28" s="33" t="s">
        <v>52</v>
      </c>
      <c r="B28" s="34"/>
      <c r="C28" s="34"/>
      <c r="D28" s="34"/>
      <c r="E28" s="34"/>
      <c r="F28" s="33" t="s">
        <v>52</v>
      </c>
      <c r="G28" s="1" t="s">
        <v>507</v>
      </c>
      <c r="H28" s="1" t="s">
        <v>1620</v>
      </c>
      <c r="I28" s="1" t="s">
        <v>52</v>
      </c>
      <c r="J28" s="1" t="s">
        <v>52</v>
      </c>
      <c r="K28" s="1" t="s">
        <v>52</v>
      </c>
      <c r="L28">
        <v>1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33" t="s">
        <v>1650</v>
      </c>
      <c r="B29" s="34"/>
      <c r="C29" s="34"/>
      <c r="D29" s="34"/>
      <c r="E29" s="34"/>
      <c r="F29" s="33" t="s">
        <v>52</v>
      </c>
      <c r="G29" s="1" t="s">
        <v>507</v>
      </c>
      <c r="H29" s="1" t="s">
        <v>1622</v>
      </c>
      <c r="I29" s="1" t="s">
        <v>1651</v>
      </c>
      <c r="J29" s="1" t="s">
        <v>52</v>
      </c>
      <c r="K29" s="1" t="s">
        <v>52</v>
      </c>
      <c r="M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33" t="s">
        <v>1624</v>
      </c>
      <c r="B30" s="34"/>
      <c r="C30" s="34"/>
      <c r="D30" s="34"/>
      <c r="E30" s="34"/>
      <c r="F30" s="33" t="s">
        <v>52</v>
      </c>
      <c r="G30" s="1" t="s">
        <v>507</v>
      </c>
      <c r="H30" s="1" t="s">
        <v>1622</v>
      </c>
      <c r="I30" s="1" t="s">
        <v>52</v>
      </c>
      <c r="J30" s="1" t="s">
        <v>52</v>
      </c>
      <c r="K30" s="1" t="s">
        <v>52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33" t="s">
        <v>1652</v>
      </c>
      <c r="B31" s="34"/>
      <c r="C31" s="34"/>
      <c r="D31" s="34"/>
      <c r="E31" s="34"/>
      <c r="F31" s="33" t="s">
        <v>52</v>
      </c>
      <c r="G31" s="1" t="s">
        <v>507</v>
      </c>
      <c r="H31" s="1" t="s">
        <v>1622</v>
      </c>
      <c r="I31" s="1" t="s">
        <v>1653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33" t="s">
        <v>1654</v>
      </c>
      <c r="B32" s="34"/>
      <c r="C32" s="34"/>
      <c r="D32" s="34"/>
      <c r="E32" s="34"/>
      <c r="F32" s="33" t="s">
        <v>52</v>
      </c>
      <c r="G32" s="1" t="s">
        <v>507</v>
      </c>
      <c r="H32" s="1" t="s">
        <v>1622</v>
      </c>
      <c r="I32" s="1" t="s">
        <v>1655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3" t="s">
        <v>1656</v>
      </c>
      <c r="B33" s="34"/>
      <c r="C33" s="34"/>
      <c r="D33" s="34"/>
      <c r="E33" s="34"/>
      <c r="F33" s="33" t="s">
        <v>52</v>
      </c>
      <c r="G33" s="1" t="s">
        <v>507</v>
      </c>
      <c r="H33" s="1" t="s">
        <v>1622</v>
      </c>
      <c r="I33" s="1" t="s">
        <v>1657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3" t="s">
        <v>1624</v>
      </c>
      <c r="B34" s="34"/>
      <c r="C34" s="34"/>
      <c r="D34" s="34"/>
      <c r="E34" s="34"/>
      <c r="F34" s="33" t="s">
        <v>52</v>
      </c>
      <c r="G34" s="1" t="s">
        <v>507</v>
      </c>
      <c r="H34" s="1" t="s">
        <v>1622</v>
      </c>
      <c r="I34" s="1" t="s">
        <v>52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3" t="s">
        <v>1658</v>
      </c>
      <c r="B35" s="34"/>
      <c r="C35" s="34"/>
      <c r="D35" s="34"/>
      <c r="E35" s="34"/>
      <c r="F35" s="33" t="s">
        <v>52</v>
      </c>
      <c r="G35" s="1" t="s">
        <v>507</v>
      </c>
      <c r="H35" s="1" t="s">
        <v>1622</v>
      </c>
      <c r="I35" s="1" t="s">
        <v>1659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3" t="s">
        <v>1660</v>
      </c>
      <c r="B36" s="34"/>
      <c r="C36" s="34"/>
      <c r="D36" s="34"/>
      <c r="E36" s="34"/>
      <c r="F36" s="33" t="s">
        <v>52</v>
      </c>
      <c r="G36" s="1" t="s">
        <v>507</v>
      </c>
      <c r="H36" s="1" t="s">
        <v>1622</v>
      </c>
      <c r="I36" s="1" t="s">
        <v>1661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3" t="s">
        <v>1662</v>
      </c>
      <c r="B37" s="34"/>
      <c r="C37" s="34"/>
      <c r="D37" s="34"/>
      <c r="E37" s="34"/>
      <c r="F37" s="33" t="s">
        <v>52</v>
      </c>
      <c r="G37" s="1" t="s">
        <v>507</v>
      </c>
      <c r="H37" s="1" t="s">
        <v>1622</v>
      </c>
      <c r="I37" s="1" t="s">
        <v>1663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3" t="s">
        <v>1664</v>
      </c>
      <c r="B38" s="34"/>
      <c r="C38" s="34"/>
      <c r="D38" s="34"/>
      <c r="E38" s="34"/>
      <c r="F38" s="33" t="s">
        <v>52</v>
      </c>
      <c r="G38" s="1" t="s">
        <v>507</v>
      </c>
      <c r="H38" s="1" t="s">
        <v>1622</v>
      </c>
      <c r="I38" s="1" t="s">
        <v>1665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3" t="s">
        <v>1666</v>
      </c>
      <c r="B39" s="34"/>
      <c r="C39" s="34"/>
      <c r="D39" s="34"/>
      <c r="E39" s="34"/>
      <c r="F39" s="33" t="s">
        <v>52</v>
      </c>
      <c r="G39" s="1" t="s">
        <v>507</v>
      </c>
      <c r="H39" s="1" t="s">
        <v>1622</v>
      </c>
      <c r="I39" s="1" t="s">
        <v>1667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3" t="s">
        <v>1668</v>
      </c>
      <c r="B40" s="34"/>
      <c r="C40" s="34"/>
      <c r="D40" s="34"/>
      <c r="E40" s="34"/>
      <c r="F40" s="33" t="s">
        <v>52</v>
      </c>
      <c r="G40" s="1" t="s">
        <v>507</v>
      </c>
      <c r="H40" s="1" t="s">
        <v>1622</v>
      </c>
      <c r="I40" s="1" t="s">
        <v>1669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3" t="s">
        <v>1670</v>
      </c>
      <c r="B41" s="34"/>
      <c r="C41" s="34"/>
      <c r="D41" s="34"/>
      <c r="E41" s="34"/>
      <c r="F41" s="33" t="s">
        <v>52</v>
      </c>
      <c r="G41" s="1" t="s">
        <v>507</v>
      </c>
      <c r="H41" s="1" t="s">
        <v>1622</v>
      </c>
      <c r="I41" s="1" t="s">
        <v>1671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3" t="s">
        <v>1672</v>
      </c>
      <c r="B42" s="34"/>
      <c r="C42" s="34"/>
      <c r="D42" s="34"/>
      <c r="E42" s="34"/>
      <c r="F42" s="33" t="s">
        <v>52</v>
      </c>
      <c r="G42" s="1" t="s">
        <v>507</v>
      </c>
      <c r="H42" s="1" t="s">
        <v>1622</v>
      </c>
      <c r="I42" s="1" t="s">
        <v>1673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3" t="s">
        <v>1674</v>
      </c>
      <c r="B43" s="34"/>
      <c r="C43" s="34"/>
      <c r="D43" s="34"/>
      <c r="E43" s="34"/>
      <c r="F43" s="33" t="s">
        <v>52</v>
      </c>
      <c r="G43" s="1" t="s">
        <v>507</v>
      </c>
      <c r="H43" s="1" t="s">
        <v>1622</v>
      </c>
      <c r="I43" s="1" t="s">
        <v>1675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3" t="s">
        <v>1676</v>
      </c>
      <c r="B44" s="34"/>
      <c r="C44" s="34"/>
      <c r="D44" s="34"/>
      <c r="E44" s="34"/>
      <c r="F44" s="33" t="s">
        <v>52</v>
      </c>
      <c r="G44" s="1" t="s">
        <v>507</v>
      </c>
      <c r="H44" s="1" t="s">
        <v>1622</v>
      </c>
      <c r="I44" s="1" t="s">
        <v>1677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33" t="s">
        <v>1678</v>
      </c>
      <c r="B45" s="34"/>
      <c r="C45" s="34"/>
      <c r="D45" s="34"/>
      <c r="E45" s="34"/>
      <c r="F45" s="33" t="s">
        <v>52</v>
      </c>
      <c r="G45" s="1" t="s">
        <v>507</v>
      </c>
      <c r="H45" s="1" t="s">
        <v>1622</v>
      </c>
      <c r="I45" s="1" t="s">
        <v>1679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33" t="s">
        <v>1680</v>
      </c>
      <c r="B46" s="34"/>
      <c r="C46" s="34"/>
      <c r="D46" s="34"/>
      <c r="E46" s="34"/>
      <c r="F46" s="33" t="s">
        <v>52</v>
      </c>
      <c r="G46" s="1" t="s">
        <v>507</v>
      </c>
      <c r="H46" s="1" t="s">
        <v>1622</v>
      </c>
      <c r="I46" s="1" t="s">
        <v>1681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33" t="s">
        <v>1624</v>
      </c>
      <c r="B47" s="34"/>
      <c r="C47" s="34"/>
      <c r="D47" s="34"/>
      <c r="E47" s="34"/>
      <c r="F47" s="33" t="s">
        <v>52</v>
      </c>
      <c r="G47" s="1" t="s">
        <v>507</v>
      </c>
      <c r="H47" s="1" t="s">
        <v>1622</v>
      </c>
      <c r="I47" s="1" t="s">
        <v>1624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3" t="s">
        <v>1682</v>
      </c>
      <c r="B48" s="34"/>
      <c r="C48" s="34"/>
      <c r="D48" s="34"/>
      <c r="E48" s="34"/>
      <c r="F48" s="33" t="s">
        <v>52</v>
      </c>
      <c r="G48" s="1" t="s">
        <v>507</v>
      </c>
      <c r="H48" s="1" t="s">
        <v>1622</v>
      </c>
      <c r="I48" s="1" t="s">
        <v>1683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3" t="s">
        <v>1684</v>
      </c>
      <c r="B49" s="34"/>
      <c r="C49" s="34"/>
      <c r="D49" s="34"/>
      <c r="E49" s="34"/>
      <c r="F49" s="33" t="s">
        <v>52</v>
      </c>
      <c r="G49" s="1" t="s">
        <v>507</v>
      </c>
      <c r="H49" s="1" t="s">
        <v>1622</v>
      </c>
      <c r="I49" s="1" t="s">
        <v>1685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3" t="s">
        <v>1686</v>
      </c>
      <c r="B50" s="34"/>
      <c r="C50" s="34"/>
      <c r="D50" s="34"/>
      <c r="E50" s="34"/>
      <c r="F50" s="33" t="s">
        <v>52</v>
      </c>
      <c r="G50" s="1" t="s">
        <v>507</v>
      </c>
      <c r="H50" s="1" t="s">
        <v>1622</v>
      </c>
      <c r="I50" s="1" t="s">
        <v>1687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3" t="s">
        <v>1688</v>
      </c>
      <c r="B51" s="34"/>
      <c r="C51" s="34"/>
      <c r="D51" s="34"/>
      <c r="E51" s="34"/>
      <c r="F51" s="33" t="s">
        <v>52</v>
      </c>
      <c r="G51" s="1" t="s">
        <v>507</v>
      </c>
      <c r="H51" s="1" t="s">
        <v>1622</v>
      </c>
      <c r="I51" s="1" t="s">
        <v>1689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3" t="s">
        <v>1690</v>
      </c>
      <c r="B52" s="34"/>
      <c r="C52" s="34"/>
      <c r="D52" s="34"/>
      <c r="E52" s="34"/>
      <c r="F52" s="33" t="s">
        <v>52</v>
      </c>
      <c r="G52" s="1" t="s">
        <v>507</v>
      </c>
      <c r="H52" s="1" t="s">
        <v>1622</v>
      </c>
      <c r="I52" s="1" t="s">
        <v>1691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3" t="s">
        <v>1692</v>
      </c>
      <c r="B53" s="34"/>
      <c r="C53" s="34"/>
      <c r="D53" s="34"/>
      <c r="E53" s="34"/>
      <c r="F53" s="33" t="s">
        <v>52</v>
      </c>
      <c r="G53" s="1" t="s">
        <v>507</v>
      </c>
      <c r="H53" s="1" t="s">
        <v>1622</v>
      </c>
      <c r="I53" s="1" t="s">
        <v>1693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3" t="s">
        <v>1624</v>
      </c>
      <c r="B54" s="34"/>
      <c r="C54" s="34"/>
      <c r="D54" s="34"/>
      <c r="E54" s="34"/>
      <c r="F54" s="33" t="s">
        <v>52</v>
      </c>
      <c r="G54" s="1" t="s">
        <v>507</v>
      </c>
      <c r="H54" s="1" t="s">
        <v>1622</v>
      </c>
      <c r="I54" s="1" t="s">
        <v>52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33" t="s">
        <v>1694</v>
      </c>
      <c r="B55" s="34"/>
      <c r="C55" s="34"/>
      <c r="D55" s="34"/>
      <c r="E55" s="34"/>
      <c r="F55" s="33" t="s">
        <v>52</v>
      </c>
      <c r="G55" s="1" t="s">
        <v>507</v>
      </c>
      <c r="H55" s="1" t="s">
        <v>1622</v>
      </c>
      <c r="I55" s="1" t="s">
        <v>1695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33" t="s">
        <v>1696</v>
      </c>
      <c r="B56" s="34"/>
      <c r="C56" s="34"/>
      <c r="D56" s="34"/>
      <c r="E56" s="34"/>
      <c r="F56" s="33" t="s">
        <v>52</v>
      </c>
      <c r="G56" s="1" t="s">
        <v>507</v>
      </c>
      <c r="H56" s="1" t="s">
        <v>1622</v>
      </c>
      <c r="I56" s="1" t="s">
        <v>1697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33" t="s">
        <v>1698</v>
      </c>
      <c r="B57" s="34"/>
      <c r="C57" s="34"/>
      <c r="D57" s="34"/>
      <c r="E57" s="34"/>
      <c r="F57" s="33" t="s">
        <v>52</v>
      </c>
      <c r="G57" s="1" t="s">
        <v>507</v>
      </c>
      <c r="H57" s="1" t="s">
        <v>1622</v>
      </c>
      <c r="I57" s="1" t="s">
        <v>1699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33" t="s">
        <v>1700</v>
      </c>
      <c r="B58" s="34"/>
      <c r="C58" s="34"/>
      <c r="D58" s="34"/>
      <c r="E58" s="34"/>
      <c r="F58" s="33" t="s">
        <v>52</v>
      </c>
      <c r="G58" s="1" t="s">
        <v>507</v>
      </c>
      <c r="H58" s="1" t="s">
        <v>1622</v>
      </c>
      <c r="I58" s="1" t="s">
        <v>1701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33" t="s">
        <v>1702</v>
      </c>
      <c r="B59" s="34"/>
      <c r="C59" s="34"/>
      <c r="D59" s="34"/>
      <c r="E59" s="34"/>
      <c r="F59" s="33" t="s">
        <v>52</v>
      </c>
      <c r="G59" s="1" t="s">
        <v>507</v>
      </c>
      <c r="H59" s="1" t="s">
        <v>1622</v>
      </c>
      <c r="I59" s="1" t="s">
        <v>1703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33" t="s">
        <v>1704</v>
      </c>
      <c r="B60" s="34"/>
      <c r="C60" s="34"/>
      <c r="D60" s="34"/>
      <c r="E60" s="34"/>
      <c r="F60" s="33" t="s">
        <v>52</v>
      </c>
      <c r="G60" s="1" t="s">
        <v>507</v>
      </c>
      <c r="H60" s="1" t="s">
        <v>1622</v>
      </c>
      <c r="I60" s="1" t="s">
        <v>1705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33" t="s">
        <v>1706</v>
      </c>
      <c r="B61" s="34"/>
      <c r="C61" s="34"/>
      <c r="D61" s="34"/>
      <c r="E61" s="34"/>
      <c r="F61" s="33" t="s">
        <v>52</v>
      </c>
      <c r="G61" s="1" t="s">
        <v>507</v>
      </c>
      <c r="H61" s="1" t="s">
        <v>1622</v>
      </c>
      <c r="I61" s="1" t="s">
        <v>1707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33" t="s">
        <v>1708</v>
      </c>
      <c r="B62" s="34"/>
      <c r="C62" s="34"/>
      <c r="D62" s="34"/>
      <c r="E62" s="34"/>
      <c r="F62" s="33" t="s">
        <v>52</v>
      </c>
      <c r="G62" s="1" t="s">
        <v>507</v>
      </c>
      <c r="H62" s="1" t="s">
        <v>1622</v>
      </c>
      <c r="I62" s="1" t="s">
        <v>1709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33" t="s">
        <v>1710</v>
      </c>
      <c r="B63" s="34"/>
      <c r="C63" s="34"/>
      <c r="D63" s="34"/>
      <c r="E63" s="34"/>
      <c r="F63" s="33" t="s">
        <v>52</v>
      </c>
      <c r="G63" s="1" t="s">
        <v>507</v>
      </c>
      <c r="H63" s="1" t="s">
        <v>1622</v>
      </c>
      <c r="I63" s="1" t="s">
        <v>1711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33" t="s">
        <v>1624</v>
      </c>
      <c r="B64" s="34"/>
      <c r="C64" s="34"/>
      <c r="D64" s="34"/>
      <c r="E64" s="34"/>
      <c r="F64" s="33" t="s">
        <v>52</v>
      </c>
      <c r="G64" s="1" t="s">
        <v>507</v>
      </c>
      <c r="H64" s="1" t="s">
        <v>1622</v>
      </c>
      <c r="I64" s="1" t="s">
        <v>1624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33" t="s">
        <v>1712</v>
      </c>
      <c r="B65" s="34"/>
      <c r="C65" s="34"/>
      <c r="D65" s="34"/>
      <c r="E65" s="34"/>
      <c r="F65" s="33" t="s">
        <v>52</v>
      </c>
      <c r="G65" s="1" t="s">
        <v>507</v>
      </c>
      <c r="H65" s="1" t="s">
        <v>1622</v>
      </c>
      <c r="I65" s="1" t="s">
        <v>1713</v>
      </c>
      <c r="J65" s="1" t="s">
        <v>52</v>
      </c>
      <c r="K65" s="1" t="s">
        <v>52</v>
      </c>
      <c r="M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</row>
    <row r="66" spans="1:20" ht="20.100000000000001" customHeight="1" x14ac:dyDescent="0.3">
      <c r="A66" s="33" t="s">
        <v>1714</v>
      </c>
      <c r="B66" s="34"/>
      <c r="C66" s="34"/>
      <c r="D66" s="34"/>
      <c r="E66" s="34"/>
      <c r="F66" s="33" t="s">
        <v>52</v>
      </c>
      <c r="G66" s="1" t="s">
        <v>507</v>
      </c>
      <c r="H66" s="1" t="s">
        <v>1622</v>
      </c>
      <c r="I66" s="1" t="s">
        <v>1715</v>
      </c>
      <c r="J66" s="1" t="s">
        <v>52</v>
      </c>
      <c r="K66" s="1" t="s">
        <v>52</v>
      </c>
      <c r="M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</row>
    <row r="67" spans="1:20" ht="20.100000000000001" customHeight="1" x14ac:dyDescent="0.3">
      <c r="A67" s="33" t="s">
        <v>1716</v>
      </c>
      <c r="B67" s="34"/>
      <c r="C67" s="34"/>
      <c r="D67" s="34"/>
      <c r="E67" s="34"/>
      <c r="F67" s="33" t="s">
        <v>52</v>
      </c>
      <c r="G67" s="1" t="s">
        <v>507</v>
      </c>
      <c r="H67" s="1" t="s">
        <v>1622</v>
      </c>
      <c r="I67" s="1" t="s">
        <v>1717</v>
      </c>
      <c r="J67" s="1" t="s">
        <v>52</v>
      </c>
      <c r="K67" s="1" t="s">
        <v>52</v>
      </c>
      <c r="M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</row>
    <row r="68" spans="1:20" ht="20.100000000000001" customHeight="1" x14ac:dyDescent="0.3">
      <c r="A68" s="33" t="s">
        <v>1718</v>
      </c>
      <c r="B68" s="34"/>
      <c r="C68" s="34"/>
      <c r="D68" s="34"/>
      <c r="E68" s="34"/>
      <c r="F68" s="33" t="s">
        <v>52</v>
      </c>
      <c r="G68" s="1" t="s">
        <v>507</v>
      </c>
      <c r="H68" s="1" t="s">
        <v>1622</v>
      </c>
      <c r="I68" s="1" t="s">
        <v>1719</v>
      </c>
      <c r="J68" s="1" t="s">
        <v>52</v>
      </c>
      <c r="K68" s="1" t="s">
        <v>52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33" t="s">
        <v>1720</v>
      </c>
      <c r="B69" s="34"/>
      <c r="C69" s="34"/>
      <c r="D69" s="34"/>
      <c r="E69" s="34"/>
      <c r="F69" s="33" t="s">
        <v>52</v>
      </c>
      <c r="G69" s="1" t="s">
        <v>507</v>
      </c>
      <c r="H69" s="1" t="s">
        <v>1622</v>
      </c>
      <c r="I69" s="1" t="s">
        <v>1721</v>
      </c>
      <c r="J69" s="1" t="s">
        <v>52</v>
      </c>
      <c r="K69" s="1" t="s">
        <v>52</v>
      </c>
      <c r="M69" s="1" t="s">
        <v>52</v>
      </c>
      <c r="O69" s="1" t="s">
        <v>52</v>
      </c>
      <c r="P69" s="1" t="s">
        <v>52</v>
      </c>
      <c r="Q69" s="1" t="s">
        <v>52</v>
      </c>
      <c r="R69" s="1" t="s">
        <v>52</v>
      </c>
      <c r="S69" s="1" t="s">
        <v>52</v>
      </c>
      <c r="T69" s="1" t="s">
        <v>52</v>
      </c>
    </row>
    <row r="70" spans="1:20" ht="20.100000000000001" customHeight="1" x14ac:dyDescent="0.3">
      <c r="A70" s="33" t="s">
        <v>1722</v>
      </c>
      <c r="B70" s="34"/>
      <c r="C70" s="34"/>
      <c r="D70" s="34"/>
      <c r="E70" s="34"/>
      <c r="F70" s="33" t="s">
        <v>52</v>
      </c>
      <c r="G70" s="1" t="s">
        <v>507</v>
      </c>
      <c r="H70" s="1" t="s">
        <v>1622</v>
      </c>
      <c r="I70" s="1" t="s">
        <v>1723</v>
      </c>
      <c r="J70" s="1" t="s">
        <v>52</v>
      </c>
      <c r="K70" s="1" t="s">
        <v>52</v>
      </c>
      <c r="M70" s="1" t="s">
        <v>52</v>
      </c>
      <c r="O70" s="1" t="s">
        <v>52</v>
      </c>
      <c r="P70" s="1" t="s">
        <v>52</v>
      </c>
      <c r="Q70" s="1" t="s">
        <v>52</v>
      </c>
      <c r="R70" s="1" t="s">
        <v>52</v>
      </c>
      <c r="S70" s="1" t="s">
        <v>52</v>
      </c>
      <c r="T70" s="1" t="s">
        <v>52</v>
      </c>
    </row>
    <row r="71" spans="1:20" ht="20.100000000000001" customHeight="1" x14ac:dyDescent="0.3">
      <c r="A71" s="33" t="s">
        <v>1624</v>
      </c>
      <c r="B71" s="34"/>
      <c r="C71" s="34"/>
      <c r="D71" s="34"/>
      <c r="E71" s="34"/>
      <c r="F71" s="33" t="s">
        <v>52</v>
      </c>
      <c r="G71" s="1" t="s">
        <v>507</v>
      </c>
      <c r="H71" s="1" t="s">
        <v>1622</v>
      </c>
      <c r="I71" s="1" t="s">
        <v>1624</v>
      </c>
      <c r="J71" s="1" t="s">
        <v>52</v>
      </c>
      <c r="K71" s="1" t="s">
        <v>52</v>
      </c>
      <c r="M71" s="1" t="s">
        <v>52</v>
      </c>
      <c r="O71" s="1" t="s">
        <v>52</v>
      </c>
      <c r="P71" s="1" t="s">
        <v>52</v>
      </c>
      <c r="Q71" s="1" t="s">
        <v>52</v>
      </c>
      <c r="R71" s="1" t="s">
        <v>52</v>
      </c>
      <c r="S71" s="1" t="s">
        <v>52</v>
      </c>
      <c r="T71" s="1" t="s">
        <v>52</v>
      </c>
    </row>
    <row r="72" spans="1:20" ht="20.100000000000001" customHeight="1" x14ac:dyDescent="0.3">
      <c r="A72" s="33" t="s">
        <v>1724</v>
      </c>
      <c r="B72" s="34"/>
      <c r="C72" s="34"/>
      <c r="D72" s="34"/>
      <c r="E72" s="34"/>
      <c r="F72" s="33" t="s">
        <v>52</v>
      </c>
      <c r="G72" s="1" t="s">
        <v>507</v>
      </c>
      <c r="H72" s="1" t="s">
        <v>1622</v>
      </c>
      <c r="I72" s="1" t="s">
        <v>1725</v>
      </c>
      <c r="J72" s="1" t="s">
        <v>52</v>
      </c>
      <c r="K72" s="1" t="s">
        <v>52</v>
      </c>
      <c r="M72" s="1" t="s">
        <v>52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</row>
    <row r="73" spans="1:20" ht="20.100000000000001" customHeight="1" x14ac:dyDescent="0.3">
      <c r="A73" s="33" t="s">
        <v>1726</v>
      </c>
      <c r="B73" s="34"/>
      <c r="C73" s="34"/>
      <c r="D73" s="34"/>
      <c r="E73" s="34"/>
      <c r="F73" s="33" t="s">
        <v>52</v>
      </c>
      <c r="G73" s="1" t="s">
        <v>507</v>
      </c>
      <c r="H73" s="1" t="s">
        <v>1622</v>
      </c>
      <c r="I73" s="1" t="s">
        <v>1727</v>
      </c>
      <c r="J73" s="1" t="s">
        <v>52</v>
      </c>
      <c r="K73" s="1" t="s">
        <v>52</v>
      </c>
      <c r="M73" s="1" t="s">
        <v>52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</row>
    <row r="74" spans="1:20" ht="20.100000000000001" customHeight="1" x14ac:dyDescent="0.3">
      <c r="A74" s="33" t="s">
        <v>1728</v>
      </c>
      <c r="B74" s="34"/>
      <c r="C74" s="34"/>
      <c r="D74" s="34"/>
      <c r="E74" s="34"/>
      <c r="F74" s="33" t="s">
        <v>52</v>
      </c>
      <c r="G74" s="1" t="s">
        <v>507</v>
      </c>
      <c r="H74" s="1" t="s">
        <v>1622</v>
      </c>
      <c r="I74" s="1" t="s">
        <v>1729</v>
      </c>
      <c r="J74" s="1" t="s">
        <v>52</v>
      </c>
      <c r="K74" s="1" t="s">
        <v>52</v>
      </c>
      <c r="M74" s="1" t="s">
        <v>52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</row>
    <row r="75" spans="1:20" ht="20.100000000000001" customHeight="1" x14ac:dyDescent="0.3">
      <c r="A75" s="33" t="s">
        <v>1730</v>
      </c>
      <c r="B75" s="34"/>
      <c r="C75" s="34"/>
      <c r="D75" s="34"/>
      <c r="E75" s="34"/>
      <c r="F75" s="33" t="s">
        <v>52</v>
      </c>
      <c r="G75" s="1" t="s">
        <v>507</v>
      </c>
      <c r="H75" s="1" t="s">
        <v>1622</v>
      </c>
      <c r="I75" s="1" t="s">
        <v>1731</v>
      </c>
      <c r="J75" s="1" t="s">
        <v>52</v>
      </c>
      <c r="K75" s="1" t="s">
        <v>52</v>
      </c>
      <c r="M75" s="1" t="s">
        <v>52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</row>
    <row r="76" spans="1:20" ht="20.100000000000001" customHeight="1" x14ac:dyDescent="0.3">
      <c r="A76" s="33" t="s">
        <v>1732</v>
      </c>
      <c r="B76" s="34"/>
      <c r="C76" s="34"/>
      <c r="D76" s="34"/>
      <c r="E76" s="34"/>
      <c r="F76" s="33" t="s">
        <v>52</v>
      </c>
      <c r="G76" s="1" t="s">
        <v>507</v>
      </c>
      <c r="H76" s="1" t="s">
        <v>1622</v>
      </c>
      <c r="I76" s="1" t="s">
        <v>1733</v>
      </c>
      <c r="J76" s="1" t="s">
        <v>52</v>
      </c>
      <c r="K76" s="1" t="s">
        <v>52</v>
      </c>
      <c r="M76" s="1" t="s">
        <v>52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</row>
    <row r="77" spans="1:20" ht="20.100000000000001" customHeight="1" x14ac:dyDescent="0.3">
      <c r="A77" s="33" t="s">
        <v>1734</v>
      </c>
      <c r="B77" s="34"/>
      <c r="C77" s="34"/>
      <c r="D77" s="34"/>
      <c r="E77" s="34"/>
      <c r="F77" s="33" t="s">
        <v>52</v>
      </c>
      <c r="G77" s="1" t="s">
        <v>507</v>
      </c>
      <c r="H77" s="1" t="s">
        <v>1622</v>
      </c>
      <c r="I77" s="1" t="s">
        <v>1735</v>
      </c>
      <c r="J77" s="1" t="s">
        <v>52</v>
      </c>
      <c r="K77" s="1" t="s">
        <v>52</v>
      </c>
      <c r="M77" s="1" t="s">
        <v>52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</row>
    <row r="78" spans="1:20" ht="20.100000000000001" customHeight="1" x14ac:dyDescent="0.3">
      <c r="A78" s="33" t="s">
        <v>1645</v>
      </c>
      <c r="B78" s="34"/>
      <c r="C78" s="34"/>
      <c r="D78" s="34"/>
      <c r="E78" s="34"/>
      <c r="F78" s="33" t="s">
        <v>52</v>
      </c>
      <c r="G78" s="1" t="s">
        <v>507</v>
      </c>
      <c r="H78" s="1" t="s">
        <v>1622</v>
      </c>
      <c r="I78" s="1" t="s">
        <v>1646</v>
      </c>
      <c r="J78" s="1" t="s">
        <v>52</v>
      </c>
      <c r="K78" s="1" t="s">
        <v>52</v>
      </c>
      <c r="M78" s="1" t="s">
        <v>52</v>
      </c>
      <c r="O78" s="1" t="s">
        <v>52</v>
      </c>
      <c r="P78" s="1" t="s">
        <v>52</v>
      </c>
      <c r="Q78" s="1" t="s">
        <v>52</v>
      </c>
      <c r="R78" s="1" t="s">
        <v>52</v>
      </c>
      <c r="S78" s="1" t="s">
        <v>52</v>
      </c>
      <c r="T78" s="1" t="s">
        <v>52</v>
      </c>
    </row>
    <row r="79" spans="1:20" ht="20.100000000000001" customHeight="1" x14ac:dyDescent="0.3">
      <c r="A79" s="33" t="s">
        <v>1624</v>
      </c>
      <c r="B79" s="34"/>
      <c r="C79" s="34"/>
      <c r="D79" s="34"/>
      <c r="E79" s="34"/>
      <c r="F79" s="33" t="s">
        <v>52</v>
      </c>
      <c r="G79" s="1" t="s">
        <v>507</v>
      </c>
      <c r="H79" s="1" t="s">
        <v>1622</v>
      </c>
      <c r="I79" s="1" t="s">
        <v>52</v>
      </c>
      <c r="J79" s="1" t="s">
        <v>52</v>
      </c>
      <c r="K79" s="1" t="s">
        <v>52</v>
      </c>
      <c r="M79" s="1" t="s">
        <v>52</v>
      </c>
      <c r="O79" s="1" t="s">
        <v>52</v>
      </c>
      <c r="P79" s="1" t="s">
        <v>52</v>
      </c>
      <c r="Q79" s="1" t="s">
        <v>52</v>
      </c>
      <c r="R79" s="1" t="s">
        <v>52</v>
      </c>
      <c r="S79" s="1" t="s">
        <v>52</v>
      </c>
      <c r="T79" s="1" t="s">
        <v>52</v>
      </c>
    </row>
    <row r="80" spans="1:20" ht="20.100000000000001" customHeight="1" x14ac:dyDescent="0.3">
      <c r="A80" s="33" t="s">
        <v>1736</v>
      </c>
      <c r="B80" s="34"/>
      <c r="C80" s="34"/>
      <c r="D80" s="34"/>
      <c r="E80" s="34"/>
      <c r="F80" s="33" t="s">
        <v>52</v>
      </c>
      <c r="G80" s="1" t="s">
        <v>507</v>
      </c>
      <c r="H80" s="1" t="s">
        <v>1622</v>
      </c>
      <c r="I80" s="1" t="s">
        <v>1737</v>
      </c>
      <c r="J80" s="1" t="s">
        <v>52</v>
      </c>
      <c r="K80" s="1" t="s">
        <v>52</v>
      </c>
      <c r="M80" s="1" t="s">
        <v>52</v>
      </c>
      <c r="O80" s="1" t="s">
        <v>52</v>
      </c>
      <c r="P80" s="1" t="s">
        <v>52</v>
      </c>
      <c r="Q80" s="1" t="s">
        <v>52</v>
      </c>
      <c r="R80" s="1" t="s">
        <v>52</v>
      </c>
      <c r="S80" s="1" t="s">
        <v>52</v>
      </c>
      <c r="T80" s="1" t="s">
        <v>52</v>
      </c>
    </row>
    <row r="81" spans="1:20" ht="20.100000000000001" customHeight="1" x14ac:dyDescent="0.3">
      <c r="A81" s="33" t="s">
        <v>1660</v>
      </c>
      <c r="B81" s="34"/>
      <c r="C81" s="34"/>
      <c r="D81" s="34"/>
      <c r="E81" s="34"/>
      <c r="F81" s="33" t="s">
        <v>52</v>
      </c>
      <c r="G81" s="1" t="s">
        <v>507</v>
      </c>
      <c r="H81" s="1" t="s">
        <v>1622</v>
      </c>
      <c r="I81" s="1" t="s">
        <v>1661</v>
      </c>
      <c r="J81" s="1" t="s">
        <v>52</v>
      </c>
      <c r="K81" s="1" t="s">
        <v>52</v>
      </c>
      <c r="M81" s="1" t="s">
        <v>52</v>
      </c>
      <c r="O81" s="1" t="s">
        <v>52</v>
      </c>
      <c r="P81" s="1" t="s">
        <v>52</v>
      </c>
      <c r="Q81" s="1" t="s">
        <v>52</v>
      </c>
      <c r="R81" s="1" t="s">
        <v>52</v>
      </c>
      <c r="S81" s="1" t="s">
        <v>52</v>
      </c>
      <c r="T81" s="1" t="s">
        <v>52</v>
      </c>
    </row>
    <row r="82" spans="1:20" ht="20.100000000000001" customHeight="1" x14ac:dyDescent="0.3">
      <c r="A82" s="33" t="s">
        <v>1662</v>
      </c>
      <c r="B82" s="34"/>
      <c r="C82" s="34"/>
      <c r="D82" s="34"/>
      <c r="E82" s="34"/>
      <c r="F82" s="33" t="s">
        <v>52</v>
      </c>
      <c r="G82" s="1" t="s">
        <v>507</v>
      </c>
      <c r="H82" s="1" t="s">
        <v>1622</v>
      </c>
      <c r="I82" s="1" t="s">
        <v>1663</v>
      </c>
      <c r="J82" s="1" t="s">
        <v>52</v>
      </c>
      <c r="K82" s="1" t="s">
        <v>52</v>
      </c>
      <c r="M82" s="1" t="s">
        <v>52</v>
      </c>
      <c r="O82" s="1" t="s">
        <v>52</v>
      </c>
      <c r="P82" s="1" t="s">
        <v>52</v>
      </c>
      <c r="Q82" s="1" t="s">
        <v>52</v>
      </c>
      <c r="R82" s="1" t="s">
        <v>52</v>
      </c>
      <c r="S82" s="1" t="s">
        <v>52</v>
      </c>
      <c r="T82" s="1" t="s">
        <v>52</v>
      </c>
    </row>
    <row r="83" spans="1:20" ht="20.100000000000001" customHeight="1" x14ac:dyDescent="0.3">
      <c r="A83" s="33" t="s">
        <v>1664</v>
      </c>
      <c r="B83" s="34"/>
      <c r="C83" s="34"/>
      <c r="D83" s="34"/>
      <c r="E83" s="34"/>
      <c r="F83" s="33" t="s">
        <v>52</v>
      </c>
      <c r="G83" s="1" t="s">
        <v>507</v>
      </c>
      <c r="H83" s="1" t="s">
        <v>1622</v>
      </c>
      <c r="I83" s="1" t="s">
        <v>1665</v>
      </c>
      <c r="J83" s="1" t="s">
        <v>52</v>
      </c>
      <c r="K83" s="1" t="s">
        <v>52</v>
      </c>
      <c r="M83" s="1" t="s">
        <v>52</v>
      </c>
      <c r="O83" s="1" t="s">
        <v>52</v>
      </c>
      <c r="P83" s="1" t="s">
        <v>52</v>
      </c>
      <c r="Q83" s="1" t="s">
        <v>52</v>
      </c>
      <c r="R83" s="1" t="s">
        <v>52</v>
      </c>
      <c r="S83" s="1" t="s">
        <v>52</v>
      </c>
      <c r="T83" s="1" t="s">
        <v>52</v>
      </c>
    </row>
    <row r="84" spans="1:20" ht="20.100000000000001" customHeight="1" x14ac:dyDescent="0.3">
      <c r="A84" s="33" t="s">
        <v>1666</v>
      </c>
      <c r="B84" s="34"/>
      <c r="C84" s="34"/>
      <c r="D84" s="34"/>
      <c r="E84" s="34"/>
      <c r="F84" s="33" t="s">
        <v>52</v>
      </c>
      <c r="G84" s="1" t="s">
        <v>507</v>
      </c>
      <c r="H84" s="1" t="s">
        <v>1622</v>
      </c>
      <c r="I84" s="1" t="s">
        <v>1667</v>
      </c>
      <c r="J84" s="1" t="s">
        <v>52</v>
      </c>
      <c r="K84" s="1" t="s">
        <v>52</v>
      </c>
      <c r="M84" s="1" t="s">
        <v>52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</row>
    <row r="85" spans="1:20" ht="20.100000000000001" customHeight="1" x14ac:dyDescent="0.3">
      <c r="A85" s="33" t="s">
        <v>1668</v>
      </c>
      <c r="B85" s="34"/>
      <c r="C85" s="34"/>
      <c r="D85" s="34"/>
      <c r="E85" s="34"/>
      <c r="F85" s="33" t="s">
        <v>52</v>
      </c>
      <c r="G85" s="1" t="s">
        <v>507</v>
      </c>
      <c r="H85" s="1" t="s">
        <v>1622</v>
      </c>
      <c r="I85" s="1" t="s">
        <v>1669</v>
      </c>
      <c r="J85" s="1" t="s">
        <v>52</v>
      </c>
      <c r="K85" s="1" t="s">
        <v>52</v>
      </c>
      <c r="M85" s="1" t="s">
        <v>52</v>
      </c>
      <c r="O85" s="1" t="s">
        <v>52</v>
      </c>
      <c r="P85" s="1" t="s">
        <v>52</v>
      </c>
      <c r="Q85" s="1" t="s">
        <v>52</v>
      </c>
      <c r="R85" s="1" t="s">
        <v>52</v>
      </c>
      <c r="S85" s="1" t="s">
        <v>52</v>
      </c>
      <c r="T85" s="1" t="s">
        <v>52</v>
      </c>
    </row>
    <row r="86" spans="1:20" ht="20.100000000000001" customHeight="1" x14ac:dyDescent="0.3">
      <c r="A86" s="33" t="s">
        <v>1670</v>
      </c>
      <c r="B86" s="34"/>
      <c r="C86" s="34"/>
      <c r="D86" s="34"/>
      <c r="E86" s="34"/>
      <c r="F86" s="33" t="s">
        <v>52</v>
      </c>
      <c r="G86" s="1" t="s">
        <v>507</v>
      </c>
      <c r="H86" s="1" t="s">
        <v>1622</v>
      </c>
      <c r="I86" s="1" t="s">
        <v>1671</v>
      </c>
      <c r="J86" s="1" t="s">
        <v>52</v>
      </c>
      <c r="K86" s="1" t="s">
        <v>52</v>
      </c>
      <c r="M86" s="1" t="s">
        <v>52</v>
      </c>
      <c r="O86" s="1" t="s">
        <v>52</v>
      </c>
      <c r="P86" s="1" t="s">
        <v>52</v>
      </c>
      <c r="Q86" s="1" t="s">
        <v>52</v>
      </c>
      <c r="R86" s="1" t="s">
        <v>52</v>
      </c>
      <c r="S86" s="1" t="s">
        <v>52</v>
      </c>
      <c r="T86" s="1" t="s">
        <v>52</v>
      </c>
    </row>
    <row r="87" spans="1:20" ht="20.100000000000001" customHeight="1" x14ac:dyDescent="0.3">
      <c r="A87" s="33" t="s">
        <v>1672</v>
      </c>
      <c r="B87" s="34"/>
      <c r="C87" s="34"/>
      <c r="D87" s="34"/>
      <c r="E87" s="34"/>
      <c r="F87" s="33" t="s">
        <v>52</v>
      </c>
      <c r="G87" s="1" t="s">
        <v>507</v>
      </c>
      <c r="H87" s="1" t="s">
        <v>1622</v>
      </c>
      <c r="I87" s="1" t="s">
        <v>1673</v>
      </c>
      <c r="J87" s="1" t="s">
        <v>52</v>
      </c>
      <c r="K87" s="1" t="s">
        <v>52</v>
      </c>
      <c r="M87" s="1" t="s">
        <v>52</v>
      </c>
      <c r="O87" s="1" t="s">
        <v>52</v>
      </c>
      <c r="P87" s="1" t="s">
        <v>52</v>
      </c>
      <c r="Q87" s="1" t="s">
        <v>52</v>
      </c>
      <c r="R87" s="1" t="s">
        <v>52</v>
      </c>
      <c r="S87" s="1" t="s">
        <v>52</v>
      </c>
      <c r="T87" s="1" t="s">
        <v>52</v>
      </c>
    </row>
    <row r="88" spans="1:20" ht="20.100000000000001" customHeight="1" x14ac:dyDescent="0.3">
      <c r="A88" s="33" t="s">
        <v>1674</v>
      </c>
      <c r="B88" s="34"/>
      <c r="C88" s="34"/>
      <c r="D88" s="34"/>
      <c r="E88" s="34"/>
      <c r="F88" s="33" t="s">
        <v>52</v>
      </c>
      <c r="G88" s="1" t="s">
        <v>507</v>
      </c>
      <c r="H88" s="1" t="s">
        <v>1622</v>
      </c>
      <c r="I88" s="1" t="s">
        <v>1675</v>
      </c>
      <c r="J88" s="1" t="s">
        <v>52</v>
      </c>
      <c r="K88" s="1" t="s">
        <v>52</v>
      </c>
      <c r="M88" s="1" t="s">
        <v>52</v>
      </c>
      <c r="O88" s="1" t="s">
        <v>52</v>
      </c>
      <c r="P88" s="1" t="s">
        <v>52</v>
      </c>
      <c r="Q88" s="1" t="s">
        <v>52</v>
      </c>
      <c r="R88" s="1" t="s">
        <v>52</v>
      </c>
      <c r="S88" s="1" t="s">
        <v>52</v>
      </c>
      <c r="T88" s="1" t="s">
        <v>52</v>
      </c>
    </row>
    <row r="89" spans="1:20" ht="20.100000000000001" customHeight="1" x14ac:dyDescent="0.3">
      <c r="A89" s="33" t="s">
        <v>1676</v>
      </c>
      <c r="B89" s="34"/>
      <c r="C89" s="34"/>
      <c r="D89" s="34"/>
      <c r="E89" s="34"/>
      <c r="F89" s="33" t="s">
        <v>52</v>
      </c>
      <c r="G89" s="1" t="s">
        <v>507</v>
      </c>
      <c r="H89" s="1" t="s">
        <v>1622</v>
      </c>
      <c r="I89" s="1" t="s">
        <v>1677</v>
      </c>
      <c r="J89" s="1" t="s">
        <v>52</v>
      </c>
      <c r="K89" s="1" t="s">
        <v>52</v>
      </c>
      <c r="M89" s="1" t="s">
        <v>52</v>
      </c>
      <c r="O89" s="1" t="s">
        <v>52</v>
      </c>
      <c r="P89" s="1" t="s">
        <v>52</v>
      </c>
      <c r="Q89" s="1" t="s">
        <v>52</v>
      </c>
      <c r="R89" s="1" t="s">
        <v>52</v>
      </c>
      <c r="S89" s="1" t="s">
        <v>52</v>
      </c>
      <c r="T89" s="1" t="s">
        <v>52</v>
      </c>
    </row>
    <row r="90" spans="1:20" ht="20.100000000000001" customHeight="1" x14ac:dyDescent="0.3">
      <c r="A90" s="33" t="s">
        <v>1678</v>
      </c>
      <c r="B90" s="34"/>
      <c r="C90" s="34"/>
      <c r="D90" s="34"/>
      <c r="E90" s="34"/>
      <c r="F90" s="33" t="s">
        <v>52</v>
      </c>
      <c r="G90" s="1" t="s">
        <v>507</v>
      </c>
      <c r="H90" s="1" t="s">
        <v>1622</v>
      </c>
      <c r="I90" s="1" t="s">
        <v>1679</v>
      </c>
      <c r="J90" s="1" t="s">
        <v>52</v>
      </c>
      <c r="K90" s="1" t="s">
        <v>52</v>
      </c>
      <c r="M90" s="1" t="s">
        <v>52</v>
      </c>
      <c r="O90" s="1" t="s">
        <v>52</v>
      </c>
      <c r="P90" s="1" t="s">
        <v>52</v>
      </c>
      <c r="Q90" s="1" t="s">
        <v>52</v>
      </c>
      <c r="R90" s="1" t="s">
        <v>52</v>
      </c>
      <c r="S90" s="1" t="s">
        <v>52</v>
      </c>
      <c r="T90" s="1" t="s">
        <v>52</v>
      </c>
    </row>
    <row r="91" spans="1:20" ht="20.100000000000001" customHeight="1" x14ac:dyDescent="0.3">
      <c r="A91" s="33" t="s">
        <v>1680</v>
      </c>
      <c r="B91" s="34"/>
      <c r="C91" s="34"/>
      <c r="D91" s="34"/>
      <c r="E91" s="34"/>
      <c r="F91" s="33" t="s">
        <v>52</v>
      </c>
      <c r="G91" s="1" t="s">
        <v>507</v>
      </c>
      <c r="H91" s="1" t="s">
        <v>1622</v>
      </c>
      <c r="I91" s="1" t="s">
        <v>1681</v>
      </c>
      <c r="J91" s="1" t="s">
        <v>52</v>
      </c>
      <c r="K91" s="1" t="s">
        <v>52</v>
      </c>
      <c r="M91" s="1" t="s">
        <v>52</v>
      </c>
      <c r="O91" s="1" t="s">
        <v>52</v>
      </c>
      <c r="P91" s="1" t="s">
        <v>52</v>
      </c>
      <c r="Q91" s="1" t="s">
        <v>52</v>
      </c>
      <c r="R91" s="1" t="s">
        <v>52</v>
      </c>
      <c r="S91" s="1" t="s">
        <v>52</v>
      </c>
      <c r="T91" s="1" t="s">
        <v>52</v>
      </c>
    </row>
    <row r="92" spans="1:20" ht="20.100000000000001" customHeight="1" x14ac:dyDescent="0.3">
      <c r="A92" s="33" t="s">
        <v>1624</v>
      </c>
      <c r="B92" s="34"/>
      <c r="C92" s="34"/>
      <c r="D92" s="34"/>
      <c r="E92" s="34"/>
      <c r="F92" s="33" t="s">
        <v>52</v>
      </c>
      <c r="G92" s="1" t="s">
        <v>507</v>
      </c>
      <c r="H92" s="1" t="s">
        <v>1622</v>
      </c>
      <c r="I92" s="1" t="s">
        <v>52</v>
      </c>
      <c r="J92" s="1" t="s">
        <v>52</v>
      </c>
      <c r="K92" s="1" t="s">
        <v>52</v>
      </c>
      <c r="M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</row>
    <row r="93" spans="1:20" ht="20.100000000000001" customHeight="1" x14ac:dyDescent="0.3">
      <c r="A93" s="33" t="s">
        <v>1738</v>
      </c>
      <c r="B93" s="34"/>
      <c r="C93" s="34"/>
      <c r="D93" s="34"/>
      <c r="E93" s="34"/>
      <c r="F93" s="33" t="s">
        <v>52</v>
      </c>
      <c r="G93" s="1" t="s">
        <v>507</v>
      </c>
      <c r="H93" s="1" t="s">
        <v>1622</v>
      </c>
      <c r="I93" s="1" t="s">
        <v>1739</v>
      </c>
      <c r="J93" s="1" t="s">
        <v>52</v>
      </c>
      <c r="K93" s="1" t="s">
        <v>52</v>
      </c>
      <c r="M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</row>
    <row r="94" spans="1:20" ht="20.100000000000001" customHeight="1" x14ac:dyDescent="0.3">
      <c r="A94" s="33" t="s">
        <v>1740</v>
      </c>
      <c r="B94" s="34"/>
      <c r="C94" s="34"/>
      <c r="D94" s="34"/>
      <c r="E94" s="34"/>
      <c r="F94" s="33" t="s">
        <v>52</v>
      </c>
      <c r="G94" s="1" t="s">
        <v>507</v>
      </c>
      <c r="H94" s="1" t="s">
        <v>1622</v>
      </c>
      <c r="I94" s="1" t="s">
        <v>1741</v>
      </c>
      <c r="J94" s="1" t="s">
        <v>52</v>
      </c>
      <c r="K94" s="1" t="s">
        <v>52</v>
      </c>
      <c r="M94" s="1" t="s">
        <v>52</v>
      </c>
      <c r="O94" s="1" t="s">
        <v>52</v>
      </c>
      <c r="P94" s="1" t="s">
        <v>52</v>
      </c>
      <c r="Q94" s="1" t="s">
        <v>52</v>
      </c>
      <c r="R94" s="1" t="s">
        <v>52</v>
      </c>
      <c r="S94" s="1" t="s">
        <v>52</v>
      </c>
      <c r="T94" s="1" t="s">
        <v>52</v>
      </c>
    </row>
    <row r="95" spans="1:20" ht="20.100000000000001" customHeight="1" x14ac:dyDescent="0.3">
      <c r="A95" s="33" t="s">
        <v>1645</v>
      </c>
      <c r="B95" s="34"/>
      <c r="C95" s="34"/>
      <c r="D95" s="34"/>
      <c r="E95" s="34"/>
      <c r="F95" s="33" t="s">
        <v>52</v>
      </c>
      <c r="G95" s="1" t="s">
        <v>507</v>
      </c>
      <c r="H95" s="1" t="s">
        <v>1622</v>
      </c>
      <c r="I95" s="1" t="s">
        <v>1646</v>
      </c>
      <c r="J95" s="1" t="s">
        <v>52</v>
      </c>
      <c r="K95" s="1" t="s">
        <v>52</v>
      </c>
      <c r="M95" s="1" t="s">
        <v>52</v>
      </c>
      <c r="O95" s="1" t="s">
        <v>52</v>
      </c>
      <c r="P95" s="1" t="s">
        <v>52</v>
      </c>
      <c r="Q95" s="1" t="s">
        <v>52</v>
      </c>
      <c r="R95" s="1" t="s">
        <v>52</v>
      </c>
      <c r="S95" s="1" t="s">
        <v>52</v>
      </c>
      <c r="T95" s="1" t="s">
        <v>52</v>
      </c>
    </row>
    <row r="96" spans="1:20" ht="20.100000000000001" customHeight="1" x14ac:dyDescent="0.3">
      <c r="A96" s="33" t="s">
        <v>1647</v>
      </c>
      <c r="B96" s="35"/>
      <c r="C96" s="35"/>
      <c r="D96" s="35"/>
      <c r="E96" s="35"/>
      <c r="F96" s="36"/>
    </row>
    <row r="97" spans="1:20" ht="20.100000000000001" customHeight="1" x14ac:dyDescent="0.3">
      <c r="A97" s="36"/>
      <c r="B97" s="36"/>
      <c r="C97" s="36"/>
      <c r="D97" s="36"/>
      <c r="E97" s="36"/>
      <c r="F97" s="36"/>
    </row>
    <row r="98" spans="1:20" ht="20.100000000000001" customHeight="1" x14ac:dyDescent="0.3">
      <c r="A98" s="36" t="s">
        <v>1742</v>
      </c>
      <c r="B98" s="36"/>
      <c r="C98" s="36"/>
      <c r="D98" s="36"/>
      <c r="E98" s="36"/>
      <c r="F98" s="33" t="s">
        <v>52</v>
      </c>
      <c r="G98" s="1" t="s">
        <v>512</v>
      </c>
      <c r="I98" s="1" t="s">
        <v>509</v>
      </c>
      <c r="J98" s="1" t="s">
        <v>510</v>
      </c>
      <c r="K98" s="1" t="s">
        <v>63</v>
      </c>
    </row>
    <row r="99" spans="1:20" ht="20.100000000000001" customHeight="1" x14ac:dyDescent="0.3">
      <c r="A99" s="33" t="s">
        <v>52</v>
      </c>
      <c r="B99" s="34"/>
      <c r="C99" s="34"/>
      <c r="D99" s="34"/>
      <c r="E99" s="34"/>
      <c r="F99" s="33" t="s">
        <v>52</v>
      </c>
      <c r="G99" s="1" t="s">
        <v>512</v>
      </c>
      <c r="H99" s="1" t="s">
        <v>1620</v>
      </c>
      <c r="I99" s="1" t="s">
        <v>52</v>
      </c>
      <c r="J99" s="1" t="s">
        <v>52</v>
      </c>
      <c r="K99" s="1" t="s">
        <v>52</v>
      </c>
      <c r="L99">
        <v>1</v>
      </c>
      <c r="M99" s="1" t="s">
        <v>52</v>
      </c>
      <c r="O99" s="1" t="s">
        <v>52</v>
      </c>
      <c r="P99" s="1" t="s">
        <v>52</v>
      </c>
      <c r="Q99" s="1" t="s">
        <v>52</v>
      </c>
      <c r="R99" s="1" t="s">
        <v>52</v>
      </c>
      <c r="S99" s="1" t="s">
        <v>52</v>
      </c>
      <c r="T99" s="1" t="s">
        <v>52</v>
      </c>
    </row>
    <row r="100" spans="1:20" ht="20.100000000000001" customHeight="1" x14ac:dyDescent="0.3">
      <c r="A100" s="33" t="s">
        <v>1743</v>
      </c>
      <c r="B100" s="34"/>
      <c r="C100" s="34"/>
      <c r="D100" s="34"/>
      <c r="E100" s="34"/>
      <c r="F100" s="33" t="s">
        <v>52</v>
      </c>
      <c r="G100" s="1" t="s">
        <v>512</v>
      </c>
      <c r="H100" s="1" t="s">
        <v>1622</v>
      </c>
      <c r="I100" s="1" t="s">
        <v>1744</v>
      </c>
      <c r="J100" s="1" t="s">
        <v>52</v>
      </c>
      <c r="K100" s="1" t="s">
        <v>52</v>
      </c>
      <c r="M100" s="1" t="s">
        <v>52</v>
      </c>
      <c r="O100" s="1" t="s">
        <v>52</v>
      </c>
      <c r="P100" s="1" t="s">
        <v>52</v>
      </c>
      <c r="Q100" s="1" t="s">
        <v>52</v>
      </c>
      <c r="R100" s="1" t="s">
        <v>52</v>
      </c>
      <c r="S100" s="1" t="s">
        <v>52</v>
      </c>
      <c r="T100" s="1" t="s">
        <v>52</v>
      </c>
    </row>
    <row r="101" spans="1:20" ht="20.100000000000001" customHeight="1" x14ac:dyDescent="0.3">
      <c r="A101" s="33" t="s">
        <v>1745</v>
      </c>
      <c r="B101" s="34"/>
      <c r="C101" s="34"/>
      <c r="D101" s="34"/>
      <c r="E101" s="34"/>
      <c r="F101" s="33" t="s">
        <v>52</v>
      </c>
      <c r="G101" s="1" t="s">
        <v>512</v>
      </c>
      <c r="H101" s="1" t="s">
        <v>1622</v>
      </c>
      <c r="I101" s="1" t="s">
        <v>1746</v>
      </c>
      <c r="J101" s="1" t="s">
        <v>52</v>
      </c>
      <c r="K101" s="1" t="s">
        <v>52</v>
      </c>
      <c r="M101" s="1" t="s">
        <v>52</v>
      </c>
      <c r="O101" s="1" t="s">
        <v>52</v>
      </c>
      <c r="P101" s="1" t="s">
        <v>52</v>
      </c>
      <c r="Q101" s="1" t="s">
        <v>52</v>
      </c>
      <c r="R101" s="1" t="s">
        <v>52</v>
      </c>
      <c r="S101" s="1" t="s">
        <v>52</v>
      </c>
      <c r="T101" s="1" t="s">
        <v>52</v>
      </c>
    </row>
    <row r="102" spans="1:20" ht="20.100000000000001" customHeight="1" x14ac:dyDescent="0.3">
      <c r="A102" s="33" t="s">
        <v>1747</v>
      </c>
      <c r="B102" s="34"/>
      <c r="C102" s="34"/>
      <c r="D102" s="34"/>
      <c r="E102" s="34"/>
      <c r="F102" s="33" t="s">
        <v>52</v>
      </c>
      <c r="G102" s="1" t="s">
        <v>512</v>
      </c>
      <c r="H102" s="1" t="s">
        <v>1622</v>
      </c>
      <c r="I102" s="1" t="s">
        <v>1748</v>
      </c>
      <c r="J102" s="1" t="s">
        <v>52</v>
      </c>
      <c r="K102" s="1" t="s">
        <v>52</v>
      </c>
      <c r="M102" s="1" t="s">
        <v>52</v>
      </c>
      <c r="O102" s="1" t="s">
        <v>52</v>
      </c>
      <c r="P102" s="1" t="s">
        <v>52</v>
      </c>
      <c r="Q102" s="1" t="s">
        <v>52</v>
      </c>
      <c r="R102" s="1" t="s">
        <v>52</v>
      </c>
      <c r="S102" s="1" t="s">
        <v>52</v>
      </c>
      <c r="T102" s="1" t="s">
        <v>52</v>
      </c>
    </row>
    <row r="103" spans="1:20" ht="20.100000000000001" customHeight="1" x14ac:dyDescent="0.3">
      <c r="A103" s="33" t="s">
        <v>1624</v>
      </c>
      <c r="B103" s="34"/>
      <c r="C103" s="34"/>
      <c r="D103" s="34"/>
      <c r="E103" s="34"/>
      <c r="F103" s="33" t="s">
        <v>52</v>
      </c>
      <c r="G103" s="1" t="s">
        <v>512</v>
      </c>
      <c r="H103" s="1" t="s">
        <v>1622</v>
      </c>
      <c r="I103" s="1" t="s">
        <v>52</v>
      </c>
      <c r="J103" s="1" t="s">
        <v>52</v>
      </c>
      <c r="K103" s="1" t="s">
        <v>52</v>
      </c>
      <c r="M103" s="1" t="s">
        <v>52</v>
      </c>
      <c r="O103" s="1" t="s">
        <v>52</v>
      </c>
      <c r="P103" s="1" t="s">
        <v>52</v>
      </c>
      <c r="Q103" s="1" t="s">
        <v>52</v>
      </c>
      <c r="R103" s="1" t="s">
        <v>52</v>
      </c>
      <c r="S103" s="1" t="s">
        <v>52</v>
      </c>
      <c r="T103" s="1" t="s">
        <v>52</v>
      </c>
    </row>
    <row r="104" spans="1:20" ht="20.100000000000001" customHeight="1" x14ac:dyDescent="0.3">
      <c r="A104" s="33" t="s">
        <v>1749</v>
      </c>
      <c r="B104" s="34"/>
      <c r="C104" s="34"/>
      <c r="D104" s="34"/>
      <c r="E104" s="34"/>
      <c r="F104" s="33" t="s">
        <v>52</v>
      </c>
      <c r="G104" s="1" t="s">
        <v>512</v>
      </c>
      <c r="H104" s="1" t="s">
        <v>1622</v>
      </c>
      <c r="I104" s="1" t="s">
        <v>1750</v>
      </c>
      <c r="J104" s="1" t="s">
        <v>52</v>
      </c>
      <c r="K104" s="1" t="s">
        <v>52</v>
      </c>
      <c r="M104" s="1" t="s">
        <v>52</v>
      </c>
      <c r="O104" s="1" t="s">
        <v>52</v>
      </c>
      <c r="P104" s="1" t="s">
        <v>52</v>
      </c>
      <c r="Q104" s="1" t="s">
        <v>52</v>
      </c>
      <c r="R104" s="1" t="s">
        <v>52</v>
      </c>
      <c r="S104" s="1" t="s">
        <v>52</v>
      </c>
      <c r="T104" s="1" t="s">
        <v>52</v>
      </c>
    </row>
    <row r="105" spans="1:20" ht="20.100000000000001" customHeight="1" x14ac:dyDescent="0.3">
      <c r="A105" s="33" t="s">
        <v>1751</v>
      </c>
      <c r="B105" s="34"/>
      <c r="C105" s="34"/>
      <c r="D105" s="34"/>
      <c r="E105" s="34"/>
      <c r="F105" s="33" t="s">
        <v>52</v>
      </c>
      <c r="G105" s="1" t="s">
        <v>512</v>
      </c>
      <c r="H105" s="1" t="s">
        <v>1622</v>
      </c>
      <c r="I105" s="1" t="s">
        <v>1752</v>
      </c>
      <c r="J105" s="1" t="s">
        <v>52</v>
      </c>
      <c r="K105" s="1" t="s">
        <v>52</v>
      </c>
      <c r="M105" s="1" t="s">
        <v>52</v>
      </c>
      <c r="O105" s="1" t="s">
        <v>52</v>
      </c>
      <c r="P105" s="1" t="s">
        <v>52</v>
      </c>
      <c r="Q105" s="1" t="s">
        <v>52</v>
      </c>
      <c r="R105" s="1" t="s">
        <v>52</v>
      </c>
      <c r="S105" s="1" t="s">
        <v>52</v>
      </c>
      <c r="T105" s="1" t="s">
        <v>52</v>
      </c>
    </row>
    <row r="106" spans="1:20" ht="20.100000000000001" customHeight="1" x14ac:dyDescent="0.3">
      <c r="A106" s="33" t="s">
        <v>1753</v>
      </c>
      <c r="B106" s="34"/>
      <c r="C106" s="34"/>
      <c r="D106" s="34"/>
      <c r="E106" s="34"/>
      <c r="F106" s="33" t="s">
        <v>52</v>
      </c>
      <c r="G106" s="1" t="s">
        <v>512</v>
      </c>
      <c r="H106" s="1" t="s">
        <v>1622</v>
      </c>
      <c r="I106" s="1" t="s">
        <v>1754</v>
      </c>
      <c r="J106" s="1" t="s">
        <v>52</v>
      </c>
      <c r="K106" s="1" t="s">
        <v>52</v>
      </c>
      <c r="M106" s="1" t="s">
        <v>52</v>
      </c>
      <c r="O106" s="1" t="s">
        <v>52</v>
      </c>
      <c r="P106" s="1" t="s">
        <v>52</v>
      </c>
      <c r="Q106" s="1" t="s">
        <v>52</v>
      </c>
      <c r="R106" s="1" t="s">
        <v>52</v>
      </c>
      <c r="S106" s="1" t="s">
        <v>52</v>
      </c>
      <c r="T106" s="1" t="s">
        <v>52</v>
      </c>
    </row>
    <row r="107" spans="1:20" ht="20.100000000000001" customHeight="1" x14ac:dyDescent="0.3">
      <c r="A107" s="33" t="s">
        <v>1624</v>
      </c>
      <c r="B107" s="34"/>
      <c r="C107" s="34"/>
      <c r="D107" s="34"/>
      <c r="E107" s="34"/>
      <c r="F107" s="33" t="s">
        <v>52</v>
      </c>
      <c r="G107" s="1" t="s">
        <v>512</v>
      </c>
      <c r="H107" s="1" t="s">
        <v>1622</v>
      </c>
      <c r="I107" s="1" t="s">
        <v>52</v>
      </c>
      <c r="J107" s="1" t="s">
        <v>52</v>
      </c>
      <c r="K107" s="1" t="s">
        <v>52</v>
      </c>
      <c r="M107" s="1" t="s">
        <v>52</v>
      </c>
      <c r="O107" s="1" t="s">
        <v>52</v>
      </c>
      <c r="P107" s="1" t="s">
        <v>52</v>
      </c>
      <c r="Q107" s="1" t="s">
        <v>52</v>
      </c>
      <c r="R107" s="1" t="s">
        <v>52</v>
      </c>
      <c r="S107" s="1" t="s">
        <v>52</v>
      </c>
      <c r="T107" s="1" t="s">
        <v>52</v>
      </c>
    </row>
    <row r="108" spans="1:20" ht="20.100000000000001" customHeight="1" x14ac:dyDescent="0.3">
      <c r="A108" s="33" t="s">
        <v>1755</v>
      </c>
      <c r="B108" s="34"/>
      <c r="C108" s="34"/>
      <c r="D108" s="34"/>
      <c r="E108" s="34"/>
      <c r="F108" s="33" t="s">
        <v>52</v>
      </c>
      <c r="G108" s="1" t="s">
        <v>512</v>
      </c>
      <c r="H108" s="1" t="s">
        <v>1622</v>
      </c>
      <c r="I108" s="1" t="s">
        <v>1756</v>
      </c>
      <c r="J108" s="1" t="s">
        <v>52</v>
      </c>
      <c r="K108" s="1" t="s">
        <v>52</v>
      </c>
      <c r="M108" s="1" t="s">
        <v>52</v>
      </c>
      <c r="O108" s="1" t="s">
        <v>52</v>
      </c>
      <c r="P108" s="1" t="s">
        <v>52</v>
      </c>
      <c r="Q108" s="1" t="s">
        <v>52</v>
      </c>
      <c r="R108" s="1" t="s">
        <v>52</v>
      </c>
      <c r="S108" s="1" t="s">
        <v>52</v>
      </c>
      <c r="T108" s="1" t="s">
        <v>52</v>
      </c>
    </row>
    <row r="109" spans="1:20" ht="20.100000000000001" customHeight="1" x14ac:dyDescent="0.3">
      <c r="A109" s="33" t="s">
        <v>1757</v>
      </c>
      <c r="B109" s="34"/>
      <c r="C109" s="34"/>
      <c r="D109" s="34"/>
      <c r="E109" s="34"/>
      <c r="F109" s="33" t="s">
        <v>52</v>
      </c>
      <c r="G109" s="1" t="s">
        <v>512</v>
      </c>
      <c r="H109" s="1" t="s">
        <v>1622</v>
      </c>
      <c r="I109" s="1" t="s">
        <v>1758</v>
      </c>
      <c r="J109" s="1" t="s">
        <v>52</v>
      </c>
      <c r="K109" s="1" t="s">
        <v>52</v>
      </c>
      <c r="M109" s="1" t="s">
        <v>52</v>
      </c>
      <c r="O109" s="1" t="s">
        <v>52</v>
      </c>
      <c r="P109" s="1" t="s">
        <v>52</v>
      </c>
      <c r="Q109" s="1" t="s">
        <v>52</v>
      </c>
      <c r="R109" s="1" t="s">
        <v>52</v>
      </c>
      <c r="S109" s="1" t="s">
        <v>52</v>
      </c>
      <c r="T109" s="1" t="s">
        <v>52</v>
      </c>
    </row>
    <row r="110" spans="1:20" ht="20.100000000000001" customHeight="1" x14ac:dyDescent="0.3">
      <c r="A110" s="33" t="s">
        <v>1759</v>
      </c>
      <c r="B110" s="34"/>
      <c r="C110" s="34"/>
      <c r="D110" s="34"/>
      <c r="E110" s="34"/>
      <c r="F110" s="33" t="s">
        <v>52</v>
      </c>
      <c r="G110" s="1" t="s">
        <v>512</v>
      </c>
      <c r="H110" s="1" t="s">
        <v>1622</v>
      </c>
      <c r="I110" s="1" t="s">
        <v>1760</v>
      </c>
      <c r="J110" s="1" t="s">
        <v>52</v>
      </c>
      <c r="K110" s="1" t="s">
        <v>52</v>
      </c>
      <c r="M110" s="1" t="s">
        <v>52</v>
      </c>
      <c r="O110" s="1" t="s">
        <v>52</v>
      </c>
      <c r="P110" s="1" t="s">
        <v>52</v>
      </c>
      <c r="Q110" s="1" t="s">
        <v>52</v>
      </c>
      <c r="R110" s="1" t="s">
        <v>52</v>
      </c>
      <c r="S110" s="1" t="s">
        <v>52</v>
      </c>
      <c r="T110" s="1" t="s">
        <v>52</v>
      </c>
    </row>
    <row r="111" spans="1:20" ht="20.100000000000001" customHeight="1" x14ac:dyDescent="0.3">
      <c r="A111" s="33" t="s">
        <v>1761</v>
      </c>
      <c r="B111" s="34"/>
      <c r="C111" s="34"/>
      <c r="D111" s="34"/>
      <c r="E111" s="34"/>
      <c r="F111" s="33" t="s">
        <v>52</v>
      </c>
      <c r="G111" s="1" t="s">
        <v>512</v>
      </c>
      <c r="H111" s="1" t="s">
        <v>1622</v>
      </c>
      <c r="I111" s="1" t="s">
        <v>1762</v>
      </c>
      <c r="J111" s="1" t="s">
        <v>52</v>
      </c>
      <c r="K111" s="1" t="s">
        <v>52</v>
      </c>
      <c r="M111" s="1" t="s">
        <v>52</v>
      </c>
      <c r="O111" s="1" t="s">
        <v>52</v>
      </c>
      <c r="P111" s="1" t="s">
        <v>52</v>
      </c>
      <c r="Q111" s="1" t="s">
        <v>52</v>
      </c>
      <c r="R111" s="1" t="s">
        <v>52</v>
      </c>
      <c r="S111" s="1" t="s">
        <v>52</v>
      </c>
      <c r="T111" s="1" t="s">
        <v>52</v>
      </c>
    </row>
    <row r="112" spans="1:20" ht="20.100000000000001" customHeight="1" x14ac:dyDescent="0.3">
      <c r="A112" s="33" t="s">
        <v>1692</v>
      </c>
      <c r="B112" s="34"/>
      <c r="C112" s="34"/>
      <c r="D112" s="34"/>
      <c r="E112" s="34"/>
      <c r="F112" s="33" t="s">
        <v>52</v>
      </c>
      <c r="G112" s="1" t="s">
        <v>512</v>
      </c>
      <c r="H112" s="1" t="s">
        <v>1622</v>
      </c>
      <c r="I112" s="1" t="s">
        <v>1693</v>
      </c>
      <c r="J112" s="1" t="s">
        <v>52</v>
      </c>
      <c r="K112" s="1" t="s">
        <v>52</v>
      </c>
      <c r="M112" s="1" t="s">
        <v>52</v>
      </c>
      <c r="O112" s="1" t="s">
        <v>52</v>
      </c>
      <c r="P112" s="1" t="s">
        <v>52</v>
      </c>
      <c r="Q112" s="1" t="s">
        <v>52</v>
      </c>
      <c r="R112" s="1" t="s">
        <v>52</v>
      </c>
      <c r="S112" s="1" t="s">
        <v>52</v>
      </c>
      <c r="T112" s="1" t="s">
        <v>52</v>
      </c>
    </row>
    <row r="113" spans="1:20" ht="20.100000000000001" customHeight="1" x14ac:dyDescent="0.3">
      <c r="A113" s="33" t="s">
        <v>1763</v>
      </c>
      <c r="B113" s="34"/>
      <c r="C113" s="34"/>
      <c r="D113" s="34"/>
      <c r="E113" s="34"/>
      <c r="F113" s="33" t="s">
        <v>52</v>
      </c>
      <c r="G113" s="1" t="s">
        <v>512</v>
      </c>
      <c r="H113" s="1" t="s">
        <v>1622</v>
      </c>
      <c r="I113" s="1" t="s">
        <v>1764</v>
      </c>
      <c r="J113" s="1" t="s">
        <v>52</v>
      </c>
      <c r="K113" s="1" t="s">
        <v>52</v>
      </c>
      <c r="M113" s="1" t="s">
        <v>52</v>
      </c>
      <c r="O113" s="1" t="s">
        <v>52</v>
      </c>
      <c r="P113" s="1" t="s">
        <v>52</v>
      </c>
      <c r="Q113" s="1" t="s">
        <v>52</v>
      </c>
      <c r="R113" s="1" t="s">
        <v>52</v>
      </c>
      <c r="S113" s="1" t="s">
        <v>52</v>
      </c>
      <c r="T113" s="1" t="s">
        <v>52</v>
      </c>
    </row>
    <row r="114" spans="1:20" ht="20.100000000000001" customHeight="1" x14ac:dyDescent="0.3">
      <c r="A114" s="33" t="s">
        <v>1765</v>
      </c>
      <c r="B114" s="34"/>
      <c r="C114" s="34"/>
      <c r="D114" s="34"/>
      <c r="E114" s="34"/>
      <c r="F114" s="33" t="s">
        <v>52</v>
      </c>
      <c r="G114" s="1" t="s">
        <v>512</v>
      </c>
      <c r="H114" s="1" t="s">
        <v>1622</v>
      </c>
      <c r="I114" s="1" t="s">
        <v>1766</v>
      </c>
      <c r="J114" s="1" t="s">
        <v>52</v>
      </c>
      <c r="K114" s="1" t="s">
        <v>52</v>
      </c>
      <c r="M114" s="1" t="s">
        <v>52</v>
      </c>
      <c r="O114" s="1" t="s">
        <v>52</v>
      </c>
      <c r="P114" s="1" t="s">
        <v>52</v>
      </c>
      <c r="Q114" s="1" t="s">
        <v>52</v>
      </c>
      <c r="R114" s="1" t="s">
        <v>52</v>
      </c>
      <c r="S114" s="1" t="s">
        <v>52</v>
      </c>
      <c r="T114" s="1" t="s">
        <v>52</v>
      </c>
    </row>
    <row r="115" spans="1:20" ht="20.100000000000001" customHeight="1" x14ac:dyDescent="0.3">
      <c r="A115" s="33" t="s">
        <v>1767</v>
      </c>
      <c r="B115" s="34"/>
      <c r="C115" s="34"/>
      <c r="D115" s="34"/>
      <c r="E115" s="34"/>
      <c r="F115" s="33" t="s">
        <v>52</v>
      </c>
      <c r="G115" s="1" t="s">
        <v>512</v>
      </c>
      <c r="H115" s="1" t="s">
        <v>1622</v>
      </c>
      <c r="I115" s="1" t="s">
        <v>1768</v>
      </c>
      <c r="J115" s="1" t="s">
        <v>52</v>
      </c>
      <c r="K115" s="1" t="s">
        <v>52</v>
      </c>
      <c r="M115" s="1" t="s">
        <v>52</v>
      </c>
      <c r="O115" s="1" t="s">
        <v>52</v>
      </c>
      <c r="P115" s="1" t="s">
        <v>52</v>
      </c>
      <c r="Q115" s="1" t="s">
        <v>52</v>
      </c>
      <c r="R115" s="1" t="s">
        <v>52</v>
      </c>
      <c r="S115" s="1" t="s">
        <v>52</v>
      </c>
      <c r="T115" s="1" t="s">
        <v>52</v>
      </c>
    </row>
    <row r="116" spans="1:20" ht="20.100000000000001" customHeight="1" x14ac:dyDescent="0.3">
      <c r="A116" s="33" t="s">
        <v>1769</v>
      </c>
      <c r="B116" s="34"/>
      <c r="C116" s="34"/>
      <c r="D116" s="34"/>
      <c r="E116" s="34"/>
      <c r="F116" s="33" t="s">
        <v>52</v>
      </c>
      <c r="G116" s="1" t="s">
        <v>512</v>
      </c>
      <c r="H116" s="1" t="s">
        <v>1622</v>
      </c>
      <c r="I116" s="1" t="s">
        <v>1770</v>
      </c>
      <c r="J116" s="1" t="s">
        <v>52</v>
      </c>
      <c r="K116" s="1" t="s">
        <v>52</v>
      </c>
      <c r="M116" s="1" t="s">
        <v>52</v>
      </c>
      <c r="O116" s="1" t="s">
        <v>52</v>
      </c>
      <c r="P116" s="1" t="s">
        <v>52</v>
      </c>
      <c r="Q116" s="1" t="s">
        <v>52</v>
      </c>
      <c r="R116" s="1" t="s">
        <v>52</v>
      </c>
      <c r="S116" s="1" t="s">
        <v>52</v>
      </c>
      <c r="T116" s="1" t="s">
        <v>52</v>
      </c>
    </row>
    <row r="117" spans="1:20" ht="20.100000000000001" customHeight="1" x14ac:dyDescent="0.3">
      <c r="A117" s="33" t="s">
        <v>1771</v>
      </c>
      <c r="B117" s="34"/>
      <c r="C117" s="34"/>
      <c r="D117" s="34"/>
      <c r="E117" s="34"/>
      <c r="F117" s="33" t="s">
        <v>52</v>
      </c>
      <c r="G117" s="1" t="s">
        <v>512</v>
      </c>
      <c r="H117" s="1" t="s">
        <v>1622</v>
      </c>
      <c r="I117" s="1" t="s">
        <v>1772</v>
      </c>
      <c r="J117" s="1" t="s">
        <v>52</v>
      </c>
      <c r="K117" s="1" t="s">
        <v>52</v>
      </c>
      <c r="M117" s="1" t="s">
        <v>52</v>
      </c>
      <c r="O117" s="1" t="s">
        <v>52</v>
      </c>
      <c r="P117" s="1" t="s">
        <v>52</v>
      </c>
      <c r="Q117" s="1" t="s">
        <v>52</v>
      </c>
      <c r="R117" s="1" t="s">
        <v>52</v>
      </c>
      <c r="S117" s="1" t="s">
        <v>52</v>
      </c>
      <c r="T117" s="1" t="s">
        <v>52</v>
      </c>
    </row>
    <row r="118" spans="1:20" ht="20.100000000000001" customHeight="1" x14ac:dyDescent="0.3">
      <c r="A118" s="33" t="s">
        <v>1696</v>
      </c>
      <c r="B118" s="34"/>
      <c r="C118" s="34"/>
      <c r="D118" s="34"/>
      <c r="E118" s="34"/>
      <c r="F118" s="33" t="s">
        <v>52</v>
      </c>
      <c r="G118" s="1" t="s">
        <v>512</v>
      </c>
      <c r="H118" s="1" t="s">
        <v>1622</v>
      </c>
      <c r="I118" s="1" t="s">
        <v>1697</v>
      </c>
      <c r="J118" s="1" t="s">
        <v>52</v>
      </c>
      <c r="K118" s="1" t="s">
        <v>52</v>
      </c>
      <c r="M118" s="1" t="s">
        <v>52</v>
      </c>
      <c r="O118" s="1" t="s">
        <v>52</v>
      </c>
      <c r="P118" s="1" t="s">
        <v>52</v>
      </c>
      <c r="Q118" s="1" t="s">
        <v>52</v>
      </c>
      <c r="R118" s="1" t="s">
        <v>52</v>
      </c>
      <c r="S118" s="1" t="s">
        <v>52</v>
      </c>
      <c r="T118" s="1" t="s">
        <v>52</v>
      </c>
    </row>
    <row r="119" spans="1:20" ht="20.100000000000001" customHeight="1" x14ac:dyDescent="0.3">
      <c r="A119" s="33" t="s">
        <v>1698</v>
      </c>
      <c r="B119" s="34"/>
      <c r="C119" s="34"/>
      <c r="D119" s="34"/>
      <c r="E119" s="34"/>
      <c r="F119" s="33" t="s">
        <v>52</v>
      </c>
      <c r="G119" s="1" t="s">
        <v>512</v>
      </c>
      <c r="H119" s="1" t="s">
        <v>1622</v>
      </c>
      <c r="I119" s="1" t="s">
        <v>1699</v>
      </c>
      <c r="J119" s="1" t="s">
        <v>52</v>
      </c>
      <c r="K119" s="1" t="s">
        <v>52</v>
      </c>
      <c r="M119" s="1" t="s">
        <v>52</v>
      </c>
      <c r="O119" s="1" t="s">
        <v>52</v>
      </c>
      <c r="P119" s="1" t="s">
        <v>52</v>
      </c>
      <c r="Q119" s="1" t="s">
        <v>52</v>
      </c>
      <c r="R119" s="1" t="s">
        <v>52</v>
      </c>
      <c r="S119" s="1" t="s">
        <v>52</v>
      </c>
      <c r="T119" s="1" t="s">
        <v>52</v>
      </c>
    </row>
    <row r="120" spans="1:20" ht="20.100000000000001" customHeight="1" x14ac:dyDescent="0.3">
      <c r="A120" s="33" t="s">
        <v>1773</v>
      </c>
      <c r="B120" s="34"/>
      <c r="C120" s="34"/>
      <c r="D120" s="34"/>
      <c r="E120" s="34"/>
      <c r="F120" s="33" t="s">
        <v>52</v>
      </c>
      <c r="G120" s="1" t="s">
        <v>512</v>
      </c>
      <c r="H120" s="1" t="s">
        <v>1622</v>
      </c>
      <c r="I120" s="1" t="s">
        <v>1774</v>
      </c>
      <c r="J120" s="1" t="s">
        <v>52</v>
      </c>
      <c r="K120" s="1" t="s">
        <v>52</v>
      </c>
      <c r="M120" s="1" t="s">
        <v>52</v>
      </c>
      <c r="O120" s="1" t="s">
        <v>52</v>
      </c>
      <c r="P120" s="1" t="s">
        <v>52</v>
      </c>
      <c r="Q120" s="1" t="s">
        <v>52</v>
      </c>
      <c r="R120" s="1" t="s">
        <v>52</v>
      </c>
      <c r="S120" s="1" t="s">
        <v>52</v>
      </c>
      <c r="T120" s="1" t="s">
        <v>52</v>
      </c>
    </row>
    <row r="121" spans="1:20" ht="20.100000000000001" customHeight="1" x14ac:dyDescent="0.3">
      <c r="A121" s="33" t="s">
        <v>1775</v>
      </c>
      <c r="B121" s="34"/>
      <c r="C121" s="34"/>
      <c r="D121" s="34"/>
      <c r="E121" s="34"/>
      <c r="F121" s="33" t="s">
        <v>52</v>
      </c>
      <c r="G121" s="1" t="s">
        <v>512</v>
      </c>
      <c r="H121" s="1" t="s">
        <v>1622</v>
      </c>
      <c r="I121" s="1" t="s">
        <v>1776</v>
      </c>
      <c r="J121" s="1" t="s">
        <v>52</v>
      </c>
      <c r="K121" s="1" t="s">
        <v>52</v>
      </c>
      <c r="M121" s="1" t="s">
        <v>52</v>
      </c>
      <c r="O121" s="1" t="s">
        <v>52</v>
      </c>
      <c r="P121" s="1" t="s">
        <v>52</v>
      </c>
      <c r="Q121" s="1" t="s">
        <v>52</v>
      </c>
      <c r="R121" s="1" t="s">
        <v>52</v>
      </c>
      <c r="S121" s="1" t="s">
        <v>52</v>
      </c>
      <c r="T121" s="1" t="s">
        <v>52</v>
      </c>
    </row>
    <row r="122" spans="1:20" ht="20.100000000000001" customHeight="1" x14ac:dyDescent="0.3">
      <c r="A122" s="33" t="s">
        <v>1777</v>
      </c>
      <c r="B122" s="34"/>
      <c r="C122" s="34"/>
      <c r="D122" s="34"/>
      <c r="E122" s="34"/>
      <c r="F122" s="33" t="s">
        <v>52</v>
      </c>
      <c r="G122" s="1" t="s">
        <v>512</v>
      </c>
      <c r="H122" s="1" t="s">
        <v>1622</v>
      </c>
      <c r="I122" s="1" t="s">
        <v>1778</v>
      </c>
      <c r="J122" s="1" t="s">
        <v>52</v>
      </c>
      <c r="K122" s="1" t="s">
        <v>52</v>
      </c>
      <c r="M122" s="1" t="s">
        <v>52</v>
      </c>
      <c r="O122" s="1" t="s">
        <v>52</v>
      </c>
      <c r="P122" s="1" t="s">
        <v>52</v>
      </c>
      <c r="Q122" s="1" t="s">
        <v>52</v>
      </c>
      <c r="R122" s="1" t="s">
        <v>52</v>
      </c>
      <c r="S122" s="1" t="s">
        <v>52</v>
      </c>
      <c r="T122" s="1" t="s">
        <v>52</v>
      </c>
    </row>
    <row r="123" spans="1:20" ht="20.100000000000001" customHeight="1" x14ac:dyDescent="0.3">
      <c r="A123" s="33" t="s">
        <v>1779</v>
      </c>
      <c r="B123" s="34"/>
      <c r="C123" s="34"/>
      <c r="D123" s="34"/>
      <c r="E123" s="34"/>
      <c r="F123" s="33" t="s">
        <v>52</v>
      </c>
      <c r="G123" s="1" t="s">
        <v>512</v>
      </c>
      <c r="H123" s="1" t="s">
        <v>1622</v>
      </c>
      <c r="I123" s="1" t="s">
        <v>1780</v>
      </c>
      <c r="J123" s="1" t="s">
        <v>52</v>
      </c>
      <c r="K123" s="1" t="s">
        <v>52</v>
      </c>
      <c r="M123" s="1" t="s">
        <v>52</v>
      </c>
      <c r="O123" s="1" t="s">
        <v>52</v>
      </c>
      <c r="P123" s="1" t="s">
        <v>52</v>
      </c>
      <c r="Q123" s="1" t="s">
        <v>52</v>
      </c>
      <c r="R123" s="1" t="s">
        <v>52</v>
      </c>
      <c r="S123" s="1" t="s">
        <v>52</v>
      </c>
      <c r="T123" s="1" t="s">
        <v>52</v>
      </c>
    </row>
    <row r="124" spans="1:20" ht="20.100000000000001" customHeight="1" x14ac:dyDescent="0.3">
      <c r="A124" s="33" t="s">
        <v>1781</v>
      </c>
      <c r="B124" s="34"/>
      <c r="C124" s="34"/>
      <c r="D124" s="34"/>
      <c r="E124" s="34"/>
      <c r="F124" s="33" t="s">
        <v>52</v>
      </c>
      <c r="G124" s="1" t="s">
        <v>512</v>
      </c>
      <c r="H124" s="1" t="s">
        <v>1622</v>
      </c>
      <c r="I124" s="1" t="s">
        <v>1782</v>
      </c>
      <c r="J124" s="1" t="s">
        <v>52</v>
      </c>
      <c r="K124" s="1" t="s">
        <v>52</v>
      </c>
      <c r="M124" s="1" t="s">
        <v>52</v>
      </c>
      <c r="O124" s="1" t="s">
        <v>52</v>
      </c>
      <c r="P124" s="1" t="s">
        <v>52</v>
      </c>
      <c r="Q124" s="1" t="s">
        <v>52</v>
      </c>
      <c r="R124" s="1" t="s">
        <v>52</v>
      </c>
      <c r="S124" s="1" t="s">
        <v>52</v>
      </c>
      <c r="T124" s="1" t="s">
        <v>52</v>
      </c>
    </row>
    <row r="125" spans="1:20" ht="20.100000000000001" customHeight="1" x14ac:dyDescent="0.3">
      <c r="A125" s="33" t="s">
        <v>1718</v>
      </c>
      <c r="B125" s="34"/>
      <c r="C125" s="34"/>
      <c r="D125" s="34"/>
      <c r="E125" s="34"/>
      <c r="F125" s="33" t="s">
        <v>52</v>
      </c>
      <c r="G125" s="1" t="s">
        <v>512</v>
      </c>
      <c r="H125" s="1" t="s">
        <v>1622</v>
      </c>
      <c r="I125" s="1" t="s">
        <v>1719</v>
      </c>
      <c r="J125" s="1" t="s">
        <v>52</v>
      </c>
      <c r="K125" s="1" t="s">
        <v>52</v>
      </c>
      <c r="M125" s="1" t="s">
        <v>52</v>
      </c>
      <c r="O125" s="1" t="s">
        <v>52</v>
      </c>
      <c r="P125" s="1" t="s">
        <v>52</v>
      </c>
      <c r="Q125" s="1" t="s">
        <v>52</v>
      </c>
      <c r="R125" s="1" t="s">
        <v>52</v>
      </c>
      <c r="S125" s="1" t="s">
        <v>52</v>
      </c>
      <c r="T125" s="1" t="s">
        <v>52</v>
      </c>
    </row>
    <row r="126" spans="1:20" ht="20.100000000000001" customHeight="1" x14ac:dyDescent="0.3">
      <c r="A126" s="33" t="s">
        <v>1722</v>
      </c>
      <c r="B126" s="34"/>
      <c r="C126" s="34"/>
      <c r="D126" s="34"/>
      <c r="E126" s="34"/>
      <c r="F126" s="33" t="s">
        <v>52</v>
      </c>
      <c r="G126" s="1" t="s">
        <v>512</v>
      </c>
      <c r="H126" s="1" t="s">
        <v>1622</v>
      </c>
      <c r="I126" s="1" t="s">
        <v>1723</v>
      </c>
      <c r="J126" s="1" t="s">
        <v>52</v>
      </c>
      <c r="K126" s="1" t="s">
        <v>52</v>
      </c>
      <c r="M126" s="1" t="s">
        <v>52</v>
      </c>
      <c r="O126" s="1" t="s">
        <v>52</v>
      </c>
      <c r="P126" s="1" t="s">
        <v>52</v>
      </c>
      <c r="Q126" s="1" t="s">
        <v>52</v>
      </c>
      <c r="R126" s="1" t="s">
        <v>52</v>
      </c>
      <c r="S126" s="1" t="s">
        <v>52</v>
      </c>
      <c r="T126" s="1" t="s">
        <v>52</v>
      </c>
    </row>
    <row r="127" spans="1:20" ht="20.100000000000001" customHeight="1" x14ac:dyDescent="0.3">
      <c r="A127" s="33" t="s">
        <v>1783</v>
      </c>
      <c r="B127" s="34"/>
      <c r="C127" s="34"/>
      <c r="D127" s="34"/>
      <c r="E127" s="34"/>
      <c r="F127" s="33" t="s">
        <v>52</v>
      </c>
      <c r="G127" s="1" t="s">
        <v>512</v>
      </c>
      <c r="H127" s="1" t="s">
        <v>1622</v>
      </c>
      <c r="I127" s="1" t="s">
        <v>1784</v>
      </c>
      <c r="J127" s="1" t="s">
        <v>52</v>
      </c>
      <c r="K127" s="1" t="s">
        <v>52</v>
      </c>
      <c r="M127" s="1" t="s">
        <v>52</v>
      </c>
      <c r="O127" s="1" t="s">
        <v>52</v>
      </c>
      <c r="P127" s="1" t="s">
        <v>52</v>
      </c>
      <c r="Q127" s="1" t="s">
        <v>52</v>
      </c>
      <c r="R127" s="1" t="s">
        <v>52</v>
      </c>
      <c r="S127" s="1" t="s">
        <v>52</v>
      </c>
      <c r="T127" s="1" t="s">
        <v>52</v>
      </c>
    </row>
    <row r="128" spans="1:20" ht="20.100000000000001" customHeight="1" x14ac:dyDescent="0.3">
      <c r="A128" s="33" t="s">
        <v>1785</v>
      </c>
      <c r="B128" s="34"/>
      <c r="C128" s="34"/>
      <c r="D128" s="34"/>
      <c r="E128" s="34"/>
      <c r="F128" s="33" t="s">
        <v>52</v>
      </c>
      <c r="G128" s="1" t="s">
        <v>512</v>
      </c>
      <c r="H128" s="1" t="s">
        <v>1622</v>
      </c>
      <c r="I128" s="1" t="s">
        <v>1786</v>
      </c>
      <c r="J128" s="1" t="s">
        <v>52</v>
      </c>
      <c r="K128" s="1" t="s">
        <v>52</v>
      </c>
      <c r="M128" s="1" t="s">
        <v>52</v>
      </c>
      <c r="O128" s="1" t="s">
        <v>52</v>
      </c>
      <c r="P128" s="1" t="s">
        <v>52</v>
      </c>
      <c r="Q128" s="1" t="s">
        <v>52</v>
      </c>
      <c r="R128" s="1" t="s">
        <v>52</v>
      </c>
      <c r="S128" s="1" t="s">
        <v>52</v>
      </c>
      <c r="T128" s="1" t="s">
        <v>52</v>
      </c>
    </row>
    <row r="129" spans="1:20" ht="20.100000000000001" customHeight="1" x14ac:dyDescent="0.3">
      <c r="A129" s="33" t="s">
        <v>1787</v>
      </c>
      <c r="B129" s="34"/>
      <c r="C129" s="34"/>
      <c r="D129" s="34"/>
      <c r="E129" s="34"/>
      <c r="F129" s="33" t="s">
        <v>52</v>
      </c>
      <c r="G129" s="1" t="s">
        <v>512</v>
      </c>
      <c r="H129" s="1" t="s">
        <v>1622</v>
      </c>
      <c r="I129" s="1" t="s">
        <v>1788</v>
      </c>
      <c r="J129" s="1" t="s">
        <v>52</v>
      </c>
      <c r="K129" s="1" t="s">
        <v>52</v>
      </c>
      <c r="M129" s="1" t="s">
        <v>52</v>
      </c>
      <c r="O129" s="1" t="s">
        <v>52</v>
      </c>
      <c r="P129" s="1" t="s">
        <v>52</v>
      </c>
      <c r="Q129" s="1" t="s">
        <v>52</v>
      </c>
      <c r="R129" s="1" t="s">
        <v>52</v>
      </c>
      <c r="S129" s="1" t="s">
        <v>52</v>
      </c>
      <c r="T129" s="1" t="s">
        <v>52</v>
      </c>
    </row>
    <row r="130" spans="1:20" ht="20.100000000000001" customHeight="1" x14ac:dyDescent="0.3">
      <c r="A130" s="33" t="s">
        <v>1789</v>
      </c>
      <c r="B130" s="34"/>
      <c r="C130" s="34"/>
      <c r="D130" s="34"/>
      <c r="E130" s="34"/>
      <c r="F130" s="33" t="s">
        <v>52</v>
      </c>
      <c r="G130" s="1" t="s">
        <v>512</v>
      </c>
      <c r="H130" s="1" t="s">
        <v>1622</v>
      </c>
      <c r="I130" s="1" t="s">
        <v>1790</v>
      </c>
      <c r="J130" s="1" t="s">
        <v>52</v>
      </c>
      <c r="K130" s="1" t="s">
        <v>52</v>
      </c>
      <c r="M130" s="1" t="s">
        <v>52</v>
      </c>
      <c r="O130" s="1" t="s">
        <v>52</v>
      </c>
      <c r="P130" s="1" t="s">
        <v>52</v>
      </c>
      <c r="Q130" s="1" t="s">
        <v>52</v>
      </c>
      <c r="R130" s="1" t="s">
        <v>52</v>
      </c>
      <c r="S130" s="1" t="s">
        <v>52</v>
      </c>
      <c r="T130" s="1" t="s">
        <v>52</v>
      </c>
    </row>
    <row r="131" spans="1:20" ht="20.100000000000001" customHeight="1" x14ac:dyDescent="0.3">
      <c r="A131" s="33" t="s">
        <v>1791</v>
      </c>
      <c r="B131" s="34"/>
      <c r="C131" s="34"/>
      <c r="D131" s="34"/>
      <c r="E131" s="34"/>
      <c r="F131" s="33" t="s">
        <v>52</v>
      </c>
      <c r="G131" s="1" t="s">
        <v>512</v>
      </c>
      <c r="H131" s="1" t="s">
        <v>1622</v>
      </c>
      <c r="I131" s="1" t="s">
        <v>1792</v>
      </c>
      <c r="J131" s="1" t="s">
        <v>52</v>
      </c>
      <c r="K131" s="1" t="s">
        <v>52</v>
      </c>
      <c r="M131" s="1" t="s">
        <v>52</v>
      </c>
      <c r="O131" s="1" t="s">
        <v>52</v>
      </c>
      <c r="P131" s="1" t="s">
        <v>52</v>
      </c>
      <c r="Q131" s="1" t="s">
        <v>52</v>
      </c>
      <c r="R131" s="1" t="s">
        <v>52</v>
      </c>
      <c r="S131" s="1" t="s">
        <v>52</v>
      </c>
      <c r="T131" s="1" t="s">
        <v>52</v>
      </c>
    </row>
    <row r="132" spans="1:20" ht="20.100000000000001" customHeight="1" x14ac:dyDescent="0.3">
      <c r="A132" s="33" t="s">
        <v>1793</v>
      </c>
      <c r="B132" s="34"/>
      <c r="C132" s="34"/>
      <c r="D132" s="34"/>
      <c r="E132" s="34"/>
      <c r="F132" s="33" t="s">
        <v>52</v>
      </c>
      <c r="G132" s="1" t="s">
        <v>512</v>
      </c>
      <c r="H132" s="1" t="s">
        <v>1622</v>
      </c>
      <c r="I132" s="1" t="s">
        <v>1794</v>
      </c>
      <c r="J132" s="1" t="s">
        <v>52</v>
      </c>
      <c r="K132" s="1" t="s">
        <v>52</v>
      </c>
      <c r="M132" s="1" t="s">
        <v>52</v>
      </c>
      <c r="O132" s="1" t="s">
        <v>52</v>
      </c>
      <c r="P132" s="1" t="s">
        <v>52</v>
      </c>
      <c r="Q132" s="1" t="s">
        <v>52</v>
      </c>
      <c r="R132" s="1" t="s">
        <v>52</v>
      </c>
      <c r="S132" s="1" t="s">
        <v>52</v>
      </c>
      <c r="T132" s="1" t="s">
        <v>52</v>
      </c>
    </row>
    <row r="133" spans="1:20" ht="20.100000000000001" customHeight="1" x14ac:dyDescent="0.3">
      <c r="A133" s="33" t="s">
        <v>1645</v>
      </c>
      <c r="B133" s="34"/>
      <c r="C133" s="34"/>
      <c r="D133" s="34"/>
      <c r="E133" s="34"/>
      <c r="F133" s="33" t="s">
        <v>52</v>
      </c>
      <c r="G133" s="1" t="s">
        <v>512</v>
      </c>
      <c r="H133" s="1" t="s">
        <v>1622</v>
      </c>
      <c r="I133" s="1" t="s">
        <v>1646</v>
      </c>
      <c r="J133" s="1" t="s">
        <v>52</v>
      </c>
      <c r="K133" s="1" t="s">
        <v>52</v>
      </c>
      <c r="M133" s="1" t="s">
        <v>52</v>
      </c>
      <c r="O133" s="1" t="s">
        <v>52</v>
      </c>
      <c r="P133" s="1" t="s">
        <v>52</v>
      </c>
      <c r="Q133" s="1" t="s">
        <v>52</v>
      </c>
      <c r="R133" s="1" t="s">
        <v>52</v>
      </c>
      <c r="S133" s="1" t="s">
        <v>52</v>
      </c>
      <c r="T133" s="1" t="s">
        <v>52</v>
      </c>
    </row>
    <row r="134" spans="1:20" ht="20.100000000000001" customHeight="1" x14ac:dyDescent="0.3">
      <c r="A134" s="33" t="s">
        <v>1624</v>
      </c>
      <c r="B134" s="34"/>
      <c r="C134" s="34"/>
      <c r="D134" s="34"/>
      <c r="E134" s="34"/>
      <c r="F134" s="33" t="s">
        <v>52</v>
      </c>
      <c r="G134" s="1" t="s">
        <v>512</v>
      </c>
      <c r="H134" s="1" t="s">
        <v>1622</v>
      </c>
      <c r="I134" s="1" t="s">
        <v>52</v>
      </c>
      <c r="J134" s="1" t="s">
        <v>52</v>
      </c>
      <c r="K134" s="1" t="s">
        <v>52</v>
      </c>
      <c r="M134" s="1" t="s">
        <v>52</v>
      </c>
      <c r="O134" s="1" t="s">
        <v>52</v>
      </c>
      <c r="P134" s="1" t="s">
        <v>52</v>
      </c>
      <c r="Q134" s="1" t="s">
        <v>52</v>
      </c>
      <c r="R134" s="1" t="s">
        <v>52</v>
      </c>
      <c r="S134" s="1" t="s">
        <v>52</v>
      </c>
      <c r="T134" s="1" t="s">
        <v>52</v>
      </c>
    </row>
    <row r="135" spans="1:20" ht="20.100000000000001" customHeight="1" x14ac:dyDescent="0.3">
      <c r="A135" s="33" t="s">
        <v>1795</v>
      </c>
      <c r="B135" s="34"/>
      <c r="C135" s="34"/>
      <c r="D135" s="34"/>
      <c r="E135" s="34"/>
      <c r="F135" s="33" t="s">
        <v>52</v>
      </c>
      <c r="G135" s="1" t="s">
        <v>512</v>
      </c>
      <c r="H135" s="1" t="s">
        <v>1622</v>
      </c>
      <c r="I135" s="1" t="s">
        <v>1796</v>
      </c>
      <c r="J135" s="1" t="s">
        <v>52</v>
      </c>
      <c r="K135" s="1" t="s">
        <v>52</v>
      </c>
      <c r="M135" s="1" t="s">
        <v>52</v>
      </c>
      <c r="O135" s="1" t="s">
        <v>52</v>
      </c>
      <c r="P135" s="1" t="s">
        <v>52</v>
      </c>
      <c r="Q135" s="1" t="s">
        <v>52</v>
      </c>
      <c r="R135" s="1" t="s">
        <v>52</v>
      </c>
      <c r="S135" s="1" t="s">
        <v>52</v>
      </c>
      <c r="T135" s="1" t="s">
        <v>52</v>
      </c>
    </row>
    <row r="136" spans="1:20" ht="20.100000000000001" customHeight="1" x14ac:dyDescent="0.3">
      <c r="A136" s="33" t="s">
        <v>1759</v>
      </c>
      <c r="B136" s="34"/>
      <c r="C136" s="34"/>
      <c r="D136" s="34"/>
      <c r="E136" s="34"/>
      <c r="F136" s="33" t="s">
        <v>52</v>
      </c>
      <c r="G136" s="1" t="s">
        <v>512</v>
      </c>
      <c r="H136" s="1" t="s">
        <v>1622</v>
      </c>
      <c r="I136" s="1" t="s">
        <v>1760</v>
      </c>
      <c r="J136" s="1" t="s">
        <v>52</v>
      </c>
      <c r="K136" s="1" t="s">
        <v>52</v>
      </c>
      <c r="M136" s="1" t="s">
        <v>52</v>
      </c>
      <c r="O136" s="1" t="s">
        <v>52</v>
      </c>
      <c r="P136" s="1" t="s">
        <v>52</v>
      </c>
      <c r="Q136" s="1" t="s">
        <v>52</v>
      </c>
      <c r="R136" s="1" t="s">
        <v>52</v>
      </c>
      <c r="S136" s="1" t="s">
        <v>52</v>
      </c>
      <c r="T136" s="1" t="s">
        <v>52</v>
      </c>
    </row>
    <row r="137" spans="1:20" ht="20.100000000000001" customHeight="1" x14ac:dyDescent="0.3">
      <c r="A137" s="33" t="s">
        <v>1761</v>
      </c>
      <c r="B137" s="34"/>
      <c r="C137" s="34"/>
      <c r="D137" s="34"/>
      <c r="E137" s="34"/>
      <c r="F137" s="33" t="s">
        <v>52</v>
      </c>
      <c r="G137" s="1" t="s">
        <v>512</v>
      </c>
      <c r="H137" s="1" t="s">
        <v>1622</v>
      </c>
      <c r="I137" s="1" t="s">
        <v>1762</v>
      </c>
      <c r="J137" s="1" t="s">
        <v>52</v>
      </c>
      <c r="K137" s="1" t="s">
        <v>52</v>
      </c>
      <c r="M137" s="1" t="s">
        <v>52</v>
      </c>
      <c r="O137" s="1" t="s">
        <v>52</v>
      </c>
      <c r="P137" s="1" t="s">
        <v>52</v>
      </c>
      <c r="Q137" s="1" t="s">
        <v>52</v>
      </c>
      <c r="R137" s="1" t="s">
        <v>52</v>
      </c>
      <c r="S137" s="1" t="s">
        <v>52</v>
      </c>
      <c r="T137" s="1" t="s">
        <v>52</v>
      </c>
    </row>
    <row r="138" spans="1:20" ht="20.100000000000001" customHeight="1" x14ac:dyDescent="0.3">
      <c r="A138" s="33" t="s">
        <v>1797</v>
      </c>
      <c r="B138" s="34"/>
      <c r="C138" s="34"/>
      <c r="D138" s="34"/>
      <c r="E138" s="34"/>
      <c r="F138" s="33" t="s">
        <v>52</v>
      </c>
      <c r="G138" s="1" t="s">
        <v>512</v>
      </c>
      <c r="H138" s="1" t="s">
        <v>1622</v>
      </c>
      <c r="I138" s="1" t="s">
        <v>1798</v>
      </c>
      <c r="J138" s="1" t="s">
        <v>52</v>
      </c>
      <c r="K138" s="1" t="s">
        <v>52</v>
      </c>
      <c r="M138" s="1" t="s">
        <v>52</v>
      </c>
      <c r="O138" s="1" t="s">
        <v>52</v>
      </c>
      <c r="P138" s="1" t="s">
        <v>52</v>
      </c>
      <c r="Q138" s="1" t="s">
        <v>52</v>
      </c>
      <c r="R138" s="1" t="s">
        <v>52</v>
      </c>
      <c r="S138" s="1" t="s">
        <v>52</v>
      </c>
      <c r="T138" s="1" t="s">
        <v>52</v>
      </c>
    </row>
    <row r="139" spans="1:20" ht="20.100000000000001" customHeight="1" x14ac:dyDescent="0.3">
      <c r="A139" s="33" t="s">
        <v>1767</v>
      </c>
      <c r="B139" s="34"/>
      <c r="C139" s="34"/>
      <c r="D139" s="34"/>
      <c r="E139" s="34"/>
      <c r="F139" s="33" t="s">
        <v>52</v>
      </c>
      <c r="G139" s="1" t="s">
        <v>512</v>
      </c>
      <c r="H139" s="1" t="s">
        <v>1622</v>
      </c>
      <c r="I139" s="1" t="s">
        <v>1768</v>
      </c>
      <c r="J139" s="1" t="s">
        <v>52</v>
      </c>
      <c r="K139" s="1" t="s">
        <v>52</v>
      </c>
      <c r="M139" s="1" t="s">
        <v>52</v>
      </c>
      <c r="O139" s="1" t="s">
        <v>52</v>
      </c>
      <c r="P139" s="1" t="s">
        <v>52</v>
      </c>
      <c r="Q139" s="1" t="s">
        <v>52</v>
      </c>
      <c r="R139" s="1" t="s">
        <v>52</v>
      </c>
      <c r="S139" s="1" t="s">
        <v>52</v>
      </c>
      <c r="T139" s="1" t="s">
        <v>52</v>
      </c>
    </row>
    <row r="140" spans="1:20" ht="20.100000000000001" customHeight="1" x14ac:dyDescent="0.3">
      <c r="A140" s="33" t="s">
        <v>1799</v>
      </c>
      <c r="B140" s="34"/>
      <c r="C140" s="34"/>
      <c r="D140" s="34"/>
      <c r="E140" s="34"/>
      <c r="F140" s="33" t="s">
        <v>52</v>
      </c>
      <c r="G140" s="1" t="s">
        <v>512</v>
      </c>
      <c r="H140" s="1" t="s">
        <v>1622</v>
      </c>
      <c r="I140" s="1" t="s">
        <v>1800</v>
      </c>
      <c r="J140" s="1" t="s">
        <v>52</v>
      </c>
      <c r="K140" s="1" t="s">
        <v>52</v>
      </c>
      <c r="M140" s="1" t="s">
        <v>52</v>
      </c>
      <c r="O140" s="1" t="s">
        <v>52</v>
      </c>
      <c r="P140" s="1" t="s">
        <v>52</v>
      </c>
      <c r="Q140" s="1" t="s">
        <v>52</v>
      </c>
      <c r="R140" s="1" t="s">
        <v>52</v>
      </c>
      <c r="S140" s="1" t="s">
        <v>52</v>
      </c>
      <c r="T140" s="1" t="s">
        <v>52</v>
      </c>
    </row>
    <row r="141" spans="1:20" ht="20.100000000000001" customHeight="1" x14ac:dyDescent="0.3">
      <c r="A141" s="33" t="s">
        <v>1801</v>
      </c>
      <c r="B141" s="34"/>
      <c r="C141" s="34"/>
      <c r="D141" s="34"/>
      <c r="E141" s="34"/>
      <c r="F141" s="33" t="s">
        <v>52</v>
      </c>
      <c r="G141" s="1" t="s">
        <v>512</v>
      </c>
      <c r="H141" s="1" t="s">
        <v>1622</v>
      </c>
      <c r="I141" s="1" t="s">
        <v>1802</v>
      </c>
      <c r="J141" s="1" t="s">
        <v>52</v>
      </c>
      <c r="K141" s="1" t="s">
        <v>52</v>
      </c>
      <c r="M141" s="1" t="s">
        <v>52</v>
      </c>
      <c r="O141" s="1" t="s">
        <v>52</v>
      </c>
      <c r="P141" s="1" t="s">
        <v>52</v>
      </c>
      <c r="Q141" s="1" t="s">
        <v>52</v>
      </c>
      <c r="R141" s="1" t="s">
        <v>52</v>
      </c>
      <c r="S141" s="1" t="s">
        <v>52</v>
      </c>
      <c r="T141" s="1" t="s">
        <v>52</v>
      </c>
    </row>
    <row r="142" spans="1:20" ht="20.100000000000001" customHeight="1" x14ac:dyDescent="0.3">
      <c r="A142" s="33" t="s">
        <v>1803</v>
      </c>
      <c r="B142" s="34"/>
      <c r="C142" s="34"/>
      <c r="D142" s="34"/>
      <c r="E142" s="34"/>
      <c r="F142" s="33" t="s">
        <v>52</v>
      </c>
      <c r="G142" s="1" t="s">
        <v>512</v>
      </c>
      <c r="H142" s="1" t="s">
        <v>1622</v>
      </c>
      <c r="I142" s="1" t="s">
        <v>1804</v>
      </c>
      <c r="J142" s="1" t="s">
        <v>52</v>
      </c>
      <c r="K142" s="1" t="s">
        <v>52</v>
      </c>
      <c r="M142" s="1" t="s">
        <v>52</v>
      </c>
      <c r="O142" s="1" t="s">
        <v>52</v>
      </c>
      <c r="P142" s="1" t="s">
        <v>52</v>
      </c>
      <c r="Q142" s="1" t="s">
        <v>52</v>
      </c>
      <c r="R142" s="1" t="s">
        <v>52</v>
      </c>
      <c r="S142" s="1" t="s">
        <v>52</v>
      </c>
      <c r="T142" s="1" t="s">
        <v>52</v>
      </c>
    </row>
    <row r="143" spans="1:20" ht="20.100000000000001" customHeight="1" x14ac:dyDescent="0.3">
      <c r="A143" s="33" t="s">
        <v>1805</v>
      </c>
      <c r="B143" s="34"/>
      <c r="C143" s="34"/>
      <c r="D143" s="34"/>
      <c r="E143" s="34"/>
      <c r="F143" s="33" t="s">
        <v>52</v>
      </c>
      <c r="G143" s="1" t="s">
        <v>512</v>
      </c>
      <c r="H143" s="1" t="s">
        <v>1622</v>
      </c>
      <c r="I143" s="1" t="s">
        <v>1806</v>
      </c>
      <c r="J143" s="1" t="s">
        <v>52</v>
      </c>
      <c r="K143" s="1" t="s">
        <v>52</v>
      </c>
      <c r="M143" s="1" t="s">
        <v>52</v>
      </c>
      <c r="O143" s="1" t="s">
        <v>52</v>
      </c>
      <c r="P143" s="1" t="s">
        <v>52</v>
      </c>
      <c r="Q143" s="1" t="s">
        <v>52</v>
      </c>
      <c r="R143" s="1" t="s">
        <v>52</v>
      </c>
      <c r="S143" s="1" t="s">
        <v>52</v>
      </c>
      <c r="T143" s="1" t="s">
        <v>52</v>
      </c>
    </row>
    <row r="144" spans="1:20" ht="20.100000000000001" customHeight="1" x14ac:dyDescent="0.3">
      <c r="A144" s="33" t="s">
        <v>1645</v>
      </c>
      <c r="B144" s="34"/>
      <c r="C144" s="34"/>
      <c r="D144" s="34"/>
      <c r="E144" s="34"/>
      <c r="F144" s="33" t="s">
        <v>52</v>
      </c>
      <c r="G144" s="1" t="s">
        <v>512</v>
      </c>
      <c r="H144" s="1" t="s">
        <v>1622</v>
      </c>
      <c r="I144" s="1" t="s">
        <v>1646</v>
      </c>
      <c r="J144" s="1" t="s">
        <v>52</v>
      </c>
      <c r="K144" s="1" t="s">
        <v>52</v>
      </c>
      <c r="M144" s="1" t="s">
        <v>52</v>
      </c>
      <c r="O144" s="1" t="s">
        <v>52</v>
      </c>
      <c r="P144" s="1" t="s">
        <v>52</v>
      </c>
      <c r="Q144" s="1" t="s">
        <v>52</v>
      </c>
      <c r="R144" s="1" t="s">
        <v>52</v>
      </c>
      <c r="S144" s="1" t="s">
        <v>52</v>
      </c>
      <c r="T144" s="1" t="s">
        <v>52</v>
      </c>
    </row>
    <row r="145" spans="1:20" ht="20.100000000000001" customHeight="1" x14ac:dyDescent="0.3">
      <c r="A145" s="33" t="s">
        <v>1624</v>
      </c>
      <c r="B145" s="34"/>
      <c r="C145" s="34"/>
      <c r="D145" s="34"/>
      <c r="E145" s="34"/>
      <c r="F145" s="33" t="s">
        <v>52</v>
      </c>
      <c r="G145" s="1" t="s">
        <v>512</v>
      </c>
      <c r="H145" s="1" t="s">
        <v>1622</v>
      </c>
      <c r="I145" s="1" t="s">
        <v>52</v>
      </c>
      <c r="J145" s="1" t="s">
        <v>52</v>
      </c>
      <c r="K145" s="1" t="s">
        <v>52</v>
      </c>
      <c r="M145" s="1" t="s">
        <v>52</v>
      </c>
      <c r="O145" s="1" t="s">
        <v>52</v>
      </c>
      <c r="P145" s="1" t="s">
        <v>52</v>
      </c>
      <c r="Q145" s="1" t="s">
        <v>52</v>
      </c>
      <c r="R145" s="1" t="s">
        <v>52</v>
      </c>
      <c r="S145" s="1" t="s">
        <v>52</v>
      </c>
      <c r="T145" s="1" t="s">
        <v>52</v>
      </c>
    </row>
    <row r="146" spans="1:20" ht="20.100000000000001" customHeight="1" x14ac:dyDescent="0.3">
      <c r="A146" s="33" t="s">
        <v>1807</v>
      </c>
      <c r="B146" s="34"/>
      <c r="C146" s="34"/>
      <c r="D146" s="34"/>
      <c r="E146" s="34"/>
      <c r="F146" s="33" t="s">
        <v>52</v>
      </c>
      <c r="G146" s="1" t="s">
        <v>512</v>
      </c>
      <c r="H146" s="1" t="s">
        <v>1622</v>
      </c>
      <c r="I146" s="1" t="s">
        <v>1808</v>
      </c>
      <c r="J146" s="1" t="s">
        <v>52</v>
      </c>
      <c r="K146" s="1" t="s">
        <v>52</v>
      </c>
      <c r="M146" s="1" t="s">
        <v>52</v>
      </c>
      <c r="O146" s="1" t="s">
        <v>52</v>
      </c>
      <c r="P146" s="1" t="s">
        <v>52</v>
      </c>
      <c r="Q146" s="1" t="s">
        <v>52</v>
      </c>
      <c r="R146" s="1" t="s">
        <v>52</v>
      </c>
      <c r="S146" s="1" t="s">
        <v>52</v>
      </c>
      <c r="T146" s="1" t="s">
        <v>52</v>
      </c>
    </row>
    <row r="147" spans="1:20" ht="20.100000000000001" customHeight="1" x14ac:dyDescent="0.3">
      <c r="A147" s="33" t="s">
        <v>1809</v>
      </c>
      <c r="B147" s="34"/>
      <c r="C147" s="34"/>
      <c r="D147" s="34"/>
      <c r="E147" s="34"/>
      <c r="F147" s="33" t="s">
        <v>52</v>
      </c>
      <c r="G147" s="1" t="s">
        <v>512</v>
      </c>
      <c r="H147" s="1" t="s">
        <v>1622</v>
      </c>
      <c r="I147" s="1" t="s">
        <v>1810</v>
      </c>
      <c r="J147" s="1" t="s">
        <v>52</v>
      </c>
      <c r="K147" s="1" t="s">
        <v>52</v>
      </c>
      <c r="M147" s="1" t="s">
        <v>52</v>
      </c>
      <c r="O147" s="1" t="s">
        <v>52</v>
      </c>
      <c r="P147" s="1" t="s">
        <v>52</v>
      </c>
      <c r="Q147" s="1" t="s">
        <v>52</v>
      </c>
      <c r="R147" s="1" t="s">
        <v>52</v>
      </c>
      <c r="S147" s="1" t="s">
        <v>52</v>
      </c>
      <c r="T147" s="1" t="s">
        <v>52</v>
      </c>
    </row>
    <row r="148" spans="1:20" ht="20.100000000000001" customHeight="1" x14ac:dyDescent="0.3">
      <c r="A148" s="33" t="s">
        <v>1811</v>
      </c>
      <c r="B148" s="34"/>
      <c r="C148" s="34"/>
      <c r="D148" s="34"/>
      <c r="E148" s="34"/>
      <c r="F148" s="33" t="s">
        <v>52</v>
      </c>
      <c r="G148" s="1" t="s">
        <v>512</v>
      </c>
      <c r="H148" s="1" t="s">
        <v>1622</v>
      </c>
      <c r="I148" s="1" t="s">
        <v>1812</v>
      </c>
      <c r="J148" s="1" t="s">
        <v>52</v>
      </c>
      <c r="K148" s="1" t="s">
        <v>52</v>
      </c>
      <c r="M148" s="1" t="s">
        <v>52</v>
      </c>
      <c r="O148" s="1" t="s">
        <v>52</v>
      </c>
      <c r="P148" s="1" t="s">
        <v>52</v>
      </c>
      <c r="Q148" s="1" t="s">
        <v>52</v>
      </c>
      <c r="R148" s="1" t="s">
        <v>52</v>
      </c>
      <c r="S148" s="1" t="s">
        <v>52</v>
      </c>
      <c r="T148" s="1" t="s">
        <v>52</v>
      </c>
    </row>
    <row r="149" spans="1:20" ht="20.100000000000001" customHeight="1" x14ac:dyDescent="0.3">
      <c r="A149" s="33" t="s">
        <v>1738</v>
      </c>
      <c r="B149" s="34"/>
      <c r="C149" s="34"/>
      <c r="D149" s="34"/>
      <c r="E149" s="34"/>
      <c r="F149" s="33" t="s">
        <v>52</v>
      </c>
      <c r="G149" s="1" t="s">
        <v>512</v>
      </c>
      <c r="H149" s="1" t="s">
        <v>1622</v>
      </c>
      <c r="I149" s="1" t="s">
        <v>1739</v>
      </c>
      <c r="J149" s="1" t="s">
        <v>52</v>
      </c>
      <c r="K149" s="1" t="s">
        <v>52</v>
      </c>
      <c r="M149" s="1" t="s">
        <v>52</v>
      </c>
      <c r="O149" s="1" t="s">
        <v>52</v>
      </c>
      <c r="P149" s="1" t="s">
        <v>52</v>
      </c>
      <c r="Q149" s="1" t="s">
        <v>52</v>
      </c>
      <c r="R149" s="1" t="s">
        <v>52</v>
      </c>
      <c r="S149" s="1" t="s">
        <v>52</v>
      </c>
      <c r="T149" s="1" t="s">
        <v>52</v>
      </c>
    </row>
    <row r="150" spans="1:20" ht="20.100000000000001" customHeight="1" x14ac:dyDescent="0.3">
      <c r="A150" s="33" t="s">
        <v>1813</v>
      </c>
      <c r="B150" s="34"/>
      <c r="C150" s="34"/>
      <c r="D150" s="34"/>
      <c r="E150" s="34"/>
      <c r="F150" s="33" t="s">
        <v>52</v>
      </c>
      <c r="G150" s="1" t="s">
        <v>512</v>
      </c>
      <c r="H150" s="1" t="s">
        <v>1622</v>
      </c>
      <c r="I150" s="1" t="s">
        <v>1814</v>
      </c>
      <c r="J150" s="1" t="s">
        <v>52</v>
      </c>
      <c r="K150" s="1" t="s">
        <v>52</v>
      </c>
      <c r="M150" s="1" t="s">
        <v>52</v>
      </c>
      <c r="O150" s="1" t="s">
        <v>52</v>
      </c>
      <c r="P150" s="1" t="s">
        <v>52</v>
      </c>
      <c r="Q150" s="1" t="s">
        <v>52</v>
      </c>
      <c r="R150" s="1" t="s">
        <v>52</v>
      </c>
      <c r="S150" s="1" t="s">
        <v>52</v>
      </c>
      <c r="T150" s="1" t="s">
        <v>52</v>
      </c>
    </row>
    <row r="151" spans="1:20" ht="20.100000000000001" customHeight="1" x14ac:dyDescent="0.3">
      <c r="A151" s="33" t="s">
        <v>1645</v>
      </c>
      <c r="B151" s="34"/>
      <c r="C151" s="34"/>
      <c r="D151" s="34"/>
      <c r="E151" s="34"/>
      <c r="F151" s="33" t="s">
        <v>52</v>
      </c>
      <c r="G151" s="1" t="s">
        <v>512</v>
      </c>
      <c r="H151" s="1" t="s">
        <v>1622</v>
      </c>
      <c r="I151" s="1" t="s">
        <v>1646</v>
      </c>
      <c r="J151" s="1" t="s">
        <v>52</v>
      </c>
      <c r="K151" s="1" t="s">
        <v>52</v>
      </c>
      <c r="M151" s="1" t="s">
        <v>52</v>
      </c>
      <c r="O151" s="1" t="s">
        <v>52</v>
      </c>
      <c r="P151" s="1" t="s">
        <v>52</v>
      </c>
      <c r="Q151" s="1" t="s">
        <v>52</v>
      </c>
      <c r="R151" s="1" t="s">
        <v>52</v>
      </c>
      <c r="S151" s="1" t="s">
        <v>52</v>
      </c>
      <c r="T151" s="1" t="s">
        <v>52</v>
      </c>
    </row>
    <row r="152" spans="1:20" ht="20.100000000000001" customHeight="1" x14ac:dyDescent="0.3">
      <c r="A152" s="33" t="s">
        <v>1815</v>
      </c>
      <c r="B152" s="34"/>
      <c r="C152" s="34"/>
      <c r="D152" s="34"/>
      <c r="E152" s="34"/>
      <c r="F152" s="33" t="s">
        <v>52</v>
      </c>
      <c r="G152" s="1" t="s">
        <v>512</v>
      </c>
      <c r="H152" s="1" t="s">
        <v>1622</v>
      </c>
      <c r="I152" s="1" t="s">
        <v>1815</v>
      </c>
      <c r="J152" s="1" t="s">
        <v>52</v>
      </c>
      <c r="K152" s="1" t="s">
        <v>52</v>
      </c>
      <c r="M152" s="1" t="s">
        <v>52</v>
      </c>
      <c r="O152" s="1" t="s">
        <v>52</v>
      </c>
      <c r="P152" s="1" t="s">
        <v>52</v>
      </c>
      <c r="Q152" s="1" t="s">
        <v>52</v>
      </c>
      <c r="R152" s="1" t="s">
        <v>52</v>
      </c>
      <c r="S152" s="1" t="s">
        <v>52</v>
      </c>
      <c r="T152" s="1" t="s">
        <v>52</v>
      </c>
    </row>
    <row r="153" spans="1:20" ht="20.100000000000001" customHeight="1" x14ac:dyDescent="0.3">
      <c r="A153" s="33" t="s">
        <v>1816</v>
      </c>
      <c r="B153" s="34"/>
      <c r="C153" s="34"/>
      <c r="D153" s="34"/>
      <c r="E153" s="34"/>
      <c r="F153" s="33" t="s">
        <v>52</v>
      </c>
      <c r="G153" s="1" t="s">
        <v>512</v>
      </c>
      <c r="H153" s="1" t="s">
        <v>1622</v>
      </c>
      <c r="I153" s="1" t="s">
        <v>1817</v>
      </c>
      <c r="J153" s="1" t="s">
        <v>52</v>
      </c>
      <c r="K153" s="1" t="s">
        <v>52</v>
      </c>
      <c r="M153" s="1" t="s">
        <v>52</v>
      </c>
      <c r="O153" s="1" t="s">
        <v>52</v>
      </c>
      <c r="P153" s="1" t="s">
        <v>52</v>
      </c>
      <c r="Q153" s="1" t="s">
        <v>52</v>
      </c>
      <c r="R153" s="1" t="s">
        <v>52</v>
      </c>
      <c r="S153" s="1" t="s">
        <v>52</v>
      </c>
      <c r="T153" s="1" t="s">
        <v>52</v>
      </c>
    </row>
    <row r="154" spans="1:20" ht="20.100000000000001" customHeight="1" x14ac:dyDescent="0.3">
      <c r="A154" s="37" t="s">
        <v>1647</v>
      </c>
      <c r="B154" s="38"/>
      <c r="C154" s="38"/>
      <c r="D154" s="38"/>
      <c r="E154" s="38"/>
      <c r="F154" s="39"/>
    </row>
  </sheetData>
  <phoneticPr fontId="1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B126"/>
  <sheetViews>
    <sheetView topLeftCell="D25" workbookViewId="0">
      <selection activeCell="T36" sqref="T36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53" t="s">
        <v>1818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8" ht="30" customHeight="1" x14ac:dyDescent="0.3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8" ht="30" customHeight="1" x14ac:dyDescent="0.3">
      <c r="A3" s="51" t="s">
        <v>595</v>
      </c>
      <c r="B3" s="51" t="s">
        <v>2</v>
      </c>
      <c r="C3" s="51" t="s">
        <v>1615</v>
      </c>
      <c r="D3" s="51" t="s">
        <v>4</v>
      </c>
      <c r="E3" s="51" t="s">
        <v>6</v>
      </c>
      <c r="F3" s="51"/>
      <c r="G3" s="51"/>
      <c r="H3" s="51"/>
      <c r="I3" s="51"/>
      <c r="J3" s="51"/>
      <c r="K3" s="51"/>
      <c r="L3" s="51"/>
      <c r="M3" s="51"/>
      <c r="N3" s="51"/>
      <c r="O3" s="51"/>
      <c r="P3" s="51" t="s">
        <v>597</v>
      </c>
      <c r="Q3" s="51" t="s">
        <v>598</v>
      </c>
      <c r="R3" s="51"/>
      <c r="S3" s="51"/>
      <c r="T3" s="51"/>
      <c r="U3" s="51"/>
      <c r="V3" s="51"/>
      <c r="W3" s="51" t="s">
        <v>600</v>
      </c>
      <c r="X3" s="51" t="s">
        <v>12</v>
      </c>
      <c r="Y3" s="50" t="s">
        <v>1826</v>
      </c>
      <c r="Z3" s="50" t="s">
        <v>1827</v>
      </c>
      <c r="AA3" s="50" t="s">
        <v>1828</v>
      </c>
      <c r="AB3" s="50" t="s">
        <v>48</v>
      </c>
    </row>
    <row r="4" spans="1:28" ht="30" customHeight="1" x14ac:dyDescent="0.3">
      <c r="A4" s="51"/>
      <c r="B4" s="51"/>
      <c r="C4" s="51"/>
      <c r="D4" s="51"/>
      <c r="E4" s="9" t="s">
        <v>1819</v>
      </c>
      <c r="F4" s="9" t="s">
        <v>1820</v>
      </c>
      <c r="G4" s="9" t="s">
        <v>1821</v>
      </c>
      <c r="H4" s="9" t="s">
        <v>1820</v>
      </c>
      <c r="I4" s="9" t="s">
        <v>1822</v>
      </c>
      <c r="J4" s="9" t="s">
        <v>1820</v>
      </c>
      <c r="K4" s="9" t="s">
        <v>1823</v>
      </c>
      <c r="L4" s="9" t="s">
        <v>1820</v>
      </c>
      <c r="M4" s="9" t="s">
        <v>1824</v>
      </c>
      <c r="N4" s="9" t="s">
        <v>1820</v>
      </c>
      <c r="O4" s="9" t="s">
        <v>1825</v>
      </c>
      <c r="P4" s="51"/>
      <c r="Q4" s="9" t="s">
        <v>1819</v>
      </c>
      <c r="R4" s="9" t="s">
        <v>1821</v>
      </c>
      <c r="S4" s="9" t="s">
        <v>1822</v>
      </c>
      <c r="T4" s="9" t="s">
        <v>1823</v>
      </c>
      <c r="U4" s="9" t="s">
        <v>1824</v>
      </c>
      <c r="V4" s="9" t="s">
        <v>1825</v>
      </c>
      <c r="W4" s="51"/>
      <c r="X4" s="51"/>
      <c r="Y4" s="50"/>
      <c r="Z4" s="50"/>
      <c r="AA4" s="50"/>
      <c r="AB4" s="50"/>
    </row>
    <row r="5" spans="1:28" ht="30" customHeight="1" x14ac:dyDescent="0.3">
      <c r="A5" s="16" t="s">
        <v>1565</v>
      </c>
      <c r="B5" s="16" t="s">
        <v>1523</v>
      </c>
      <c r="C5" s="16" t="s">
        <v>1563</v>
      </c>
      <c r="D5" s="40" t="s">
        <v>1203</v>
      </c>
      <c r="E5" s="41"/>
      <c r="F5" s="16"/>
      <c r="G5" s="41"/>
      <c r="H5" s="16"/>
      <c r="I5" s="41"/>
      <c r="J5" s="16"/>
      <c r="K5" s="41"/>
      <c r="L5" s="16"/>
      <c r="M5" s="41"/>
      <c r="N5" s="16"/>
      <c r="O5" s="41"/>
      <c r="P5" s="41"/>
      <c r="Q5" s="41"/>
      <c r="R5" s="41"/>
      <c r="S5" s="41"/>
      <c r="T5" s="41"/>
      <c r="U5" s="41"/>
      <c r="V5" s="41"/>
      <c r="W5" s="16"/>
      <c r="X5" s="16" t="s">
        <v>1829</v>
      </c>
      <c r="Y5" s="2" t="s">
        <v>52</v>
      </c>
      <c r="Z5" s="2" t="s">
        <v>52</v>
      </c>
      <c r="AA5" s="42"/>
      <c r="AB5" s="2" t="s">
        <v>52</v>
      </c>
    </row>
    <row r="6" spans="1:28" ht="30" customHeight="1" x14ac:dyDescent="0.3">
      <c r="A6" s="16" t="s">
        <v>1541</v>
      </c>
      <c r="B6" s="16" t="s">
        <v>1523</v>
      </c>
      <c r="C6" s="16" t="s">
        <v>1524</v>
      </c>
      <c r="D6" s="40" t="s">
        <v>1203</v>
      </c>
      <c r="E6" s="41"/>
      <c r="F6" s="16"/>
      <c r="G6" s="41"/>
      <c r="H6" s="16"/>
      <c r="I6" s="41"/>
      <c r="J6" s="16"/>
      <c r="K6" s="41"/>
      <c r="L6" s="16"/>
      <c r="M6" s="41"/>
      <c r="N6" s="16"/>
      <c r="O6" s="41"/>
      <c r="P6" s="41"/>
      <c r="Q6" s="41"/>
      <c r="R6" s="41"/>
      <c r="S6" s="41"/>
      <c r="T6" s="41"/>
      <c r="U6" s="41"/>
      <c r="V6" s="41"/>
      <c r="W6" s="16"/>
      <c r="X6" s="16" t="s">
        <v>1829</v>
      </c>
      <c r="Y6" s="2" t="s">
        <v>52</v>
      </c>
      <c r="Z6" s="2" t="s">
        <v>52</v>
      </c>
      <c r="AA6" s="42"/>
      <c r="AB6" s="2" t="s">
        <v>52</v>
      </c>
    </row>
    <row r="7" spans="1:28" ht="30" customHeight="1" x14ac:dyDescent="0.3">
      <c r="A7" s="16" t="s">
        <v>1582</v>
      </c>
      <c r="B7" s="16" t="s">
        <v>1578</v>
      </c>
      <c r="C7" s="16" t="s">
        <v>1579</v>
      </c>
      <c r="D7" s="40" t="s">
        <v>1203</v>
      </c>
      <c r="E7" s="41"/>
      <c r="F7" s="16"/>
      <c r="G7" s="41"/>
      <c r="H7" s="16"/>
      <c r="I7" s="41"/>
      <c r="J7" s="16"/>
      <c r="K7" s="41"/>
      <c r="L7" s="16"/>
      <c r="M7" s="41"/>
      <c r="N7" s="16"/>
      <c r="O7" s="41"/>
      <c r="P7" s="41"/>
      <c r="Q7" s="41"/>
      <c r="R7" s="41"/>
      <c r="S7" s="41"/>
      <c r="T7" s="41"/>
      <c r="U7" s="41"/>
      <c r="V7" s="41"/>
      <c r="W7" s="16"/>
      <c r="X7" s="16" t="s">
        <v>1829</v>
      </c>
      <c r="Y7" s="2" t="s">
        <v>52</v>
      </c>
      <c r="Z7" s="2" t="s">
        <v>52</v>
      </c>
      <c r="AA7" s="42"/>
      <c r="AB7" s="2" t="s">
        <v>52</v>
      </c>
    </row>
    <row r="8" spans="1:28" ht="30" customHeight="1" x14ac:dyDescent="0.3">
      <c r="A8" s="16" t="s">
        <v>1551</v>
      </c>
      <c r="B8" s="16" t="s">
        <v>1528</v>
      </c>
      <c r="C8" s="16" t="s">
        <v>1529</v>
      </c>
      <c r="D8" s="40" t="s">
        <v>1203</v>
      </c>
      <c r="E8" s="41"/>
      <c r="F8" s="16"/>
      <c r="G8" s="41"/>
      <c r="H8" s="16"/>
      <c r="I8" s="41"/>
      <c r="J8" s="16"/>
      <c r="K8" s="41"/>
      <c r="L8" s="16"/>
      <c r="M8" s="41"/>
      <c r="N8" s="16"/>
      <c r="O8" s="41"/>
      <c r="P8" s="41"/>
      <c r="Q8" s="41"/>
      <c r="R8" s="41"/>
      <c r="S8" s="41"/>
      <c r="T8" s="41"/>
      <c r="U8" s="41"/>
      <c r="V8" s="41"/>
      <c r="W8" s="16"/>
      <c r="X8" s="16" t="s">
        <v>1829</v>
      </c>
      <c r="Y8" s="2" t="s">
        <v>52</v>
      </c>
      <c r="Z8" s="2" t="s">
        <v>52</v>
      </c>
      <c r="AA8" s="42"/>
      <c r="AB8" s="2" t="s">
        <v>52</v>
      </c>
    </row>
    <row r="9" spans="1:28" ht="30" customHeight="1" x14ac:dyDescent="0.3">
      <c r="A9" s="16" t="s">
        <v>1383</v>
      </c>
      <c r="B9" s="16" t="s">
        <v>628</v>
      </c>
      <c r="C9" s="16" t="s">
        <v>825</v>
      </c>
      <c r="D9" s="40" t="s">
        <v>1203</v>
      </c>
      <c r="E9" s="41"/>
      <c r="F9" s="16"/>
      <c r="G9" s="41"/>
      <c r="H9" s="16"/>
      <c r="I9" s="41"/>
      <c r="J9" s="16"/>
      <c r="K9" s="41"/>
      <c r="L9" s="16"/>
      <c r="M9" s="41"/>
      <c r="N9" s="16"/>
      <c r="O9" s="41"/>
      <c r="P9" s="41"/>
      <c r="Q9" s="41"/>
      <c r="R9" s="41"/>
      <c r="S9" s="41"/>
      <c r="T9" s="41"/>
      <c r="U9" s="41"/>
      <c r="V9" s="41"/>
      <c r="W9" s="16"/>
      <c r="X9" s="16" t="s">
        <v>1829</v>
      </c>
      <c r="Y9" s="2" t="s">
        <v>52</v>
      </c>
      <c r="Z9" s="2" t="s">
        <v>52</v>
      </c>
      <c r="AA9" s="42"/>
      <c r="AB9" s="2" t="s">
        <v>52</v>
      </c>
    </row>
    <row r="10" spans="1:28" ht="30" customHeight="1" x14ac:dyDescent="0.3">
      <c r="A10" s="16" t="s">
        <v>1603</v>
      </c>
      <c r="B10" s="16" t="s">
        <v>628</v>
      </c>
      <c r="C10" s="16" t="s">
        <v>1601</v>
      </c>
      <c r="D10" s="40" t="s">
        <v>1203</v>
      </c>
      <c r="E10" s="41"/>
      <c r="F10" s="16"/>
      <c r="G10" s="41"/>
      <c r="H10" s="16"/>
      <c r="I10" s="41"/>
      <c r="J10" s="16"/>
      <c r="K10" s="41"/>
      <c r="L10" s="16"/>
      <c r="M10" s="41"/>
      <c r="N10" s="16"/>
      <c r="O10" s="41"/>
      <c r="P10" s="41"/>
      <c r="Q10" s="41"/>
      <c r="R10" s="41"/>
      <c r="S10" s="41"/>
      <c r="T10" s="41"/>
      <c r="U10" s="41"/>
      <c r="V10" s="41"/>
      <c r="W10" s="16"/>
      <c r="X10" s="16" t="s">
        <v>1829</v>
      </c>
      <c r="Y10" s="2" t="s">
        <v>52</v>
      </c>
      <c r="Z10" s="2" t="s">
        <v>52</v>
      </c>
      <c r="AA10" s="42"/>
      <c r="AB10" s="2" t="s">
        <v>52</v>
      </c>
    </row>
    <row r="11" spans="1:28" ht="30" customHeight="1" x14ac:dyDescent="0.3">
      <c r="A11" s="16" t="s">
        <v>1204</v>
      </c>
      <c r="B11" s="16" t="s">
        <v>628</v>
      </c>
      <c r="C11" s="16" t="s">
        <v>629</v>
      </c>
      <c r="D11" s="40" t="s">
        <v>1203</v>
      </c>
      <c r="E11" s="41"/>
      <c r="F11" s="16"/>
      <c r="G11" s="41"/>
      <c r="H11" s="16"/>
      <c r="I11" s="41"/>
      <c r="J11" s="16"/>
      <c r="K11" s="41"/>
      <c r="L11" s="16"/>
      <c r="M11" s="41"/>
      <c r="N11" s="16"/>
      <c r="O11" s="41"/>
      <c r="P11" s="41"/>
      <c r="Q11" s="41"/>
      <c r="R11" s="41"/>
      <c r="S11" s="41"/>
      <c r="T11" s="41"/>
      <c r="U11" s="41"/>
      <c r="V11" s="41"/>
      <c r="W11" s="16"/>
      <c r="X11" s="16" t="s">
        <v>1829</v>
      </c>
      <c r="Y11" s="2" t="s">
        <v>52</v>
      </c>
      <c r="Z11" s="2" t="s">
        <v>52</v>
      </c>
      <c r="AA11" s="42"/>
      <c r="AB11" s="2" t="s">
        <v>52</v>
      </c>
    </row>
    <row r="12" spans="1:28" ht="30" customHeight="1" x14ac:dyDescent="0.3">
      <c r="A12" s="16" t="s">
        <v>1594</v>
      </c>
      <c r="B12" s="16" t="s">
        <v>1590</v>
      </c>
      <c r="C12" s="16" t="s">
        <v>1591</v>
      </c>
      <c r="D12" s="40" t="s">
        <v>1203</v>
      </c>
      <c r="E12" s="41"/>
      <c r="F12" s="16"/>
      <c r="G12" s="41"/>
      <c r="H12" s="16"/>
      <c r="I12" s="41"/>
      <c r="J12" s="16"/>
      <c r="K12" s="41"/>
      <c r="L12" s="16"/>
      <c r="M12" s="41"/>
      <c r="N12" s="16"/>
      <c r="O12" s="41"/>
      <c r="P12" s="41"/>
      <c r="Q12" s="41"/>
      <c r="R12" s="41"/>
      <c r="S12" s="41"/>
      <c r="T12" s="41"/>
      <c r="U12" s="41"/>
      <c r="V12" s="41"/>
      <c r="W12" s="16"/>
      <c r="X12" s="16" t="s">
        <v>1829</v>
      </c>
      <c r="Y12" s="2" t="s">
        <v>52</v>
      </c>
      <c r="Z12" s="2" t="s">
        <v>52</v>
      </c>
      <c r="AA12" s="42"/>
      <c r="AB12" s="2" t="s">
        <v>52</v>
      </c>
    </row>
    <row r="13" spans="1:28" ht="30" customHeight="1" x14ac:dyDescent="0.3">
      <c r="A13" s="16" t="s">
        <v>1492</v>
      </c>
      <c r="B13" s="16" t="s">
        <v>1066</v>
      </c>
      <c r="C13" s="16" t="s">
        <v>1067</v>
      </c>
      <c r="D13" s="40" t="s">
        <v>1203</v>
      </c>
      <c r="E13" s="41"/>
      <c r="F13" s="16"/>
      <c r="G13" s="41"/>
      <c r="H13" s="16"/>
      <c r="I13" s="41"/>
      <c r="J13" s="16"/>
      <c r="K13" s="41"/>
      <c r="L13" s="16"/>
      <c r="M13" s="41"/>
      <c r="N13" s="16"/>
      <c r="O13" s="41"/>
      <c r="P13" s="41"/>
      <c r="Q13" s="41"/>
      <c r="R13" s="41"/>
      <c r="S13" s="41"/>
      <c r="T13" s="41"/>
      <c r="U13" s="41"/>
      <c r="V13" s="41"/>
      <c r="W13" s="16"/>
      <c r="X13" s="16" t="s">
        <v>1829</v>
      </c>
      <c r="Y13" s="2" t="s">
        <v>52</v>
      </c>
      <c r="Z13" s="2" t="s">
        <v>52</v>
      </c>
      <c r="AA13" s="42"/>
      <c r="AB13" s="2" t="s">
        <v>52</v>
      </c>
    </row>
    <row r="14" spans="1:28" ht="30" customHeight="1" x14ac:dyDescent="0.3">
      <c r="A14" s="16" t="s">
        <v>1504</v>
      </c>
      <c r="B14" s="16" t="s">
        <v>1094</v>
      </c>
      <c r="C14" s="16" t="s">
        <v>1095</v>
      </c>
      <c r="D14" s="40" t="s">
        <v>1203</v>
      </c>
      <c r="E14" s="41"/>
      <c r="F14" s="16"/>
      <c r="G14" s="41"/>
      <c r="H14" s="16"/>
      <c r="I14" s="41"/>
      <c r="J14" s="16"/>
      <c r="K14" s="41"/>
      <c r="L14" s="16"/>
      <c r="M14" s="41"/>
      <c r="N14" s="16"/>
      <c r="O14" s="41"/>
      <c r="P14" s="41"/>
      <c r="Q14" s="41"/>
      <c r="R14" s="41"/>
      <c r="S14" s="41"/>
      <c r="T14" s="41"/>
      <c r="U14" s="41"/>
      <c r="V14" s="41"/>
      <c r="W14" s="16"/>
      <c r="X14" s="16" t="s">
        <v>1829</v>
      </c>
      <c r="Y14" s="2" t="s">
        <v>52</v>
      </c>
      <c r="Z14" s="2" t="s">
        <v>52</v>
      </c>
      <c r="AA14" s="42"/>
      <c r="AB14" s="2" t="s">
        <v>52</v>
      </c>
    </row>
    <row r="15" spans="1:28" ht="30" customHeight="1" x14ac:dyDescent="0.3">
      <c r="A15" s="16" t="s">
        <v>1559</v>
      </c>
      <c r="B15" s="16" t="s">
        <v>1534</v>
      </c>
      <c r="C15" s="16" t="s">
        <v>1535</v>
      </c>
      <c r="D15" s="40" t="s">
        <v>1203</v>
      </c>
      <c r="E15" s="41"/>
      <c r="F15" s="16"/>
      <c r="G15" s="41"/>
      <c r="H15" s="16"/>
      <c r="I15" s="41"/>
      <c r="J15" s="16"/>
      <c r="K15" s="41"/>
      <c r="L15" s="16"/>
      <c r="M15" s="41"/>
      <c r="N15" s="16"/>
      <c r="O15" s="41"/>
      <c r="P15" s="41"/>
      <c r="Q15" s="41"/>
      <c r="R15" s="41"/>
      <c r="S15" s="41"/>
      <c r="T15" s="41"/>
      <c r="U15" s="41"/>
      <c r="V15" s="41"/>
      <c r="W15" s="16"/>
      <c r="X15" s="16" t="s">
        <v>1829</v>
      </c>
      <c r="Y15" s="2" t="s">
        <v>52</v>
      </c>
      <c r="Z15" s="2" t="s">
        <v>52</v>
      </c>
      <c r="AA15" s="42"/>
      <c r="AB15" s="2" t="s">
        <v>52</v>
      </c>
    </row>
    <row r="16" spans="1:28" ht="30" customHeight="1" x14ac:dyDescent="0.3">
      <c r="A16" s="16" t="s">
        <v>789</v>
      </c>
      <c r="B16" s="16" t="s">
        <v>497</v>
      </c>
      <c r="C16" s="16" t="s">
        <v>788</v>
      </c>
      <c r="D16" s="40" t="s">
        <v>424</v>
      </c>
      <c r="E16" s="41"/>
      <c r="F16" s="16"/>
      <c r="G16" s="41"/>
      <c r="H16" s="16"/>
      <c r="I16" s="41"/>
      <c r="J16" s="16"/>
      <c r="K16" s="41"/>
      <c r="L16" s="16"/>
      <c r="M16" s="41"/>
      <c r="N16" s="16"/>
      <c r="O16" s="41"/>
      <c r="P16" s="41"/>
      <c r="Q16" s="41"/>
      <c r="R16" s="41"/>
      <c r="S16" s="41"/>
      <c r="T16" s="41"/>
      <c r="U16" s="41"/>
      <c r="V16" s="41"/>
      <c r="W16" s="16"/>
      <c r="X16" s="16" t="s">
        <v>1830</v>
      </c>
      <c r="Y16" s="2" t="s">
        <v>52</v>
      </c>
      <c r="Z16" s="2" t="s">
        <v>52</v>
      </c>
      <c r="AA16" s="42"/>
      <c r="AB16" s="2" t="s">
        <v>52</v>
      </c>
    </row>
    <row r="17" spans="1:28" ht="30" customHeight="1" x14ac:dyDescent="0.3">
      <c r="A17" s="16" t="s">
        <v>500</v>
      </c>
      <c r="B17" s="16" t="s">
        <v>497</v>
      </c>
      <c r="C17" s="16" t="s">
        <v>498</v>
      </c>
      <c r="D17" s="40" t="s">
        <v>424</v>
      </c>
      <c r="E17" s="41"/>
      <c r="F17" s="16"/>
      <c r="G17" s="41"/>
      <c r="H17" s="16"/>
      <c r="I17" s="41"/>
      <c r="J17" s="16"/>
      <c r="K17" s="41"/>
      <c r="L17" s="16"/>
      <c r="M17" s="41"/>
      <c r="N17" s="16"/>
      <c r="O17" s="41"/>
      <c r="P17" s="41"/>
      <c r="Q17" s="41"/>
      <c r="R17" s="41"/>
      <c r="S17" s="41"/>
      <c r="T17" s="41"/>
      <c r="U17" s="41"/>
      <c r="V17" s="41"/>
      <c r="W17" s="16"/>
      <c r="X17" s="16" t="s">
        <v>52</v>
      </c>
      <c r="Y17" s="2" t="s">
        <v>52</v>
      </c>
      <c r="Z17" s="2" t="s">
        <v>52</v>
      </c>
      <c r="AA17" s="42"/>
      <c r="AB17" s="2" t="s">
        <v>52</v>
      </c>
    </row>
    <row r="18" spans="1:28" ht="30" customHeight="1" x14ac:dyDescent="0.3">
      <c r="A18" s="16" t="s">
        <v>92</v>
      </c>
      <c r="B18" s="16" t="s">
        <v>89</v>
      </c>
      <c r="C18" s="16" t="s">
        <v>90</v>
      </c>
      <c r="D18" s="40" t="s">
        <v>63</v>
      </c>
      <c r="E18" s="41"/>
      <c r="F18" s="16"/>
      <c r="G18" s="41"/>
      <c r="H18" s="16"/>
      <c r="I18" s="41"/>
      <c r="J18" s="16"/>
      <c r="K18" s="41"/>
      <c r="L18" s="16"/>
      <c r="M18" s="41"/>
      <c r="N18" s="16"/>
      <c r="O18" s="41"/>
      <c r="P18" s="41"/>
      <c r="Q18" s="41"/>
      <c r="R18" s="41"/>
      <c r="S18" s="41"/>
      <c r="T18" s="41"/>
      <c r="U18" s="41"/>
      <c r="V18" s="41"/>
      <c r="W18" s="16"/>
      <c r="X18" s="16" t="s">
        <v>1831</v>
      </c>
      <c r="Y18" s="2" t="s">
        <v>52</v>
      </c>
      <c r="Z18" s="2" t="s">
        <v>52</v>
      </c>
      <c r="AA18" s="42"/>
      <c r="AB18" s="2" t="s">
        <v>52</v>
      </c>
    </row>
    <row r="19" spans="1:28" ht="30" customHeight="1" x14ac:dyDescent="0.3">
      <c r="A19" s="16" t="s">
        <v>552</v>
      </c>
      <c r="B19" s="16" t="s">
        <v>89</v>
      </c>
      <c r="C19" s="16" t="s">
        <v>90</v>
      </c>
      <c r="D19" s="40" t="s">
        <v>550</v>
      </c>
      <c r="E19" s="41"/>
      <c r="F19" s="16"/>
      <c r="G19" s="41"/>
      <c r="H19" s="16"/>
      <c r="I19" s="41"/>
      <c r="J19" s="16"/>
      <c r="K19" s="41"/>
      <c r="L19" s="16"/>
      <c r="M19" s="41"/>
      <c r="N19" s="16"/>
      <c r="O19" s="41"/>
      <c r="P19" s="41"/>
      <c r="Q19" s="41"/>
      <c r="R19" s="41"/>
      <c r="S19" s="41"/>
      <c r="T19" s="41"/>
      <c r="U19" s="41"/>
      <c r="V19" s="41"/>
      <c r="W19" s="16"/>
      <c r="X19" s="16" t="s">
        <v>1831</v>
      </c>
      <c r="Y19" s="2" t="s">
        <v>52</v>
      </c>
      <c r="Z19" s="2" t="s">
        <v>52</v>
      </c>
      <c r="AA19" s="42"/>
      <c r="AB19" s="2" t="s">
        <v>52</v>
      </c>
    </row>
    <row r="20" spans="1:28" ht="30" customHeight="1" x14ac:dyDescent="0.3">
      <c r="A20" s="16" t="s">
        <v>556</v>
      </c>
      <c r="B20" s="16" t="s">
        <v>89</v>
      </c>
      <c r="C20" s="16" t="s">
        <v>554</v>
      </c>
      <c r="D20" s="40" t="s">
        <v>550</v>
      </c>
      <c r="E20" s="41"/>
      <c r="F20" s="16"/>
      <c r="G20" s="41"/>
      <c r="H20" s="16"/>
      <c r="I20" s="41"/>
      <c r="J20" s="16"/>
      <c r="K20" s="41"/>
      <c r="L20" s="16"/>
      <c r="M20" s="41"/>
      <c r="N20" s="16"/>
      <c r="O20" s="41"/>
      <c r="P20" s="41"/>
      <c r="Q20" s="41"/>
      <c r="R20" s="41"/>
      <c r="S20" s="41"/>
      <c r="T20" s="41"/>
      <c r="U20" s="41"/>
      <c r="V20" s="41"/>
      <c r="W20" s="16"/>
      <c r="X20" s="16" t="s">
        <v>1831</v>
      </c>
      <c r="Y20" s="2" t="s">
        <v>52</v>
      </c>
      <c r="Z20" s="2" t="s">
        <v>52</v>
      </c>
      <c r="AA20" s="42"/>
      <c r="AB20" s="2" t="s">
        <v>52</v>
      </c>
    </row>
    <row r="21" spans="1:28" ht="30" customHeight="1" x14ac:dyDescent="0.3">
      <c r="A21" s="16" t="s">
        <v>731</v>
      </c>
      <c r="B21" s="16" t="s">
        <v>89</v>
      </c>
      <c r="C21" s="16" t="s">
        <v>730</v>
      </c>
      <c r="D21" s="40" t="s">
        <v>550</v>
      </c>
      <c r="E21" s="41"/>
      <c r="F21" s="16"/>
      <c r="G21" s="41"/>
      <c r="H21" s="16"/>
      <c r="I21" s="41"/>
      <c r="J21" s="16"/>
      <c r="K21" s="41"/>
      <c r="L21" s="16"/>
      <c r="M21" s="41"/>
      <c r="N21" s="16"/>
      <c r="O21" s="41"/>
      <c r="P21" s="41"/>
      <c r="Q21" s="41"/>
      <c r="R21" s="41"/>
      <c r="S21" s="41"/>
      <c r="T21" s="41"/>
      <c r="U21" s="41"/>
      <c r="V21" s="41"/>
      <c r="W21" s="16"/>
      <c r="X21" s="16" t="s">
        <v>1831</v>
      </c>
      <c r="Y21" s="2" t="s">
        <v>52</v>
      </c>
      <c r="Z21" s="2" t="s">
        <v>52</v>
      </c>
      <c r="AA21" s="42"/>
      <c r="AB21" s="2" t="s">
        <v>52</v>
      </c>
    </row>
    <row r="22" spans="1:28" ht="30" customHeight="1" x14ac:dyDescent="0.3">
      <c r="A22" s="16" t="s">
        <v>1513</v>
      </c>
      <c r="B22" s="16" t="s">
        <v>1510</v>
      </c>
      <c r="C22" s="16" t="s">
        <v>1511</v>
      </c>
      <c r="D22" s="40" t="s">
        <v>1512</v>
      </c>
      <c r="E22" s="41"/>
      <c r="F22" s="16"/>
      <c r="G22" s="41"/>
      <c r="H22" s="16"/>
      <c r="I22" s="41"/>
      <c r="J22" s="16"/>
      <c r="K22" s="41"/>
      <c r="L22" s="16"/>
      <c r="M22" s="41"/>
      <c r="N22" s="16"/>
      <c r="O22" s="41"/>
      <c r="P22" s="41"/>
      <c r="Q22" s="41"/>
      <c r="R22" s="41"/>
      <c r="S22" s="41"/>
      <c r="T22" s="41"/>
      <c r="U22" s="41"/>
      <c r="V22" s="41"/>
      <c r="W22" s="16"/>
      <c r="X22" s="16" t="s">
        <v>1832</v>
      </c>
      <c r="Y22" s="2" t="s">
        <v>52</v>
      </c>
      <c r="Z22" s="2" t="s">
        <v>52</v>
      </c>
      <c r="AA22" s="42"/>
      <c r="AB22" s="2" t="s">
        <v>52</v>
      </c>
    </row>
    <row r="23" spans="1:28" ht="30" customHeight="1" x14ac:dyDescent="0.3">
      <c r="A23" s="16" t="s">
        <v>794</v>
      </c>
      <c r="B23" s="16" t="s">
        <v>791</v>
      </c>
      <c r="C23" s="16" t="s">
        <v>792</v>
      </c>
      <c r="D23" s="40" t="s">
        <v>793</v>
      </c>
      <c r="E23" s="41"/>
      <c r="F23" s="16"/>
      <c r="G23" s="41"/>
      <c r="H23" s="16"/>
      <c r="I23" s="41"/>
      <c r="J23" s="16"/>
      <c r="K23" s="41"/>
      <c r="L23" s="16"/>
      <c r="M23" s="41"/>
      <c r="N23" s="16"/>
      <c r="O23" s="41"/>
      <c r="P23" s="41"/>
      <c r="Q23" s="41"/>
      <c r="R23" s="41"/>
      <c r="S23" s="41"/>
      <c r="T23" s="41"/>
      <c r="U23" s="41"/>
      <c r="V23" s="41"/>
      <c r="W23" s="16"/>
      <c r="X23" s="16" t="s">
        <v>52</v>
      </c>
      <c r="Y23" s="2" t="s">
        <v>52</v>
      </c>
      <c r="Z23" s="2" t="s">
        <v>52</v>
      </c>
      <c r="AA23" s="42"/>
      <c r="AB23" s="2" t="s">
        <v>52</v>
      </c>
    </row>
    <row r="24" spans="1:28" ht="30" customHeight="1" x14ac:dyDescent="0.3">
      <c r="A24" s="16" t="s">
        <v>1208</v>
      </c>
      <c r="B24" s="16" t="s">
        <v>1206</v>
      </c>
      <c r="C24" s="16" t="s">
        <v>1207</v>
      </c>
      <c r="D24" s="40" t="s">
        <v>793</v>
      </c>
      <c r="E24" s="41"/>
      <c r="F24" s="16"/>
      <c r="G24" s="41"/>
      <c r="H24" s="16"/>
      <c r="I24" s="41"/>
      <c r="J24" s="16"/>
      <c r="K24" s="41"/>
      <c r="L24" s="16"/>
      <c r="M24" s="41"/>
      <c r="N24" s="16"/>
      <c r="O24" s="41"/>
      <c r="P24" s="41"/>
      <c r="Q24" s="41"/>
      <c r="R24" s="41"/>
      <c r="S24" s="41"/>
      <c r="T24" s="41"/>
      <c r="U24" s="41"/>
      <c r="V24" s="41"/>
      <c r="W24" s="16"/>
      <c r="X24" s="16" t="s">
        <v>52</v>
      </c>
      <c r="Y24" s="2" t="s">
        <v>52</v>
      </c>
      <c r="Z24" s="2" t="s">
        <v>52</v>
      </c>
      <c r="AA24" s="42"/>
      <c r="AB24" s="2" t="s">
        <v>52</v>
      </c>
    </row>
    <row r="25" spans="1:28" ht="30" customHeight="1" x14ac:dyDescent="0.3">
      <c r="A25" s="16" t="s">
        <v>1496</v>
      </c>
      <c r="B25" s="16" t="s">
        <v>1494</v>
      </c>
      <c r="C25" s="16" t="s">
        <v>1495</v>
      </c>
      <c r="D25" s="40" t="s">
        <v>793</v>
      </c>
      <c r="E25" s="41"/>
      <c r="F25" s="16"/>
      <c r="G25" s="41"/>
      <c r="H25" s="16"/>
      <c r="I25" s="41"/>
      <c r="J25" s="16"/>
      <c r="K25" s="41"/>
      <c r="L25" s="16"/>
      <c r="M25" s="41"/>
      <c r="N25" s="16"/>
      <c r="O25" s="41"/>
      <c r="P25" s="41"/>
      <c r="Q25" s="41"/>
      <c r="R25" s="41"/>
      <c r="S25" s="41"/>
      <c r="T25" s="41"/>
      <c r="U25" s="41"/>
      <c r="V25" s="41"/>
      <c r="W25" s="16"/>
      <c r="X25" s="16" t="s">
        <v>52</v>
      </c>
      <c r="Y25" s="2" t="s">
        <v>52</v>
      </c>
      <c r="Z25" s="2" t="s">
        <v>52</v>
      </c>
      <c r="AA25" s="42"/>
      <c r="AB25" s="2" t="s">
        <v>52</v>
      </c>
    </row>
    <row r="26" spans="1:28" ht="30" customHeight="1" x14ac:dyDescent="0.3">
      <c r="A26" s="16" t="s">
        <v>1517</v>
      </c>
      <c r="B26" s="16" t="s">
        <v>1515</v>
      </c>
      <c r="C26" s="16" t="s">
        <v>1516</v>
      </c>
      <c r="D26" s="40" t="s">
        <v>550</v>
      </c>
      <c r="E26" s="41"/>
      <c r="F26" s="16"/>
      <c r="G26" s="41"/>
      <c r="H26" s="16"/>
      <c r="I26" s="41"/>
      <c r="J26" s="16"/>
      <c r="K26" s="41"/>
      <c r="L26" s="16"/>
      <c r="M26" s="41"/>
      <c r="N26" s="16"/>
      <c r="O26" s="41"/>
      <c r="P26" s="41"/>
      <c r="Q26" s="41"/>
      <c r="R26" s="41"/>
      <c r="S26" s="41"/>
      <c r="T26" s="41"/>
      <c r="U26" s="41"/>
      <c r="V26" s="41"/>
      <c r="W26" s="16"/>
      <c r="X26" s="16" t="s">
        <v>52</v>
      </c>
      <c r="Y26" s="2" t="s">
        <v>52</v>
      </c>
      <c r="Z26" s="2" t="s">
        <v>52</v>
      </c>
      <c r="AA26" s="42"/>
      <c r="AB26" s="2" t="s">
        <v>52</v>
      </c>
    </row>
    <row r="27" spans="1:28" ht="30" customHeight="1" x14ac:dyDescent="0.3">
      <c r="A27" s="16" t="s">
        <v>1400</v>
      </c>
      <c r="B27" s="16" t="s">
        <v>61</v>
      </c>
      <c r="C27" s="16" t="s">
        <v>1399</v>
      </c>
      <c r="D27" s="40" t="s">
        <v>550</v>
      </c>
      <c r="E27" s="41"/>
      <c r="F27" s="16"/>
      <c r="G27" s="41"/>
      <c r="H27" s="16"/>
      <c r="I27" s="41"/>
      <c r="J27" s="16"/>
      <c r="K27" s="41"/>
      <c r="L27" s="16"/>
      <c r="M27" s="41"/>
      <c r="N27" s="16"/>
      <c r="O27" s="41"/>
      <c r="P27" s="41"/>
      <c r="Q27" s="41"/>
      <c r="R27" s="41"/>
      <c r="S27" s="41"/>
      <c r="T27" s="41"/>
      <c r="U27" s="41"/>
      <c r="V27" s="41"/>
      <c r="W27" s="16"/>
      <c r="X27" s="16" t="s">
        <v>52</v>
      </c>
      <c r="Y27" s="2" t="s">
        <v>52</v>
      </c>
      <c r="Z27" s="2" t="s">
        <v>52</v>
      </c>
      <c r="AA27" s="42"/>
      <c r="AB27" s="2" t="s">
        <v>52</v>
      </c>
    </row>
    <row r="28" spans="1:28" ht="30" customHeight="1" x14ac:dyDescent="0.3">
      <c r="A28" s="16" t="s">
        <v>65</v>
      </c>
      <c r="B28" s="16" t="s">
        <v>61</v>
      </c>
      <c r="C28" s="16" t="s">
        <v>62</v>
      </c>
      <c r="D28" s="40" t="s">
        <v>63</v>
      </c>
      <c r="E28" s="41"/>
      <c r="F28" s="16"/>
      <c r="G28" s="41"/>
      <c r="H28" s="16"/>
      <c r="I28" s="41"/>
      <c r="J28" s="16"/>
      <c r="K28" s="41"/>
      <c r="L28" s="16"/>
      <c r="M28" s="41"/>
      <c r="N28" s="16"/>
      <c r="O28" s="41"/>
      <c r="P28" s="41"/>
      <c r="Q28" s="41"/>
      <c r="R28" s="41"/>
      <c r="S28" s="41"/>
      <c r="T28" s="41"/>
      <c r="U28" s="41"/>
      <c r="V28" s="41"/>
      <c r="W28" s="16"/>
      <c r="X28" s="16" t="s">
        <v>52</v>
      </c>
      <c r="Y28" s="2" t="s">
        <v>52</v>
      </c>
      <c r="Z28" s="2" t="s">
        <v>52</v>
      </c>
      <c r="AA28" s="42"/>
      <c r="AB28" s="2" t="s">
        <v>52</v>
      </c>
    </row>
    <row r="29" spans="1:28" ht="30" customHeight="1" x14ac:dyDescent="0.3">
      <c r="A29" s="16" t="s">
        <v>72</v>
      </c>
      <c r="B29" s="16" t="s">
        <v>69</v>
      </c>
      <c r="C29" s="16" t="s">
        <v>70</v>
      </c>
      <c r="D29" s="40" t="s">
        <v>63</v>
      </c>
      <c r="E29" s="41"/>
      <c r="F29" s="16"/>
      <c r="G29" s="41"/>
      <c r="H29" s="16"/>
      <c r="I29" s="41"/>
      <c r="J29" s="16"/>
      <c r="K29" s="41"/>
      <c r="L29" s="16"/>
      <c r="M29" s="41"/>
      <c r="N29" s="16"/>
      <c r="O29" s="41"/>
      <c r="P29" s="41"/>
      <c r="Q29" s="41"/>
      <c r="R29" s="41"/>
      <c r="S29" s="41"/>
      <c r="T29" s="41"/>
      <c r="U29" s="41"/>
      <c r="V29" s="41"/>
      <c r="W29" s="16"/>
      <c r="X29" s="16" t="s">
        <v>52</v>
      </c>
      <c r="Y29" s="2" t="s">
        <v>52</v>
      </c>
      <c r="Z29" s="2" t="s">
        <v>52</v>
      </c>
      <c r="AA29" s="42"/>
      <c r="AB29" s="2" t="s">
        <v>52</v>
      </c>
    </row>
    <row r="30" spans="1:28" ht="30" customHeight="1" x14ac:dyDescent="0.3">
      <c r="A30" s="16" t="s">
        <v>723</v>
      </c>
      <c r="B30" s="16" t="s">
        <v>721</v>
      </c>
      <c r="C30" s="16" t="s">
        <v>722</v>
      </c>
      <c r="D30" s="40" t="s">
        <v>550</v>
      </c>
      <c r="E30" s="41"/>
      <c r="F30" s="16"/>
      <c r="G30" s="41"/>
      <c r="H30" s="16"/>
      <c r="I30" s="41"/>
      <c r="J30" s="16"/>
      <c r="K30" s="41"/>
      <c r="L30" s="16"/>
      <c r="M30" s="41"/>
      <c r="N30" s="16"/>
      <c r="O30" s="41"/>
      <c r="P30" s="41"/>
      <c r="Q30" s="41"/>
      <c r="R30" s="41"/>
      <c r="S30" s="41"/>
      <c r="T30" s="41"/>
      <c r="U30" s="41"/>
      <c r="V30" s="41"/>
      <c r="W30" s="16"/>
      <c r="X30" s="16" t="s">
        <v>52</v>
      </c>
      <c r="Y30" s="2" t="s">
        <v>52</v>
      </c>
      <c r="Z30" s="2" t="s">
        <v>52</v>
      </c>
      <c r="AA30" s="42"/>
      <c r="AB30" s="2" t="s">
        <v>52</v>
      </c>
    </row>
    <row r="31" spans="1:28" ht="30" customHeight="1" x14ac:dyDescent="0.3">
      <c r="A31" s="16" t="s">
        <v>915</v>
      </c>
      <c r="B31" s="16" t="s">
        <v>910</v>
      </c>
      <c r="C31" s="16" t="s">
        <v>914</v>
      </c>
      <c r="D31" s="40" t="s">
        <v>550</v>
      </c>
      <c r="E31" s="41"/>
      <c r="F31" s="16"/>
      <c r="G31" s="41"/>
      <c r="H31" s="16"/>
      <c r="I31" s="41"/>
      <c r="J31" s="16"/>
      <c r="K31" s="41"/>
      <c r="L31" s="16"/>
      <c r="M31" s="41"/>
      <c r="N31" s="16"/>
      <c r="O31" s="41"/>
      <c r="P31" s="41"/>
      <c r="Q31" s="41"/>
      <c r="R31" s="41"/>
      <c r="S31" s="41"/>
      <c r="T31" s="41"/>
      <c r="U31" s="41"/>
      <c r="V31" s="41"/>
      <c r="W31" s="16"/>
      <c r="X31" s="16" t="s">
        <v>52</v>
      </c>
      <c r="Y31" s="2" t="s">
        <v>52</v>
      </c>
      <c r="Z31" s="2" t="s">
        <v>52</v>
      </c>
      <c r="AA31" s="42"/>
      <c r="AB31" s="2" t="s">
        <v>52</v>
      </c>
    </row>
    <row r="32" spans="1:28" ht="30" customHeight="1" x14ac:dyDescent="0.3">
      <c r="A32" s="16" t="s">
        <v>912</v>
      </c>
      <c r="B32" s="16" t="s">
        <v>910</v>
      </c>
      <c r="C32" s="16" t="s">
        <v>911</v>
      </c>
      <c r="D32" s="40" t="s">
        <v>550</v>
      </c>
      <c r="E32" s="41"/>
      <c r="F32" s="16"/>
      <c r="G32" s="41"/>
      <c r="H32" s="16"/>
      <c r="I32" s="41"/>
      <c r="J32" s="16"/>
      <c r="K32" s="41"/>
      <c r="L32" s="16"/>
      <c r="M32" s="41"/>
      <c r="N32" s="16"/>
      <c r="O32" s="41"/>
      <c r="P32" s="41"/>
      <c r="Q32" s="41"/>
      <c r="R32" s="41"/>
      <c r="S32" s="41"/>
      <c r="T32" s="41"/>
      <c r="U32" s="41"/>
      <c r="V32" s="41"/>
      <c r="W32" s="16"/>
      <c r="X32" s="16" t="s">
        <v>52</v>
      </c>
      <c r="Y32" s="2" t="s">
        <v>52</v>
      </c>
      <c r="Z32" s="2" t="s">
        <v>52</v>
      </c>
      <c r="AA32" s="42"/>
      <c r="AB32" s="2" t="s">
        <v>52</v>
      </c>
    </row>
    <row r="33" spans="1:28" ht="30" customHeight="1" x14ac:dyDescent="0.3">
      <c r="A33" s="16" t="s">
        <v>908</v>
      </c>
      <c r="B33" s="16" t="s">
        <v>845</v>
      </c>
      <c r="C33" s="16" t="s">
        <v>907</v>
      </c>
      <c r="D33" s="40" t="s">
        <v>550</v>
      </c>
      <c r="E33" s="41"/>
      <c r="F33" s="16"/>
      <c r="G33" s="41"/>
      <c r="H33" s="16"/>
      <c r="I33" s="41"/>
      <c r="J33" s="16"/>
      <c r="K33" s="41"/>
      <c r="L33" s="16"/>
      <c r="M33" s="41"/>
      <c r="N33" s="16"/>
      <c r="O33" s="41"/>
      <c r="P33" s="41"/>
      <c r="Q33" s="41"/>
      <c r="R33" s="41"/>
      <c r="S33" s="41"/>
      <c r="T33" s="41"/>
      <c r="U33" s="41"/>
      <c r="V33" s="41"/>
      <c r="W33" s="16"/>
      <c r="X33" s="16" t="s">
        <v>52</v>
      </c>
      <c r="Y33" s="2" t="s">
        <v>52</v>
      </c>
      <c r="Z33" s="2" t="s">
        <v>52</v>
      </c>
      <c r="AA33" s="42"/>
      <c r="AB33" s="2" t="s">
        <v>52</v>
      </c>
    </row>
    <row r="34" spans="1:28" ht="30" customHeight="1" x14ac:dyDescent="0.3">
      <c r="A34" s="16" t="s">
        <v>847</v>
      </c>
      <c r="B34" s="16" t="s">
        <v>845</v>
      </c>
      <c r="C34" s="16" t="s">
        <v>846</v>
      </c>
      <c r="D34" s="40" t="s">
        <v>550</v>
      </c>
      <c r="E34" s="41"/>
      <c r="F34" s="16"/>
      <c r="G34" s="41"/>
      <c r="H34" s="16"/>
      <c r="I34" s="41"/>
      <c r="J34" s="16"/>
      <c r="K34" s="41"/>
      <c r="L34" s="16"/>
      <c r="M34" s="41"/>
      <c r="N34" s="16"/>
      <c r="O34" s="41"/>
      <c r="P34" s="41"/>
      <c r="Q34" s="41"/>
      <c r="R34" s="41"/>
      <c r="S34" s="41"/>
      <c r="T34" s="41"/>
      <c r="U34" s="41"/>
      <c r="V34" s="41"/>
      <c r="W34" s="16"/>
      <c r="X34" s="16" t="s">
        <v>52</v>
      </c>
      <c r="Y34" s="2" t="s">
        <v>52</v>
      </c>
      <c r="Z34" s="2" t="s">
        <v>52</v>
      </c>
      <c r="AA34" s="42"/>
      <c r="AB34" s="2" t="s">
        <v>52</v>
      </c>
    </row>
    <row r="35" spans="1:28" ht="30" customHeight="1" x14ac:dyDescent="0.3">
      <c r="A35" s="16" t="s">
        <v>843</v>
      </c>
      <c r="B35" s="16" t="s">
        <v>841</v>
      </c>
      <c r="C35" s="16" t="s">
        <v>842</v>
      </c>
      <c r="D35" s="40" t="s">
        <v>132</v>
      </c>
      <c r="E35" s="41"/>
      <c r="F35" s="16"/>
      <c r="G35" s="41"/>
      <c r="H35" s="16"/>
      <c r="I35" s="41"/>
      <c r="J35" s="16"/>
      <c r="K35" s="41"/>
      <c r="L35" s="16"/>
      <c r="M35" s="41"/>
      <c r="N35" s="16"/>
      <c r="O35" s="41"/>
      <c r="P35" s="41"/>
      <c r="Q35" s="41"/>
      <c r="R35" s="41"/>
      <c r="S35" s="41"/>
      <c r="T35" s="41"/>
      <c r="U35" s="41"/>
      <c r="V35" s="41"/>
      <c r="W35" s="16"/>
      <c r="X35" s="16" t="s">
        <v>52</v>
      </c>
      <c r="Y35" s="2" t="s">
        <v>52</v>
      </c>
      <c r="Z35" s="2" t="s">
        <v>52</v>
      </c>
      <c r="AA35" s="42"/>
      <c r="AB35" s="2" t="s">
        <v>52</v>
      </c>
    </row>
    <row r="36" spans="1:28" ht="30" customHeight="1" x14ac:dyDescent="0.3">
      <c r="A36" s="16" t="s">
        <v>786</v>
      </c>
      <c r="B36" s="16" t="s">
        <v>491</v>
      </c>
      <c r="C36" s="16" t="s">
        <v>785</v>
      </c>
      <c r="D36" s="40" t="s">
        <v>550</v>
      </c>
      <c r="E36" s="41"/>
      <c r="F36" s="16"/>
      <c r="G36" s="41"/>
      <c r="H36" s="16"/>
      <c r="I36" s="41"/>
      <c r="J36" s="16"/>
      <c r="K36" s="41"/>
      <c r="L36" s="16"/>
      <c r="M36" s="41"/>
      <c r="N36" s="16"/>
      <c r="O36" s="41"/>
      <c r="P36" s="41"/>
      <c r="Q36" s="41"/>
      <c r="R36" s="41"/>
      <c r="S36" s="41"/>
      <c r="T36" s="41"/>
      <c r="U36" s="41"/>
      <c r="V36" s="41"/>
      <c r="W36" s="16"/>
      <c r="X36" s="16" t="s">
        <v>1830</v>
      </c>
      <c r="Y36" s="2" t="s">
        <v>52</v>
      </c>
      <c r="Z36" s="2" t="s">
        <v>52</v>
      </c>
      <c r="AA36" s="42"/>
      <c r="AB36" s="2" t="s">
        <v>52</v>
      </c>
    </row>
    <row r="37" spans="1:28" ht="30" customHeight="1" x14ac:dyDescent="0.3">
      <c r="A37" s="16" t="s">
        <v>495</v>
      </c>
      <c r="B37" s="16" t="s">
        <v>491</v>
      </c>
      <c r="C37" s="16" t="s">
        <v>492</v>
      </c>
      <c r="D37" s="40" t="s">
        <v>493</v>
      </c>
      <c r="E37" s="41"/>
      <c r="F37" s="16"/>
      <c r="G37" s="41"/>
      <c r="H37" s="16"/>
      <c r="I37" s="41"/>
      <c r="J37" s="16"/>
      <c r="K37" s="41"/>
      <c r="L37" s="16"/>
      <c r="M37" s="41"/>
      <c r="N37" s="16"/>
      <c r="O37" s="41"/>
      <c r="P37" s="41"/>
      <c r="Q37" s="41"/>
      <c r="R37" s="41"/>
      <c r="S37" s="41"/>
      <c r="T37" s="41"/>
      <c r="U37" s="41"/>
      <c r="V37" s="41"/>
      <c r="W37" s="16"/>
      <c r="X37" s="16" t="s">
        <v>52</v>
      </c>
      <c r="Y37" s="2" t="s">
        <v>52</v>
      </c>
      <c r="Z37" s="2" t="s">
        <v>52</v>
      </c>
      <c r="AA37" s="42"/>
      <c r="AB37" s="2" t="s">
        <v>52</v>
      </c>
    </row>
    <row r="38" spans="1:28" ht="30" customHeight="1" x14ac:dyDescent="0.3">
      <c r="A38" s="16" t="s">
        <v>1275</v>
      </c>
      <c r="B38" s="16" t="s">
        <v>1273</v>
      </c>
      <c r="C38" s="16" t="s">
        <v>1274</v>
      </c>
      <c r="D38" s="40" t="s">
        <v>550</v>
      </c>
      <c r="E38" s="41"/>
      <c r="F38" s="16"/>
      <c r="G38" s="41"/>
      <c r="H38" s="16"/>
      <c r="I38" s="41"/>
      <c r="J38" s="16"/>
      <c r="K38" s="41"/>
      <c r="L38" s="16"/>
      <c r="M38" s="41"/>
      <c r="N38" s="16"/>
      <c r="O38" s="41"/>
      <c r="P38" s="41"/>
      <c r="Q38" s="41"/>
      <c r="R38" s="41"/>
      <c r="S38" s="41"/>
      <c r="T38" s="41"/>
      <c r="U38" s="41"/>
      <c r="V38" s="41"/>
      <c r="W38" s="16"/>
      <c r="X38" s="16" t="s">
        <v>52</v>
      </c>
      <c r="Y38" s="2" t="s">
        <v>52</v>
      </c>
      <c r="Z38" s="2" t="s">
        <v>52</v>
      </c>
      <c r="AA38" s="42"/>
      <c r="AB38" s="2" t="s">
        <v>52</v>
      </c>
    </row>
    <row r="39" spans="1:28" ht="30" customHeight="1" x14ac:dyDescent="0.3">
      <c r="A39" s="16" t="s">
        <v>1295</v>
      </c>
      <c r="B39" s="16" t="s">
        <v>1293</v>
      </c>
      <c r="C39" s="16" t="s">
        <v>1294</v>
      </c>
      <c r="D39" s="40" t="s">
        <v>550</v>
      </c>
      <c r="E39" s="41"/>
      <c r="F39" s="16"/>
      <c r="G39" s="41"/>
      <c r="H39" s="16"/>
      <c r="I39" s="41"/>
      <c r="J39" s="16"/>
      <c r="K39" s="41"/>
      <c r="L39" s="16"/>
      <c r="M39" s="41"/>
      <c r="N39" s="16"/>
      <c r="O39" s="41"/>
      <c r="P39" s="41"/>
      <c r="Q39" s="41"/>
      <c r="R39" s="41"/>
      <c r="S39" s="41"/>
      <c r="T39" s="41"/>
      <c r="U39" s="41"/>
      <c r="V39" s="41"/>
      <c r="W39" s="16"/>
      <c r="X39" s="16" t="s">
        <v>52</v>
      </c>
      <c r="Y39" s="2" t="s">
        <v>52</v>
      </c>
      <c r="Z39" s="2" t="s">
        <v>52</v>
      </c>
      <c r="AA39" s="42"/>
      <c r="AB39" s="2" t="s">
        <v>52</v>
      </c>
    </row>
    <row r="40" spans="1:28" ht="30" customHeight="1" x14ac:dyDescent="0.3">
      <c r="A40" s="16" t="s">
        <v>1298</v>
      </c>
      <c r="B40" s="16" t="s">
        <v>1293</v>
      </c>
      <c r="C40" s="16" t="s">
        <v>1297</v>
      </c>
      <c r="D40" s="40" t="s">
        <v>550</v>
      </c>
      <c r="E40" s="41"/>
      <c r="F40" s="16"/>
      <c r="G40" s="41"/>
      <c r="H40" s="16"/>
      <c r="I40" s="41"/>
      <c r="J40" s="16"/>
      <c r="K40" s="41"/>
      <c r="L40" s="16"/>
      <c r="M40" s="41"/>
      <c r="N40" s="16"/>
      <c r="O40" s="41"/>
      <c r="P40" s="41"/>
      <c r="Q40" s="41"/>
      <c r="R40" s="41"/>
      <c r="S40" s="41"/>
      <c r="T40" s="41"/>
      <c r="U40" s="41"/>
      <c r="V40" s="41"/>
      <c r="W40" s="16"/>
      <c r="X40" s="16" t="s">
        <v>52</v>
      </c>
      <c r="Y40" s="2" t="s">
        <v>52</v>
      </c>
      <c r="Z40" s="2" t="s">
        <v>52</v>
      </c>
      <c r="AA40" s="42"/>
      <c r="AB40" s="2" t="s">
        <v>52</v>
      </c>
    </row>
    <row r="41" spans="1:28" ht="30" customHeight="1" x14ac:dyDescent="0.3">
      <c r="A41" s="16" t="s">
        <v>114</v>
      </c>
      <c r="B41" s="16" t="s">
        <v>110</v>
      </c>
      <c r="C41" s="16" t="s">
        <v>111</v>
      </c>
      <c r="D41" s="40" t="s">
        <v>112</v>
      </c>
      <c r="E41" s="41"/>
      <c r="F41" s="16"/>
      <c r="G41" s="41"/>
      <c r="H41" s="16"/>
      <c r="I41" s="41"/>
      <c r="J41" s="16"/>
      <c r="K41" s="41"/>
      <c r="L41" s="16"/>
      <c r="M41" s="41"/>
      <c r="N41" s="16"/>
      <c r="O41" s="41"/>
      <c r="P41" s="41"/>
      <c r="Q41" s="41"/>
      <c r="R41" s="41"/>
      <c r="S41" s="41"/>
      <c r="T41" s="41"/>
      <c r="U41" s="41"/>
      <c r="V41" s="41"/>
      <c r="W41" s="16"/>
      <c r="X41" s="16" t="s">
        <v>52</v>
      </c>
      <c r="Y41" s="2" t="s">
        <v>52</v>
      </c>
      <c r="Z41" s="2" t="s">
        <v>52</v>
      </c>
      <c r="AA41" s="42"/>
      <c r="AB41" s="2" t="s">
        <v>52</v>
      </c>
    </row>
    <row r="42" spans="1:28" ht="30" customHeight="1" x14ac:dyDescent="0.3">
      <c r="A42" s="16" t="s">
        <v>666</v>
      </c>
      <c r="B42" s="16" t="s">
        <v>110</v>
      </c>
      <c r="C42" s="16" t="s">
        <v>111</v>
      </c>
      <c r="D42" s="40" t="s">
        <v>112</v>
      </c>
      <c r="E42" s="41"/>
      <c r="F42" s="16"/>
      <c r="G42" s="41"/>
      <c r="H42" s="16"/>
      <c r="I42" s="41"/>
      <c r="J42" s="16"/>
      <c r="K42" s="41"/>
      <c r="L42" s="16"/>
      <c r="M42" s="41"/>
      <c r="N42" s="16"/>
      <c r="O42" s="41"/>
      <c r="P42" s="41"/>
      <c r="Q42" s="41"/>
      <c r="R42" s="41"/>
      <c r="S42" s="41"/>
      <c r="T42" s="41"/>
      <c r="U42" s="41"/>
      <c r="V42" s="41"/>
      <c r="W42" s="16"/>
      <c r="X42" s="16" t="s">
        <v>1830</v>
      </c>
      <c r="Y42" s="2" t="s">
        <v>52</v>
      </c>
      <c r="Z42" s="2" t="s">
        <v>52</v>
      </c>
      <c r="AA42" s="42"/>
      <c r="AB42" s="2" t="s">
        <v>52</v>
      </c>
    </row>
    <row r="43" spans="1:28" ht="30" customHeight="1" x14ac:dyDescent="0.3">
      <c r="A43" s="16" t="s">
        <v>679</v>
      </c>
      <c r="B43" s="16" t="s">
        <v>677</v>
      </c>
      <c r="C43" s="16" t="s">
        <v>678</v>
      </c>
      <c r="D43" s="40" t="s">
        <v>96</v>
      </c>
      <c r="E43" s="41"/>
      <c r="F43" s="16"/>
      <c r="G43" s="41"/>
      <c r="H43" s="16"/>
      <c r="I43" s="41"/>
      <c r="J43" s="16"/>
      <c r="K43" s="41"/>
      <c r="L43" s="16"/>
      <c r="M43" s="41"/>
      <c r="N43" s="16"/>
      <c r="O43" s="41"/>
      <c r="P43" s="41"/>
      <c r="Q43" s="41"/>
      <c r="R43" s="41"/>
      <c r="S43" s="41"/>
      <c r="T43" s="41"/>
      <c r="U43" s="41"/>
      <c r="V43" s="41"/>
      <c r="W43" s="16"/>
      <c r="X43" s="16" t="s">
        <v>52</v>
      </c>
      <c r="Y43" s="2" t="s">
        <v>52</v>
      </c>
      <c r="Z43" s="2" t="s">
        <v>52</v>
      </c>
      <c r="AA43" s="42"/>
      <c r="AB43" s="2" t="s">
        <v>52</v>
      </c>
    </row>
    <row r="44" spans="1:28" ht="30" customHeight="1" x14ac:dyDescent="0.3">
      <c r="A44" s="16" t="s">
        <v>142</v>
      </c>
      <c r="B44" s="16" t="s">
        <v>139</v>
      </c>
      <c r="C44" s="16" t="s">
        <v>140</v>
      </c>
      <c r="D44" s="40" t="s">
        <v>96</v>
      </c>
      <c r="E44" s="41"/>
      <c r="F44" s="16"/>
      <c r="G44" s="41"/>
      <c r="H44" s="16"/>
      <c r="I44" s="41"/>
      <c r="J44" s="16"/>
      <c r="K44" s="41"/>
      <c r="L44" s="16"/>
      <c r="M44" s="41"/>
      <c r="N44" s="16"/>
      <c r="O44" s="41"/>
      <c r="P44" s="41"/>
      <c r="Q44" s="41"/>
      <c r="R44" s="41"/>
      <c r="S44" s="41"/>
      <c r="T44" s="41"/>
      <c r="U44" s="41"/>
      <c r="V44" s="41"/>
      <c r="W44" s="16"/>
      <c r="X44" s="16" t="s">
        <v>52</v>
      </c>
      <c r="Y44" s="2" t="s">
        <v>52</v>
      </c>
      <c r="Z44" s="2" t="s">
        <v>52</v>
      </c>
      <c r="AA44" s="42"/>
      <c r="AB44" s="2" t="s">
        <v>52</v>
      </c>
    </row>
    <row r="45" spans="1:28" ht="30" customHeight="1" x14ac:dyDescent="0.3">
      <c r="A45" s="16" t="s">
        <v>147</v>
      </c>
      <c r="B45" s="16" t="s">
        <v>144</v>
      </c>
      <c r="C45" s="16" t="s">
        <v>145</v>
      </c>
      <c r="D45" s="40" t="s">
        <v>96</v>
      </c>
      <c r="E45" s="41"/>
      <c r="F45" s="16"/>
      <c r="G45" s="41"/>
      <c r="H45" s="16"/>
      <c r="I45" s="41"/>
      <c r="J45" s="16"/>
      <c r="K45" s="41"/>
      <c r="L45" s="16"/>
      <c r="M45" s="41"/>
      <c r="N45" s="16"/>
      <c r="O45" s="41"/>
      <c r="P45" s="41"/>
      <c r="Q45" s="41"/>
      <c r="R45" s="41"/>
      <c r="S45" s="41"/>
      <c r="T45" s="41"/>
      <c r="U45" s="41"/>
      <c r="V45" s="41"/>
      <c r="W45" s="16"/>
      <c r="X45" s="16" t="s">
        <v>52</v>
      </c>
      <c r="Y45" s="2" t="s">
        <v>52</v>
      </c>
      <c r="Z45" s="2" t="s">
        <v>52</v>
      </c>
      <c r="AA45" s="42"/>
      <c r="AB45" s="2" t="s">
        <v>52</v>
      </c>
    </row>
    <row r="46" spans="1:28" ht="30" customHeight="1" x14ac:dyDescent="0.3">
      <c r="A46" s="16" t="s">
        <v>772</v>
      </c>
      <c r="B46" s="16" t="s">
        <v>770</v>
      </c>
      <c r="C46" s="16" t="s">
        <v>771</v>
      </c>
      <c r="D46" s="40" t="s">
        <v>96</v>
      </c>
      <c r="E46" s="41"/>
      <c r="F46" s="16"/>
      <c r="G46" s="41"/>
      <c r="H46" s="16"/>
      <c r="I46" s="41"/>
      <c r="J46" s="16"/>
      <c r="K46" s="41"/>
      <c r="L46" s="16"/>
      <c r="M46" s="41"/>
      <c r="N46" s="16"/>
      <c r="O46" s="41"/>
      <c r="P46" s="41"/>
      <c r="Q46" s="41"/>
      <c r="R46" s="41"/>
      <c r="S46" s="41"/>
      <c r="T46" s="41"/>
      <c r="U46" s="41"/>
      <c r="V46" s="41"/>
      <c r="W46" s="16"/>
      <c r="X46" s="16" t="s">
        <v>52</v>
      </c>
      <c r="Y46" s="2" t="s">
        <v>52</v>
      </c>
      <c r="Z46" s="2" t="s">
        <v>52</v>
      </c>
      <c r="AA46" s="42"/>
      <c r="AB46" s="2" t="s">
        <v>52</v>
      </c>
    </row>
    <row r="47" spans="1:28" ht="30" customHeight="1" x14ac:dyDescent="0.3">
      <c r="A47" s="16" t="s">
        <v>833</v>
      </c>
      <c r="B47" s="16" t="s">
        <v>831</v>
      </c>
      <c r="C47" s="16" t="s">
        <v>832</v>
      </c>
      <c r="D47" s="40" t="s">
        <v>132</v>
      </c>
      <c r="E47" s="41"/>
      <c r="F47" s="16"/>
      <c r="G47" s="41"/>
      <c r="H47" s="16"/>
      <c r="I47" s="41"/>
      <c r="J47" s="16"/>
      <c r="K47" s="41"/>
      <c r="L47" s="16"/>
      <c r="M47" s="41"/>
      <c r="N47" s="16"/>
      <c r="O47" s="41"/>
      <c r="P47" s="41"/>
      <c r="Q47" s="41"/>
      <c r="R47" s="41"/>
      <c r="S47" s="41"/>
      <c r="T47" s="41"/>
      <c r="U47" s="41"/>
      <c r="V47" s="41"/>
      <c r="W47" s="16"/>
      <c r="X47" s="16" t="s">
        <v>52</v>
      </c>
      <c r="Y47" s="2" t="s">
        <v>52</v>
      </c>
      <c r="Z47" s="2" t="s">
        <v>52</v>
      </c>
      <c r="AA47" s="42"/>
      <c r="AB47" s="2" t="s">
        <v>52</v>
      </c>
    </row>
    <row r="48" spans="1:28" ht="30" customHeight="1" x14ac:dyDescent="0.3">
      <c r="A48" s="16" t="s">
        <v>759</v>
      </c>
      <c r="B48" s="16" t="s">
        <v>758</v>
      </c>
      <c r="C48" s="16" t="s">
        <v>203</v>
      </c>
      <c r="D48" s="40" t="s">
        <v>96</v>
      </c>
      <c r="E48" s="41"/>
      <c r="F48" s="16"/>
      <c r="G48" s="41"/>
      <c r="H48" s="16"/>
      <c r="I48" s="41"/>
      <c r="J48" s="16"/>
      <c r="K48" s="41"/>
      <c r="L48" s="16"/>
      <c r="M48" s="41"/>
      <c r="N48" s="16"/>
      <c r="O48" s="41"/>
      <c r="P48" s="41"/>
      <c r="Q48" s="41"/>
      <c r="R48" s="41"/>
      <c r="S48" s="41"/>
      <c r="T48" s="41"/>
      <c r="U48" s="41"/>
      <c r="V48" s="41"/>
      <c r="W48" s="16"/>
      <c r="X48" s="16" t="s">
        <v>52</v>
      </c>
      <c r="Y48" s="2" t="s">
        <v>52</v>
      </c>
      <c r="Z48" s="2" t="s">
        <v>52</v>
      </c>
      <c r="AA48" s="42"/>
      <c r="AB48" s="2" t="s">
        <v>52</v>
      </c>
    </row>
    <row r="49" spans="1:28" ht="30" customHeight="1" x14ac:dyDescent="0.3">
      <c r="A49" s="16" t="s">
        <v>164</v>
      </c>
      <c r="B49" s="16" t="s">
        <v>161</v>
      </c>
      <c r="C49" s="16" t="s">
        <v>162</v>
      </c>
      <c r="D49" s="40" t="s">
        <v>96</v>
      </c>
      <c r="E49" s="41"/>
      <c r="F49" s="16"/>
      <c r="G49" s="41"/>
      <c r="H49" s="16"/>
      <c r="I49" s="41"/>
      <c r="J49" s="16"/>
      <c r="K49" s="41"/>
      <c r="L49" s="16"/>
      <c r="M49" s="41"/>
      <c r="N49" s="16"/>
      <c r="O49" s="41"/>
      <c r="P49" s="41"/>
      <c r="Q49" s="41"/>
      <c r="R49" s="41"/>
      <c r="S49" s="41"/>
      <c r="T49" s="41"/>
      <c r="U49" s="41"/>
      <c r="V49" s="41"/>
      <c r="W49" s="16"/>
      <c r="X49" s="16" t="s">
        <v>52</v>
      </c>
      <c r="Y49" s="2" t="s">
        <v>52</v>
      </c>
      <c r="Z49" s="2" t="s">
        <v>52</v>
      </c>
      <c r="AA49" s="42"/>
      <c r="AB49" s="2" t="s">
        <v>52</v>
      </c>
    </row>
    <row r="50" spans="1:28" ht="30" customHeight="1" x14ac:dyDescent="0.3">
      <c r="A50" s="16" t="s">
        <v>169</v>
      </c>
      <c r="B50" s="16" t="s">
        <v>166</v>
      </c>
      <c r="C50" s="16" t="s">
        <v>167</v>
      </c>
      <c r="D50" s="40" t="s">
        <v>132</v>
      </c>
      <c r="E50" s="41"/>
      <c r="F50" s="16"/>
      <c r="G50" s="41"/>
      <c r="H50" s="16"/>
      <c r="I50" s="41"/>
      <c r="J50" s="16"/>
      <c r="K50" s="41"/>
      <c r="L50" s="16"/>
      <c r="M50" s="41"/>
      <c r="N50" s="16"/>
      <c r="O50" s="41"/>
      <c r="P50" s="41"/>
      <c r="Q50" s="41"/>
      <c r="R50" s="41"/>
      <c r="S50" s="41"/>
      <c r="T50" s="41"/>
      <c r="U50" s="41"/>
      <c r="V50" s="41"/>
      <c r="W50" s="16"/>
      <c r="X50" s="16" t="s">
        <v>1833</v>
      </c>
      <c r="Y50" s="2" t="s">
        <v>52</v>
      </c>
      <c r="Z50" s="2" t="s">
        <v>52</v>
      </c>
      <c r="AA50" s="42"/>
      <c r="AB50" s="2" t="s">
        <v>52</v>
      </c>
    </row>
    <row r="51" spans="1:28" ht="30" customHeight="1" x14ac:dyDescent="0.3">
      <c r="A51" s="16" t="s">
        <v>890</v>
      </c>
      <c r="B51" s="16" t="s">
        <v>869</v>
      </c>
      <c r="C51" s="16" t="s">
        <v>889</v>
      </c>
      <c r="D51" s="40" t="s">
        <v>132</v>
      </c>
      <c r="E51" s="41"/>
      <c r="F51" s="16"/>
      <c r="G51" s="41"/>
      <c r="H51" s="16"/>
      <c r="I51" s="41"/>
      <c r="J51" s="16"/>
      <c r="K51" s="41"/>
      <c r="L51" s="16"/>
      <c r="M51" s="41"/>
      <c r="N51" s="16"/>
      <c r="O51" s="41"/>
      <c r="P51" s="41"/>
      <c r="Q51" s="41"/>
      <c r="R51" s="41"/>
      <c r="S51" s="41"/>
      <c r="T51" s="41"/>
      <c r="U51" s="41"/>
      <c r="V51" s="41"/>
      <c r="W51" s="16"/>
      <c r="X51" s="16" t="s">
        <v>52</v>
      </c>
      <c r="Y51" s="2" t="s">
        <v>52</v>
      </c>
      <c r="Z51" s="2" t="s">
        <v>52</v>
      </c>
      <c r="AA51" s="42"/>
      <c r="AB51" s="2" t="s">
        <v>52</v>
      </c>
    </row>
    <row r="52" spans="1:28" ht="30" customHeight="1" x14ac:dyDescent="0.3">
      <c r="A52" s="16" t="s">
        <v>871</v>
      </c>
      <c r="B52" s="16" t="s">
        <v>869</v>
      </c>
      <c r="C52" s="16" t="s">
        <v>870</v>
      </c>
      <c r="D52" s="40" t="s">
        <v>816</v>
      </c>
      <c r="E52" s="41"/>
      <c r="F52" s="16"/>
      <c r="G52" s="41"/>
      <c r="H52" s="16"/>
      <c r="I52" s="41"/>
      <c r="J52" s="16"/>
      <c r="K52" s="41"/>
      <c r="L52" s="16"/>
      <c r="M52" s="41"/>
      <c r="N52" s="16"/>
      <c r="O52" s="41"/>
      <c r="P52" s="41"/>
      <c r="Q52" s="41"/>
      <c r="R52" s="41"/>
      <c r="S52" s="41"/>
      <c r="T52" s="41"/>
      <c r="U52" s="41"/>
      <c r="V52" s="41"/>
      <c r="W52" s="16"/>
      <c r="X52" s="16" t="s">
        <v>52</v>
      </c>
      <c r="Y52" s="2" t="s">
        <v>52</v>
      </c>
      <c r="Z52" s="2" t="s">
        <v>52</v>
      </c>
      <c r="AA52" s="42"/>
      <c r="AB52" s="2" t="s">
        <v>52</v>
      </c>
    </row>
    <row r="53" spans="1:28" ht="30" customHeight="1" x14ac:dyDescent="0.3">
      <c r="A53" s="16" t="s">
        <v>874</v>
      </c>
      <c r="B53" s="16" t="s">
        <v>869</v>
      </c>
      <c r="C53" s="16" t="s">
        <v>873</v>
      </c>
      <c r="D53" s="40" t="s">
        <v>132</v>
      </c>
      <c r="E53" s="41"/>
      <c r="F53" s="16"/>
      <c r="G53" s="41"/>
      <c r="H53" s="16"/>
      <c r="I53" s="41"/>
      <c r="J53" s="16"/>
      <c r="K53" s="41"/>
      <c r="L53" s="16"/>
      <c r="M53" s="41"/>
      <c r="N53" s="16"/>
      <c r="O53" s="41"/>
      <c r="P53" s="41"/>
      <c r="Q53" s="41"/>
      <c r="R53" s="41"/>
      <c r="S53" s="41"/>
      <c r="T53" s="41"/>
      <c r="U53" s="41"/>
      <c r="V53" s="41"/>
      <c r="W53" s="16"/>
      <c r="X53" s="16" t="s">
        <v>52</v>
      </c>
      <c r="Y53" s="2" t="s">
        <v>52</v>
      </c>
      <c r="Z53" s="2" t="s">
        <v>52</v>
      </c>
      <c r="AA53" s="42"/>
      <c r="AB53" s="2" t="s">
        <v>52</v>
      </c>
    </row>
    <row r="54" spans="1:28" ht="30" customHeight="1" x14ac:dyDescent="0.3">
      <c r="A54" s="16" t="s">
        <v>877</v>
      </c>
      <c r="B54" s="16" t="s">
        <v>869</v>
      </c>
      <c r="C54" s="16" t="s">
        <v>876</v>
      </c>
      <c r="D54" s="40" t="s">
        <v>132</v>
      </c>
      <c r="E54" s="41"/>
      <c r="F54" s="16"/>
      <c r="G54" s="41"/>
      <c r="H54" s="16"/>
      <c r="I54" s="41"/>
      <c r="J54" s="16"/>
      <c r="K54" s="41"/>
      <c r="L54" s="16"/>
      <c r="M54" s="41"/>
      <c r="N54" s="16"/>
      <c r="O54" s="41"/>
      <c r="P54" s="41"/>
      <c r="Q54" s="41"/>
      <c r="R54" s="41"/>
      <c r="S54" s="41"/>
      <c r="T54" s="41"/>
      <c r="U54" s="41"/>
      <c r="V54" s="41"/>
      <c r="W54" s="16"/>
      <c r="X54" s="16" t="s">
        <v>52</v>
      </c>
      <c r="Y54" s="2" t="s">
        <v>52</v>
      </c>
      <c r="Z54" s="2" t="s">
        <v>52</v>
      </c>
      <c r="AA54" s="42"/>
      <c r="AB54" s="2" t="s">
        <v>52</v>
      </c>
    </row>
    <row r="55" spans="1:28" ht="30" customHeight="1" x14ac:dyDescent="0.3">
      <c r="A55" s="16" t="s">
        <v>881</v>
      </c>
      <c r="B55" s="16" t="s">
        <v>869</v>
      </c>
      <c r="C55" s="16" t="s">
        <v>879</v>
      </c>
      <c r="D55" s="40" t="s">
        <v>880</v>
      </c>
      <c r="E55" s="41"/>
      <c r="F55" s="16"/>
      <c r="G55" s="41"/>
      <c r="H55" s="16"/>
      <c r="I55" s="41"/>
      <c r="J55" s="16"/>
      <c r="K55" s="41"/>
      <c r="L55" s="16"/>
      <c r="M55" s="41"/>
      <c r="N55" s="16"/>
      <c r="O55" s="41"/>
      <c r="P55" s="41"/>
      <c r="Q55" s="41"/>
      <c r="R55" s="41"/>
      <c r="S55" s="41"/>
      <c r="T55" s="41"/>
      <c r="U55" s="41"/>
      <c r="V55" s="41"/>
      <c r="W55" s="16"/>
      <c r="X55" s="16" t="s">
        <v>52</v>
      </c>
      <c r="Y55" s="2" t="s">
        <v>52</v>
      </c>
      <c r="Z55" s="2" t="s">
        <v>52</v>
      </c>
      <c r="AA55" s="42"/>
      <c r="AB55" s="2" t="s">
        <v>52</v>
      </c>
    </row>
    <row r="56" spans="1:28" ht="30" customHeight="1" x14ac:dyDescent="0.3">
      <c r="A56" s="16" t="s">
        <v>884</v>
      </c>
      <c r="B56" s="16" t="s">
        <v>869</v>
      </c>
      <c r="C56" s="16" t="s">
        <v>883</v>
      </c>
      <c r="D56" s="40" t="s">
        <v>880</v>
      </c>
      <c r="E56" s="41"/>
      <c r="F56" s="16"/>
      <c r="G56" s="41"/>
      <c r="H56" s="16"/>
      <c r="I56" s="41"/>
      <c r="J56" s="16"/>
      <c r="K56" s="41"/>
      <c r="L56" s="16"/>
      <c r="M56" s="41"/>
      <c r="N56" s="16"/>
      <c r="O56" s="41"/>
      <c r="P56" s="41"/>
      <c r="Q56" s="41"/>
      <c r="R56" s="41"/>
      <c r="S56" s="41"/>
      <c r="T56" s="41"/>
      <c r="U56" s="41"/>
      <c r="V56" s="41"/>
      <c r="W56" s="16"/>
      <c r="X56" s="16" t="s">
        <v>52</v>
      </c>
      <c r="Y56" s="2" t="s">
        <v>52</v>
      </c>
      <c r="Z56" s="2" t="s">
        <v>52</v>
      </c>
      <c r="AA56" s="42"/>
      <c r="AB56" s="2" t="s">
        <v>52</v>
      </c>
    </row>
    <row r="57" spans="1:28" ht="30" customHeight="1" x14ac:dyDescent="0.3">
      <c r="A57" s="16" t="s">
        <v>887</v>
      </c>
      <c r="B57" s="16" t="s">
        <v>869</v>
      </c>
      <c r="C57" s="16" t="s">
        <v>886</v>
      </c>
      <c r="D57" s="40" t="s">
        <v>880</v>
      </c>
      <c r="E57" s="41"/>
      <c r="F57" s="16"/>
      <c r="G57" s="41"/>
      <c r="H57" s="16"/>
      <c r="I57" s="41"/>
      <c r="J57" s="16"/>
      <c r="K57" s="41"/>
      <c r="L57" s="16"/>
      <c r="M57" s="41"/>
      <c r="N57" s="16"/>
      <c r="O57" s="41"/>
      <c r="P57" s="41"/>
      <c r="Q57" s="41"/>
      <c r="R57" s="41"/>
      <c r="S57" s="41"/>
      <c r="T57" s="41"/>
      <c r="U57" s="41"/>
      <c r="V57" s="41"/>
      <c r="W57" s="16"/>
      <c r="X57" s="16" t="s">
        <v>52</v>
      </c>
      <c r="Y57" s="2" t="s">
        <v>52</v>
      </c>
      <c r="Z57" s="2" t="s">
        <v>52</v>
      </c>
      <c r="AA57" s="42"/>
      <c r="AB57" s="2" t="s">
        <v>52</v>
      </c>
    </row>
    <row r="58" spans="1:28" ht="30" customHeight="1" x14ac:dyDescent="0.3">
      <c r="A58" s="16" t="s">
        <v>893</v>
      </c>
      <c r="B58" s="16" t="s">
        <v>869</v>
      </c>
      <c r="C58" s="16" t="s">
        <v>892</v>
      </c>
      <c r="D58" s="40" t="s">
        <v>816</v>
      </c>
      <c r="E58" s="41"/>
      <c r="F58" s="16"/>
      <c r="G58" s="41"/>
      <c r="H58" s="16"/>
      <c r="I58" s="41"/>
      <c r="J58" s="16"/>
      <c r="K58" s="41"/>
      <c r="L58" s="16"/>
      <c r="M58" s="41"/>
      <c r="N58" s="16"/>
      <c r="O58" s="41"/>
      <c r="P58" s="41"/>
      <c r="Q58" s="41"/>
      <c r="R58" s="41"/>
      <c r="S58" s="41"/>
      <c r="T58" s="41"/>
      <c r="U58" s="41"/>
      <c r="V58" s="41"/>
      <c r="W58" s="16"/>
      <c r="X58" s="16" t="s">
        <v>52</v>
      </c>
      <c r="Y58" s="2" t="s">
        <v>52</v>
      </c>
      <c r="Z58" s="2" t="s">
        <v>52</v>
      </c>
      <c r="AA58" s="42"/>
      <c r="AB58" s="2" t="s">
        <v>52</v>
      </c>
    </row>
    <row r="59" spans="1:28" ht="30" customHeight="1" x14ac:dyDescent="0.3">
      <c r="A59" s="16" t="s">
        <v>896</v>
      </c>
      <c r="B59" s="16" t="s">
        <v>869</v>
      </c>
      <c r="C59" s="16" t="s">
        <v>895</v>
      </c>
      <c r="D59" s="40" t="s">
        <v>816</v>
      </c>
      <c r="E59" s="41"/>
      <c r="F59" s="16"/>
      <c r="G59" s="41"/>
      <c r="H59" s="16"/>
      <c r="I59" s="41"/>
      <c r="J59" s="16"/>
      <c r="K59" s="41"/>
      <c r="L59" s="16"/>
      <c r="M59" s="41"/>
      <c r="N59" s="16"/>
      <c r="O59" s="41"/>
      <c r="P59" s="41"/>
      <c r="Q59" s="41"/>
      <c r="R59" s="41"/>
      <c r="S59" s="41"/>
      <c r="T59" s="41"/>
      <c r="U59" s="41"/>
      <c r="V59" s="41"/>
      <c r="W59" s="16"/>
      <c r="X59" s="16" t="s">
        <v>52</v>
      </c>
      <c r="Y59" s="2" t="s">
        <v>52</v>
      </c>
      <c r="Z59" s="2" t="s">
        <v>52</v>
      </c>
      <c r="AA59" s="42"/>
      <c r="AB59" s="2" t="s">
        <v>52</v>
      </c>
    </row>
    <row r="60" spans="1:28" ht="30" customHeight="1" x14ac:dyDescent="0.3">
      <c r="A60" s="16" t="s">
        <v>899</v>
      </c>
      <c r="B60" s="16" t="s">
        <v>869</v>
      </c>
      <c r="C60" s="16" t="s">
        <v>898</v>
      </c>
      <c r="D60" s="40" t="s">
        <v>816</v>
      </c>
      <c r="E60" s="41"/>
      <c r="F60" s="16"/>
      <c r="G60" s="41"/>
      <c r="H60" s="16"/>
      <c r="I60" s="41"/>
      <c r="J60" s="16"/>
      <c r="K60" s="41"/>
      <c r="L60" s="16"/>
      <c r="M60" s="41"/>
      <c r="N60" s="16"/>
      <c r="O60" s="41"/>
      <c r="P60" s="41"/>
      <c r="Q60" s="41"/>
      <c r="R60" s="41"/>
      <c r="S60" s="41"/>
      <c r="T60" s="41"/>
      <c r="U60" s="41"/>
      <c r="V60" s="41"/>
      <c r="W60" s="16"/>
      <c r="X60" s="16" t="s">
        <v>1834</v>
      </c>
      <c r="Y60" s="2" t="s">
        <v>52</v>
      </c>
      <c r="Z60" s="2" t="s">
        <v>52</v>
      </c>
      <c r="AA60" s="42"/>
      <c r="AB60" s="2" t="s">
        <v>52</v>
      </c>
    </row>
    <row r="61" spans="1:28" ht="30" customHeight="1" x14ac:dyDescent="0.3">
      <c r="A61" s="16" t="s">
        <v>924</v>
      </c>
      <c r="B61" s="16" t="s">
        <v>869</v>
      </c>
      <c r="C61" s="16" t="s">
        <v>923</v>
      </c>
      <c r="D61" s="40" t="s">
        <v>132</v>
      </c>
      <c r="E61" s="41"/>
      <c r="F61" s="16"/>
      <c r="G61" s="41"/>
      <c r="H61" s="16"/>
      <c r="I61" s="41"/>
      <c r="J61" s="16"/>
      <c r="K61" s="41"/>
      <c r="L61" s="16"/>
      <c r="M61" s="41"/>
      <c r="N61" s="16"/>
      <c r="O61" s="41"/>
      <c r="P61" s="41"/>
      <c r="Q61" s="41"/>
      <c r="R61" s="41"/>
      <c r="S61" s="41"/>
      <c r="T61" s="41"/>
      <c r="U61" s="41"/>
      <c r="V61" s="41"/>
      <c r="W61" s="16"/>
      <c r="X61" s="16" t="s">
        <v>52</v>
      </c>
      <c r="Y61" s="2" t="s">
        <v>52</v>
      </c>
      <c r="Z61" s="2" t="s">
        <v>52</v>
      </c>
      <c r="AA61" s="42"/>
      <c r="AB61" s="2" t="s">
        <v>52</v>
      </c>
    </row>
    <row r="62" spans="1:28" ht="30" customHeight="1" x14ac:dyDescent="0.3">
      <c r="A62" s="16" t="s">
        <v>749</v>
      </c>
      <c r="B62" s="16" t="s">
        <v>748</v>
      </c>
      <c r="C62" s="16" t="s">
        <v>198</v>
      </c>
      <c r="D62" s="40" t="s">
        <v>96</v>
      </c>
      <c r="E62" s="41"/>
      <c r="F62" s="16"/>
      <c r="G62" s="41"/>
      <c r="H62" s="16"/>
      <c r="I62" s="41"/>
      <c r="J62" s="16"/>
      <c r="K62" s="41"/>
      <c r="L62" s="16"/>
      <c r="M62" s="41"/>
      <c r="N62" s="16"/>
      <c r="O62" s="41"/>
      <c r="P62" s="41"/>
      <c r="Q62" s="41"/>
      <c r="R62" s="41"/>
      <c r="S62" s="41"/>
      <c r="T62" s="41"/>
      <c r="U62" s="41"/>
      <c r="V62" s="41"/>
      <c r="W62" s="16"/>
      <c r="X62" s="16" t="s">
        <v>1835</v>
      </c>
      <c r="Y62" s="2" t="s">
        <v>52</v>
      </c>
      <c r="Z62" s="2" t="s">
        <v>52</v>
      </c>
      <c r="AA62" s="42"/>
      <c r="AB62" s="2" t="s">
        <v>52</v>
      </c>
    </row>
    <row r="63" spans="1:28" ht="30" customHeight="1" x14ac:dyDescent="0.3">
      <c r="A63" s="16" t="s">
        <v>945</v>
      </c>
      <c r="B63" s="16" t="s">
        <v>943</v>
      </c>
      <c r="C63" s="16" t="s">
        <v>944</v>
      </c>
      <c r="D63" s="40" t="s">
        <v>132</v>
      </c>
      <c r="E63" s="41"/>
      <c r="F63" s="16"/>
      <c r="G63" s="41"/>
      <c r="H63" s="16"/>
      <c r="I63" s="41"/>
      <c r="J63" s="16"/>
      <c r="K63" s="41"/>
      <c r="L63" s="16"/>
      <c r="M63" s="41"/>
      <c r="N63" s="16"/>
      <c r="O63" s="41"/>
      <c r="P63" s="41"/>
      <c r="Q63" s="41"/>
      <c r="R63" s="41"/>
      <c r="S63" s="41"/>
      <c r="T63" s="41"/>
      <c r="U63" s="41"/>
      <c r="V63" s="41"/>
      <c r="W63" s="16"/>
      <c r="X63" s="16" t="s">
        <v>52</v>
      </c>
      <c r="Y63" s="2" t="s">
        <v>52</v>
      </c>
      <c r="Z63" s="2" t="s">
        <v>52</v>
      </c>
      <c r="AA63" s="42"/>
      <c r="AB63" s="2" t="s">
        <v>52</v>
      </c>
    </row>
    <row r="64" spans="1:28" ht="30" customHeight="1" x14ac:dyDescent="0.3">
      <c r="A64" s="16" t="s">
        <v>949</v>
      </c>
      <c r="B64" s="16" t="s">
        <v>947</v>
      </c>
      <c r="C64" s="16" t="s">
        <v>948</v>
      </c>
      <c r="D64" s="40" t="s">
        <v>112</v>
      </c>
      <c r="E64" s="41"/>
      <c r="F64" s="16"/>
      <c r="G64" s="41"/>
      <c r="H64" s="16"/>
      <c r="I64" s="41"/>
      <c r="J64" s="16"/>
      <c r="K64" s="41"/>
      <c r="L64" s="16"/>
      <c r="M64" s="41"/>
      <c r="N64" s="16"/>
      <c r="O64" s="41"/>
      <c r="P64" s="41"/>
      <c r="Q64" s="41"/>
      <c r="R64" s="41"/>
      <c r="S64" s="41"/>
      <c r="T64" s="41"/>
      <c r="U64" s="41"/>
      <c r="V64" s="41"/>
      <c r="W64" s="16"/>
      <c r="X64" s="16" t="s">
        <v>52</v>
      </c>
      <c r="Y64" s="2" t="s">
        <v>52</v>
      </c>
      <c r="Z64" s="2" t="s">
        <v>52</v>
      </c>
      <c r="AA64" s="42"/>
      <c r="AB64" s="2" t="s">
        <v>52</v>
      </c>
    </row>
    <row r="65" spans="1:28" ht="30" customHeight="1" x14ac:dyDescent="0.3">
      <c r="A65" s="16" t="s">
        <v>174</v>
      </c>
      <c r="B65" s="16" t="s">
        <v>171</v>
      </c>
      <c r="C65" s="16" t="s">
        <v>172</v>
      </c>
      <c r="D65" s="40" t="s">
        <v>96</v>
      </c>
      <c r="E65" s="41"/>
      <c r="F65" s="16"/>
      <c r="G65" s="41"/>
      <c r="H65" s="16"/>
      <c r="I65" s="41"/>
      <c r="J65" s="16"/>
      <c r="K65" s="41"/>
      <c r="L65" s="16"/>
      <c r="M65" s="41"/>
      <c r="N65" s="16"/>
      <c r="O65" s="41"/>
      <c r="P65" s="41"/>
      <c r="Q65" s="41"/>
      <c r="R65" s="41"/>
      <c r="S65" s="41"/>
      <c r="T65" s="41"/>
      <c r="U65" s="41"/>
      <c r="V65" s="41"/>
      <c r="W65" s="16"/>
      <c r="X65" s="16" t="s">
        <v>52</v>
      </c>
      <c r="Y65" s="2" t="s">
        <v>52</v>
      </c>
      <c r="Z65" s="2" t="s">
        <v>52</v>
      </c>
      <c r="AA65" s="42"/>
      <c r="AB65" s="2" t="s">
        <v>52</v>
      </c>
    </row>
    <row r="66" spans="1:28" ht="30" customHeight="1" x14ac:dyDescent="0.3">
      <c r="A66" s="16" t="s">
        <v>180</v>
      </c>
      <c r="B66" s="16" t="s">
        <v>176</v>
      </c>
      <c r="C66" s="16" t="s">
        <v>177</v>
      </c>
      <c r="D66" s="40" t="s">
        <v>178</v>
      </c>
      <c r="E66" s="41"/>
      <c r="F66" s="16"/>
      <c r="G66" s="41"/>
      <c r="H66" s="16"/>
      <c r="I66" s="41"/>
      <c r="J66" s="16"/>
      <c r="K66" s="41"/>
      <c r="L66" s="16"/>
      <c r="M66" s="41"/>
      <c r="N66" s="16"/>
      <c r="O66" s="41"/>
      <c r="P66" s="41"/>
      <c r="Q66" s="41"/>
      <c r="R66" s="41"/>
      <c r="S66" s="41"/>
      <c r="T66" s="41"/>
      <c r="U66" s="41"/>
      <c r="V66" s="41"/>
      <c r="W66" s="16"/>
      <c r="X66" s="16" t="s">
        <v>52</v>
      </c>
      <c r="Y66" s="2" t="s">
        <v>52</v>
      </c>
      <c r="Z66" s="2" t="s">
        <v>52</v>
      </c>
      <c r="AA66" s="42"/>
      <c r="AB66" s="2" t="s">
        <v>52</v>
      </c>
    </row>
    <row r="67" spans="1:28" ht="30" customHeight="1" x14ac:dyDescent="0.3">
      <c r="A67" s="16" t="s">
        <v>185</v>
      </c>
      <c r="B67" s="16" t="s">
        <v>182</v>
      </c>
      <c r="C67" s="16" t="s">
        <v>183</v>
      </c>
      <c r="D67" s="40" t="s">
        <v>178</v>
      </c>
      <c r="E67" s="41"/>
      <c r="F67" s="16"/>
      <c r="G67" s="41"/>
      <c r="H67" s="16"/>
      <c r="I67" s="41"/>
      <c r="J67" s="16"/>
      <c r="K67" s="41"/>
      <c r="L67" s="16"/>
      <c r="M67" s="41"/>
      <c r="N67" s="16"/>
      <c r="O67" s="41"/>
      <c r="P67" s="41"/>
      <c r="Q67" s="41"/>
      <c r="R67" s="41"/>
      <c r="S67" s="41"/>
      <c r="T67" s="41"/>
      <c r="U67" s="41"/>
      <c r="V67" s="41"/>
      <c r="W67" s="16"/>
      <c r="X67" s="16" t="s">
        <v>52</v>
      </c>
      <c r="Y67" s="2" t="s">
        <v>52</v>
      </c>
      <c r="Z67" s="2" t="s">
        <v>52</v>
      </c>
      <c r="AA67" s="42"/>
      <c r="AB67" s="2" t="s">
        <v>52</v>
      </c>
    </row>
    <row r="68" spans="1:28" ht="30" customHeight="1" x14ac:dyDescent="0.3">
      <c r="A68" s="16" t="s">
        <v>959</v>
      </c>
      <c r="B68" s="16" t="s">
        <v>957</v>
      </c>
      <c r="C68" s="16" t="s">
        <v>958</v>
      </c>
      <c r="D68" s="40" t="s">
        <v>816</v>
      </c>
      <c r="E68" s="41"/>
      <c r="F68" s="16"/>
      <c r="G68" s="41"/>
      <c r="H68" s="16"/>
      <c r="I68" s="41"/>
      <c r="J68" s="16"/>
      <c r="K68" s="41"/>
      <c r="L68" s="16"/>
      <c r="M68" s="41"/>
      <c r="N68" s="16"/>
      <c r="O68" s="41"/>
      <c r="P68" s="41"/>
      <c r="Q68" s="41"/>
      <c r="R68" s="41"/>
      <c r="S68" s="41"/>
      <c r="T68" s="41"/>
      <c r="U68" s="41"/>
      <c r="V68" s="41"/>
      <c r="W68" s="16"/>
      <c r="X68" s="16" t="s">
        <v>52</v>
      </c>
      <c r="Y68" s="2" t="s">
        <v>52</v>
      </c>
      <c r="Z68" s="2" t="s">
        <v>52</v>
      </c>
      <c r="AA68" s="42"/>
      <c r="AB68" s="2" t="s">
        <v>52</v>
      </c>
    </row>
    <row r="69" spans="1:28" ht="30" customHeight="1" x14ac:dyDescent="0.3">
      <c r="A69" s="16" t="s">
        <v>963</v>
      </c>
      <c r="B69" s="16" t="s">
        <v>961</v>
      </c>
      <c r="C69" s="16" t="s">
        <v>962</v>
      </c>
      <c r="D69" s="40" t="s">
        <v>880</v>
      </c>
      <c r="E69" s="41"/>
      <c r="F69" s="16"/>
      <c r="G69" s="41"/>
      <c r="H69" s="16"/>
      <c r="I69" s="41"/>
      <c r="J69" s="16"/>
      <c r="K69" s="41"/>
      <c r="L69" s="16"/>
      <c r="M69" s="41"/>
      <c r="N69" s="16"/>
      <c r="O69" s="41"/>
      <c r="P69" s="41"/>
      <c r="Q69" s="41"/>
      <c r="R69" s="41"/>
      <c r="S69" s="41"/>
      <c r="T69" s="41"/>
      <c r="U69" s="41"/>
      <c r="V69" s="41"/>
      <c r="W69" s="16"/>
      <c r="X69" s="16" t="s">
        <v>52</v>
      </c>
      <c r="Y69" s="2" t="s">
        <v>52</v>
      </c>
      <c r="Z69" s="2" t="s">
        <v>52</v>
      </c>
      <c r="AA69" s="42"/>
      <c r="AB69" s="2" t="s">
        <v>52</v>
      </c>
    </row>
    <row r="70" spans="1:28" ht="30" customHeight="1" x14ac:dyDescent="0.3">
      <c r="A70" s="16" t="s">
        <v>1418</v>
      </c>
      <c r="B70" s="16" t="s">
        <v>1417</v>
      </c>
      <c r="C70" s="16" t="s">
        <v>865</v>
      </c>
      <c r="D70" s="40" t="s">
        <v>816</v>
      </c>
      <c r="E70" s="41"/>
      <c r="F70" s="16"/>
      <c r="G70" s="41"/>
      <c r="H70" s="16"/>
      <c r="I70" s="41"/>
      <c r="J70" s="16"/>
      <c r="K70" s="41"/>
      <c r="L70" s="16"/>
      <c r="M70" s="41"/>
      <c r="N70" s="16"/>
      <c r="O70" s="41"/>
      <c r="P70" s="41"/>
      <c r="Q70" s="41"/>
      <c r="R70" s="41"/>
      <c r="S70" s="41"/>
      <c r="T70" s="41"/>
      <c r="U70" s="41"/>
      <c r="V70" s="41"/>
      <c r="W70" s="16"/>
      <c r="X70" s="16" t="s">
        <v>52</v>
      </c>
      <c r="Y70" s="2" t="s">
        <v>52</v>
      </c>
      <c r="Z70" s="2" t="s">
        <v>52</v>
      </c>
      <c r="AA70" s="42"/>
      <c r="AB70" s="2" t="s">
        <v>52</v>
      </c>
    </row>
    <row r="71" spans="1:28" ht="30" customHeight="1" x14ac:dyDescent="0.3">
      <c r="A71" s="16" t="s">
        <v>817</v>
      </c>
      <c r="B71" s="16" t="s">
        <v>814</v>
      </c>
      <c r="C71" s="16" t="s">
        <v>815</v>
      </c>
      <c r="D71" s="40" t="s">
        <v>816</v>
      </c>
      <c r="E71" s="41"/>
      <c r="F71" s="16"/>
      <c r="G71" s="41"/>
      <c r="H71" s="16"/>
      <c r="I71" s="41"/>
      <c r="J71" s="16"/>
      <c r="K71" s="41"/>
      <c r="L71" s="16"/>
      <c r="M71" s="41"/>
      <c r="N71" s="16"/>
      <c r="O71" s="41"/>
      <c r="P71" s="41"/>
      <c r="Q71" s="41"/>
      <c r="R71" s="41"/>
      <c r="S71" s="41"/>
      <c r="T71" s="41"/>
      <c r="U71" s="41"/>
      <c r="V71" s="41"/>
      <c r="W71" s="16"/>
      <c r="X71" s="16" t="s">
        <v>52</v>
      </c>
      <c r="Y71" s="2" t="s">
        <v>52</v>
      </c>
      <c r="Z71" s="2" t="s">
        <v>52</v>
      </c>
      <c r="AA71" s="42"/>
      <c r="AB71" s="2" t="s">
        <v>52</v>
      </c>
    </row>
    <row r="72" spans="1:28" ht="30" customHeight="1" x14ac:dyDescent="0.3">
      <c r="A72" s="16" t="s">
        <v>1357</v>
      </c>
      <c r="B72" s="16" t="s">
        <v>774</v>
      </c>
      <c r="C72" s="16" t="s">
        <v>1356</v>
      </c>
      <c r="D72" s="40" t="s">
        <v>550</v>
      </c>
      <c r="E72" s="41"/>
      <c r="F72" s="16"/>
      <c r="G72" s="41"/>
      <c r="H72" s="16"/>
      <c r="I72" s="41"/>
      <c r="J72" s="16"/>
      <c r="K72" s="41"/>
      <c r="L72" s="16"/>
      <c r="M72" s="41"/>
      <c r="N72" s="16"/>
      <c r="O72" s="41"/>
      <c r="P72" s="41"/>
      <c r="Q72" s="41"/>
      <c r="R72" s="41"/>
      <c r="S72" s="41"/>
      <c r="T72" s="41"/>
      <c r="U72" s="41"/>
      <c r="V72" s="41"/>
      <c r="W72" s="16"/>
      <c r="X72" s="16" t="s">
        <v>52</v>
      </c>
      <c r="Y72" s="2" t="s">
        <v>52</v>
      </c>
      <c r="Z72" s="2" t="s">
        <v>52</v>
      </c>
      <c r="AA72" s="42"/>
      <c r="AB72" s="2" t="s">
        <v>52</v>
      </c>
    </row>
    <row r="73" spans="1:28" ht="30" customHeight="1" x14ac:dyDescent="0.3">
      <c r="A73" s="16" t="s">
        <v>776</v>
      </c>
      <c r="B73" s="16" t="s">
        <v>774</v>
      </c>
      <c r="C73" s="16" t="s">
        <v>775</v>
      </c>
      <c r="D73" s="40" t="s">
        <v>550</v>
      </c>
      <c r="E73" s="41"/>
      <c r="F73" s="16"/>
      <c r="G73" s="41"/>
      <c r="H73" s="16"/>
      <c r="I73" s="41"/>
      <c r="J73" s="16"/>
      <c r="K73" s="41"/>
      <c r="L73" s="16"/>
      <c r="M73" s="41"/>
      <c r="N73" s="16"/>
      <c r="O73" s="41"/>
      <c r="P73" s="41"/>
      <c r="Q73" s="41"/>
      <c r="R73" s="41"/>
      <c r="S73" s="41"/>
      <c r="T73" s="41"/>
      <c r="U73" s="41"/>
      <c r="V73" s="41"/>
      <c r="W73" s="16"/>
      <c r="X73" s="16" t="s">
        <v>52</v>
      </c>
      <c r="Y73" s="2" t="s">
        <v>52</v>
      </c>
      <c r="Z73" s="2" t="s">
        <v>52</v>
      </c>
      <c r="AA73" s="42"/>
      <c r="AB73" s="2" t="s">
        <v>52</v>
      </c>
    </row>
    <row r="74" spans="1:28" ht="30" customHeight="1" x14ac:dyDescent="0.3">
      <c r="A74" s="16" t="s">
        <v>1241</v>
      </c>
      <c r="B74" s="16" t="s">
        <v>1239</v>
      </c>
      <c r="C74" s="16" t="s">
        <v>1240</v>
      </c>
      <c r="D74" s="40" t="s">
        <v>793</v>
      </c>
      <c r="E74" s="41"/>
      <c r="F74" s="16"/>
      <c r="G74" s="41"/>
      <c r="H74" s="16"/>
      <c r="I74" s="41"/>
      <c r="J74" s="16"/>
      <c r="K74" s="41"/>
      <c r="L74" s="16"/>
      <c r="M74" s="41"/>
      <c r="N74" s="16"/>
      <c r="O74" s="41"/>
      <c r="P74" s="41"/>
      <c r="Q74" s="41"/>
      <c r="R74" s="41"/>
      <c r="S74" s="41"/>
      <c r="T74" s="41"/>
      <c r="U74" s="41"/>
      <c r="V74" s="41"/>
      <c r="W74" s="16"/>
      <c r="X74" s="16" t="s">
        <v>52</v>
      </c>
      <c r="Y74" s="2" t="s">
        <v>52</v>
      </c>
      <c r="Z74" s="2" t="s">
        <v>52</v>
      </c>
      <c r="AA74" s="42"/>
      <c r="AB74" s="2" t="s">
        <v>52</v>
      </c>
    </row>
    <row r="75" spans="1:28" ht="30" customHeight="1" x14ac:dyDescent="0.3">
      <c r="A75" s="16" t="s">
        <v>1481</v>
      </c>
      <c r="B75" s="16" t="s">
        <v>1239</v>
      </c>
      <c r="C75" s="16" t="s">
        <v>1480</v>
      </c>
      <c r="D75" s="40" t="s">
        <v>550</v>
      </c>
      <c r="E75" s="41"/>
      <c r="F75" s="16"/>
      <c r="G75" s="41"/>
      <c r="H75" s="16"/>
      <c r="I75" s="41"/>
      <c r="J75" s="16"/>
      <c r="K75" s="41"/>
      <c r="L75" s="16"/>
      <c r="M75" s="41"/>
      <c r="N75" s="16"/>
      <c r="O75" s="41"/>
      <c r="P75" s="41"/>
      <c r="Q75" s="41"/>
      <c r="R75" s="41"/>
      <c r="S75" s="41"/>
      <c r="T75" s="41"/>
      <c r="U75" s="41"/>
      <c r="V75" s="41"/>
      <c r="W75" s="16"/>
      <c r="X75" s="16" t="s">
        <v>52</v>
      </c>
      <c r="Y75" s="2" t="s">
        <v>52</v>
      </c>
      <c r="Z75" s="2" t="s">
        <v>52</v>
      </c>
      <c r="AA75" s="42"/>
      <c r="AB75" s="2" t="s">
        <v>52</v>
      </c>
    </row>
    <row r="76" spans="1:28" ht="30" customHeight="1" x14ac:dyDescent="0.3">
      <c r="A76" s="16" t="s">
        <v>1451</v>
      </c>
      <c r="B76" s="16" t="s">
        <v>1239</v>
      </c>
      <c r="C76" s="16" t="s">
        <v>1450</v>
      </c>
      <c r="D76" s="40" t="s">
        <v>550</v>
      </c>
      <c r="E76" s="41"/>
      <c r="F76" s="16"/>
      <c r="G76" s="41"/>
      <c r="H76" s="16"/>
      <c r="I76" s="41"/>
      <c r="J76" s="16"/>
      <c r="K76" s="41"/>
      <c r="L76" s="16"/>
      <c r="M76" s="41"/>
      <c r="N76" s="16"/>
      <c r="O76" s="41"/>
      <c r="P76" s="41"/>
      <c r="Q76" s="41"/>
      <c r="R76" s="41"/>
      <c r="S76" s="41"/>
      <c r="T76" s="41"/>
      <c r="U76" s="41"/>
      <c r="V76" s="41"/>
      <c r="W76" s="16"/>
      <c r="X76" s="16" t="s">
        <v>1836</v>
      </c>
      <c r="Y76" s="2" t="s">
        <v>52</v>
      </c>
      <c r="Z76" s="2" t="s">
        <v>52</v>
      </c>
      <c r="AA76" s="42"/>
      <c r="AB76" s="2" t="s">
        <v>52</v>
      </c>
    </row>
    <row r="77" spans="1:28" ht="30" customHeight="1" x14ac:dyDescent="0.3">
      <c r="A77" s="16" t="s">
        <v>1157</v>
      </c>
      <c r="B77" s="16" t="s">
        <v>1155</v>
      </c>
      <c r="C77" s="16" t="s">
        <v>52</v>
      </c>
      <c r="D77" s="40" t="s">
        <v>1156</v>
      </c>
      <c r="E77" s="41"/>
      <c r="F77" s="16"/>
      <c r="G77" s="41"/>
      <c r="H77" s="16"/>
      <c r="I77" s="41"/>
      <c r="J77" s="16"/>
      <c r="K77" s="41"/>
      <c r="L77" s="16"/>
      <c r="M77" s="41"/>
      <c r="N77" s="16"/>
      <c r="O77" s="41"/>
      <c r="P77" s="41"/>
      <c r="Q77" s="41"/>
      <c r="R77" s="41"/>
      <c r="S77" s="41"/>
      <c r="T77" s="41"/>
      <c r="U77" s="41"/>
      <c r="V77" s="41"/>
      <c r="W77" s="16"/>
      <c r="X77" s="16" t="s">
        <v>52</v>
      </c>
      <c r="Y77" s="2" t="s">
        <v>52</v>
      </c>
      <c r="Z77" s="2" t="s">
        <v>52</v>
      </c>
      <c r="AA77" s="42"/>
      <c r="AB77" s="2" t="s">
        <v>52</v>
      </c>
    </row>
    <row r="78" spans="1:28" ht="30" customHeight="1" x14ac:dyDescent="0.3">
      <c r="A78" s="16" t="s">
        <v>1160</v>
      </c>
      <c r="B78" s="16" t="s">
        <v>1159</v>
      </c>
      <c r="C78" s="16" t="s">
        <v>52</v>
      </c>
      <c r="D78" s="40" t="s">
        <v>1156</v>
      </c>
      <c r="E78" s="41"/>
      <c r="F78" s="16"/>
      <c r="G78" s="41"/>
      <c r="H78" s="16"/>
      <c r="I78" s="41"/>
      <c r="J78" s="16"/>
      <c r="K78" s="41"/>
      <c r="L78" s="16"/>
      <c r="M78" s="41"/>
      <c r="N78" s="16"/>
      <c r="O78" s="41"/>
      <c r="P78" s="41"/>
      <c r="Q78" s="41"/>
      <c r="R78" s="41"/>
      <c r="S78" s="41"/>
      <c r="T78" s="41"/>
      <c r="U78" s="41"/>
      <c r="V78" s="41"/>
      <c r="W78" s="16"/>
      <c r="X78" s="16" t="s">
        <v>52</v>
      </c>
      <c r="Y78" s="2" t="s">
        <v>52</v>
      </c>
      <c r="Z78" s="2" t="s">
        <v>52</v>
      </c>
      <c r="AA78" s="42"/>
      <c r="AB78" s="2" t="s">
        <v>52</v>
      </c>
    </row>
    <row r="79" spans="1:28" ht="30" customHeight="1" x14ac:dyDescent="0.3">
      <c r="A79" s="16" t="s">
        <v>1080</v>
      </c>
      <c r="B79" s="16" t="s">
        <v>1079</v>
      </c>
      <c r="C79" s="16" t="s">
        <v>52</v>
      </c>
      <c r="D79" s="40" t="s">
        <v>178</v>
      </c>
      <c r="E79" s="41"/>
      <c r="F79" s="16"/>
      <c r="G79" s="41"/>
      <c r="H79" s="16"/>
      <c r="I79" s="41"/>
      <c r="J79" s="16"/>
      <c r="K79" s="41"/>
      <c r="L79" s="16"/>
      <c r="M79" s="41"/>
      <c r="N79" s="16"/>
      <c r="O79" s="41"/>
      <c r="P79" s="41"/>
      <c r="Q79" s="41"/>
      <c r="R79" s="41"/>
      <c r="S79" s="41"/>
      <c r="T79" s="41"/>
      <c r="U79" s="41"/>
      <c r="V79" s="41"/>
      <c r="W79" s="16"/>
      <c r="X79" s="16" t="s">
        <v>52</v>
      </c>
      <c r="Y79" s="2" t="s">
        <v>52</v>
      </c>
      <c r="Z79" s="2" t="s">
        <v>52</v>
      </c>
      <c r="AA79" s="42"/>
      <c r="AB79" s="2" t="s">
        <v>52</v>
      </c>
    </row>
    <row r="80" spans="1:28" ht="30" customHeight="1" x14ac:dyDescent="0.3">
      <c r="A80" s="16" t="s">
        <v>1164</v>
      </c>
      <c r="B80" s="16" t="s">
        <v>1163</v>
      </c>
      <c r="C80" s="16" t="s">
        <v>52</v>
      </c>
      <c r="D80" s="40" t="s">
        <v>550</v>
      </c>
      <c r="E80" s="41"/>
      <c r="F80" s="16"/>
      <c r="G80" s="41"/>
      <c r="H80" s="16"/>
      <c r="I80" s="41"/>
      <c r="J80" s="16"/>
      <c r="K80" s="41"/>
      <c r="L80" s="16"/>
      <c r="M80" s="41"/>
      <c r="N80" s="16"/>
      <c r="O80" s="41"/>
      <c r="P80" s="41"/>
      <c r="Q80" s="41"/>
      <c r="R80" s="41"/>
      <c r="S80" s="41"/>
      <c r="T80" s="41"/>
      <c r="U80" s="41"/>
      <c r="V80" s="41"/>
      <c r="W80" s="16"/>
      <c r="X80" s="16" t="s">
        <v>52</v>
      </c>
      <c r="Y80" s="2" t="s">
        <v>52</v>
      </c>
      <c r="Z80" s="2" t="s">
        <v>52</v>
      </c>
      <c r="AA80" s="42"/>
      <c r="AB80" s="2" t="s">
        <v>52</v>
      </c>
    </row>
    <row r="81" spans="1:28" ht="30" customHeight="1" x14ac:dyDescent="0.3">
      <c r="A81" s="16" t="s">
        <v>1488</v>
      </c>
      <c r="B81" s="16" t="s">
        <v>1458</v>
      </c>
      <c r="C81" s="16" t="s">
        <v>1487</v>
      </c>
      <c r="D81" s="40" t="s">
        <v>793</v>
      </c>
      <c r="E81" s="41"/>
      <c r="F81" s="16"/>
      <c r="G81" s="41"/>
      <c r="H81" s="16"/>
      <c r="I81" s="41"/>
      <c r="J81" s="16"/>
      <c r="K81" s="41"/>
      <c r="L81" s="16"/>
      <c r="M81" s="41"/>
      <c r="N81" s="16"/>
      <c r="O81" s="41"/>
      <c r="P81" s="41"/>
      <c r="Q81" s="41"/>
      <c r="R81" s="41"/>
      <c r="S81" s="41"/>
      <c r="T81" s="41"/>
      <c r="U81" s="41"/>
      <c r="V81" s="41"/>
      <c r="W81" s="16"/>
      <c r="X81" s="16" t="s">
        <v>52</v>
      </c>
      <c r="Y81" s="2" t="s">
        <v>52</v>
      </c>
      <c r="Z81" s="2" t="s">
        <v>52</v>
      </c>
      <c r="AA81" s="42"/>
      <c r="AB81" s="2" t="s">
        <v>52</v>
      </c>
    </row>
    <row r="82" spans="1:28" ht="30" customHeight="1" x14ac:dyDescent="0.3">
      <c r="A82" s="16" t="s">
        <v>1460</v>
      </c>
      <c r="B82" s="16" t="s">
        <v>1458</v>
      </c>
      <c r="C82" s="16" t="s">
        <v>1459</v>
      </c>
      <c r="D82" s="40" t="s">
        <v>793</v>
      </c>
      <c r="E82" s="41"/>
      <c r="F82" s="16"/>
      <c r="G82" s="41"/>
      <c r="H82" s="16"/>
      <c r="I82" s="41"/>
      <c r="J82" s="16"/>
      <c r="K82" s="41"/>
      <c r="L82" s="16"/>
      <c r="M82" s="41"/>
      <c r="N82" s="16"/>
      <c r="O82" s="41"/>
      <c r="P82" s="41"/>
      <c r="Q82" s="41"/>
      <c r="R82" s="41"/>
      <c r="S82" s="41"/>
      <c r="T82" s="41"/>
      <c r="U82" s="41"/>
      <c r="V82" s="41"/>
      <c r="W82" s="16"/>
      <c r="X82" s="16" t="s">
        <v>52</v>
      </c>
      <c r="Y82" s="2" t="s">
        <v>52</v>
      </c>
      <c r="Z82" s="2" t="s">
        <v>52</v>
      </c>
      <c r="AA82" s="42"/>
      <c r="AB82" s="2" t="s">
        <v>52</v>
      </c>
    </row>
    <row r="83" spans="1:28" ht="30" customHeight="1" x14ac:dyDescent="0.3">
      <c r="A83" s="16" t="s">
        <v>1219</v>
      </c>
      <c r="B83" s="16" t="s">
        <v>1217</v>
      </c>
      <c r="C83" s="16" t="s">
        <v>1218</v>
      </c>
      <c r="D83" s="40" t="s">
        <v>793</v>
      </c>
      <c r="E83" s="41"/>
      <c r="F83" s="16"/>
      <c r="G83" s="41"/>
      <c r="H83" s="16"/>
      <c r="I83" s="41"/>
      <c r="J83" s="16"/>
      <c r="K83" s="41"/>
      <c r="L83" s="16"/>
      <c r="M83" s="41"/>
      <c r="N83" s="16"/>
      <c r="O83" s="41"/>
      <c r="P83" s="41"/>
      <c r="Q83" s="41"/>
      <c r="R83" s="41"/>
      <c r="S83" s="41"/>
      <c r="T83" s="41"/>
      <c r="U83" s="41"/>
      <c r="V83" s="41"/>
      <c r="W83" s="16"/>
      <c r="X83" s="16" t="s">
        <v>52</v>
      </c>
      <c r="Y83" s="2" t="s">
        <v>52</v>
      </c>
      <c r="Z83" s="2" t="s">
        <v>52</v>
      </c>
      <c r="AA83" s="42"/>
      <c r="AB83" s="2" t="s">
        <v>52</v>
      </c>
    </row>
    <row r="84" spans="1:28" ht="30" customHeight="1" x14ac:dyDescent="0.3">
      <c r="A84" s="16" t="s">
        <v>1412</v>
      </c>
      <c r="B84" s="16" t="s">
        <v>1217</v>
      </c>
      <c r="C84" s="16" t="s">
        <v>1411</v>
      </c>
      <c r="D84" s="40" t="s">
        <v>793</v>
      </c>
      <c r="E84" s="41"/>
      <c r="F84" s="16"/>
      <c r="G84" s="41"/>
      <c r="H84" s="16"/>
      <c r="I84" s="41"/>
      <c r="J84" s="16"/>
      <c r="K84" s="41"/>
      <c r="L84" s="16"/>
      <c r="M84" s="41"/>
      <c r="N84" s="16"/>
      <c r="O84" s="41"/>
      <c r="P84" s="41"/>
      <c r="Q84" s="41"/>
      <c r="R84" s="41"/>
      <c r="S84" s="41"/>
      <c r="T84" s="41"/>
      <c r="U84" s="41"/>
      <c r="V84" s="41"/>
      <c r="W84" s="16"/>
      <c r="X84" s="16" t="s">
        <v>52</v>
      </c>
      <c r="Y84" s="2" t="s">
        <v>52</v>
      </c>
      <c r="Z84" s="2" t="s">
        <v>52</v>
      </c>
      <c r="AA84" s="42"/>
      <c r="AB84" s="2" t="s">
        <v>52</v>
      </c>
    </row>
    <row r="85" spans="1:28" ht="30" customHeight="1" x14ac:dyDescent="0.3">
      <c r="A85" s="16" t="s">
        <v>1236</v>
      </c>
      <c r="B85" s="16" t="s">
        <v>1234</v>
      </c>
      <c r="C85" s="16" t="s">
        <v>1235</v>
      </c>
      <c r="D85" s="40" t="s">
        <v>793</v>
      </c>
      <c r="E85" s="41"/>
      <c r="F85" s="16"/>
      <c r="G85" s="41"/>
      <c r="H85" s="16"/>
      <c r="I85" s="41"/>
      <c r="J85" s="16"/>
      <c r="K85" s="41"/>
      <c r="L85" s="16"/>
      <c r="M85" s="41"/>
      <c r="N85" s="16"/>
      <c r="O85" s="41"/>
      <c r="P85" s="41"/>
      <c r="Q85" s="41"/>
      <c r="R85" s="41"/>
      <c r="S85" s="41"/>
      <c r="T85" s="41"/>
      <c r="U85" s="41"/>
      <c r="V85" s="41"/>
      <c r="W85" s="16"/>
      <c r="X85" s="16" t="s">
        <v>52</v>
      </c>
      <c r="Y85" s="2" t="s">
        <v>52</v>
      </c>
      <c r="Z85" s="2" t="s">
        <v>52</v>
      </c>
      <c r="AA85" s="42"/>
      <c r="AB85" s="2" t="s">
        <v>52</v>
      </c>
    </row>
    <row r="86" spans="1:28" ht="30" customHeight="1" x14ac:dyDescent="0.3">
      <c r="A86" s="16" t="s">
        <v>980</v>
      </c>
      <c r="B86" s="16" t="s">
        <v>978</v>
      </c>
      <c r="C86" s="16" t="s">
        <v>979</v>
      </c>
      <c r="D86" s="40" t="s">
        <v>793</v>
      </c>
      <c r="E86" s="41"/>
      <c r="F86" s="16"/>
      <c r="G86" s="41"/>
      <c r="H86" s="16"/>
      <c r="I86" s="41"/>
      <c r="J86" s="16"/>
      <c r="K86" s="41"/>
      <c r="L86" s="16"/>
      <c r="M86" s="41"/>
      <c r="N86" s="16"/>
      <c r="O86" s="41"/>
      <c r="P86" s="41"/>
      <c r="Q86" s="41"/>
      <c r="R86" s="41"/>
      <c r="S86" s="41"/>
      <c r="T86" s="41"/>
      <c r="U86" s="41"/>
      <c r="V86" s="41"/>
      <c r="W86" s="16"/>
      <c r="X86" s="16" t="s">
        <v>52</v>
      </c>
      <c r="Y86" s="2" t="s">
        <v>52</v>
      </c>
      <c r="Z86" s="2" t="s">
        <v>52</v>
      </c>
      <c r="AA86" s="42"/>
      <c r="AB86" s="2" t="s">
        <v>52</v>
      </c>
    </row>
    <row r="87" spans="1:28" ht="30" customHeight="1" x14ac:dyDescent="0.3">
      <c r="A87" s="16" t="s">
        <v>1347</v>
      </c>
      <c r="B87" s="16" t="s">
        <v>1221</v>
      </c>
      <c r="C87" s="16" t="s">
        <v>1346</v>
      </c>
      <c r="D87" s="40" t="s">
        <v>793</v>
      </c>
      <c r="E87" s="41"/>
      <c r="F87" s="16"/>
      <c r="G87" s="41"/>
      <c r="H87" s="16"/>
      <c r="I87" s="41"/>
      <c r="J87" s="16"/>
      <c r="K87" s="41"/>
      <c r="L87" s="16"/>
      <c r="M87" s="41"/>
      <c r="N87" s="16"/>
      <c r="O87" s="41"/>
      <c r="P87" s="41"/>
      <c r="Q87" s="41"/>
      <c r="R87" s="41"/>
      <c r="S87" s="41"/>
      <c r="T87" s="41"/>
      <c r="U87" s="41"/>
      <c r="V87" s="41"/>
      <c r="W87" s="16"/>
      <c r="X87" s="16" t="s">
        <v>52</v>
      </c>
      <c r="Y87" s="2" t="s">
        <v>52</v>
      </c>
      <c r="Z87" s="2" t="s">
        <v>52</v>
      </c>
      <c r="AA87" s="42"/>
      <c r="AB87" s="2" t="s">
        <v>52</v>
      </c>
    </row>
    <row r="88" spans="1:28" ht="30" customHeight="1" x14ac:dyDescent="0.3">
      <c r="A88" s="16" t="s">
        <v>1223</v>
      </c>
      <c r="B88" s="16" t="s">
        <v>1221</v>
      </c>
      <c r="C88" s="16" t="s">
        <v>1222</v>
      </c>
      <c r="D88" s="40" t="s">
        <v>793</v>
      </c>
      <c r="E88" s="41"/>
      <c r="F88" s="16"/>
      <c r="G88" s="41"/>
      <c r="H88" s="16"/>
      <c r="I88" s="41"/>
      <c r="J88" s="16"/>
      <c r="K88" s="41"/>
      <c r="L88" s="16"/>
      <c r="M88" s="41"/>
      <c r="N88" s="16"/>
      <c r="O88" s="41"/>
      <c r="P88" s="41"/>
      <c r="Q88" s="41"/>
      <c r="R88" s="41"/>
      <c r="S88" s="41"/>
      <c r="T88" s="41"/>
      <c r="U88" s="41"/>
      <c r="V88" s="41"/>
      <c r="W88" s="16"/>
      <c r="X88" s="16" t="s">
        <v>52</v>
      </c>
      <c r="Y88" s="2" t="s">
        <v>52</v>
      </c>
      <c r="Z88" s="2" t="s">
        <v>52</v>
      </c>
      <c r="AA88" s="42"/>
      <c r="AB88" s="2" t="s">
        <v>52</v>
      </c>
    </row>
    <row r="89" spans="1:28" ht="30" customHeight="1" x14ac:dyDescent="0.3">
      <c r="A89" s="16" t="s">
        <v>735</v>
      </c>
      <c r="B89" s="16" t="s">
        <v>74</v>
      </c>
      <c r="C89" s="16" t="s">
        <v>734</v>
      </c>
      <c r="D89" s="40" t="s">
        <v>132</v>
      </c>
      <c r="E89" s="41"/>
      <c r="F89" s="16"/>
      <c r="G89" s="41"/>
      <c r="H89" s="16"/>
      <c r="I89" s="41"/>
      <c r="J89" s="16"/>
      <c r="K89" s="41"/>
      <c r="L89" s="16"/>
      <c r="M89" s="41"/>
      <c r="N89" s="16"/>
      <c r="O89" s="41"/>
      <c r="P89" s="41"/>
      <c r="Q89" s="41"/>
      <c r="R89" s="41"/>
      <c r="S89" s="41"/>
      <c r="T89" s="41"/>
      <c r="U89" s="41"/>
      <c r="V89" s="41"/>
      <c r="W89" s="16"/>
      <c r="X89" s="16" t="s">
        <v>52</v>
      </c>
      <c r="Y89" s="2" t="s">
        <v>52</v>
      </c>
      <c r="Z89" s="2" t="s">
        <v>52</v>
      </c>
      <c r="AA89" s="42"/>
      <c r="AB89" s="2" t="s">
        <v>52</v>
      </c>
    </row>
    <row r="90" spans="1:28" ht="30" customHeight="1" x14ac:dyDescent="0.3">
      <c r="A90" s="16" t="s">
        <v>77</v>
      </c>
      <c r="B90" s="16" t="s">
        <v>74</v>
      </c>
      <c r="C90" s="16" t="s">
        <v>75</v>
      </c>
      <c r="D90" s="40" t="s">
        <v>63</v>
      </c>
      <c r="E90" s="41"/>
      <c r="F90" s="16"/>
      <c r="G90" s="41"/>
      <c r="H90" s="16"/>
      <c r="I90" s="41"/>
      <c r="J90" s="16"/>
      <c r="K90" s="41"/>
      <c r="L90" s="16"/>
      <c r="M90" s="41"/>
      <c r="N90" s="16"/>
      <c r="O90" s="41"/>
      <c r="P90" s="41"/>
      <c r="Q90" s="41"/>
      <c r="R90" s="41"/>
      <c r="S90" s="41"/>
      <c r="T90" s="41"/>
      <c r="U90" s="41"/>
      <c r="V90" s="41"/>
      <c r="W90" s="16"/>
      <c r="X90" s="16" t="s">
        <v>52</v>
      </c>
      <c r="Y90" s="2" t="s">
        <v>52</v>
      </c>
      <c r="Z90" s="2" t="s">
        <v>52</v>
      </c>
      <c r="AA90" s="42"/>
      <c r="AB90" s="2" t="s">
        <v>52</v>
      </c>
    </row>
    <row r="91" spans="1:28" ht="30" customHeight="1" x14ac:dyDescent="0.3">
      <c r="A91" s="16" t="s">
        <v>812</v>
      </c>
      <c r="B91" s="16" t="s">
        <v>810</v>
      </c>
      <c r="C91" s="16" t="s">
        <v>811</v>
      </c>
      <c r="D91" s="40" t="s">
        <v>132</v>
      </c>
      <c r="E91" s="41"/>
      <c r="F91" s="16"/>
      <c r="G91" s="41"/>
      <c r="H91" s="16"/>
      <c r="I91" s="41"/>
      <c r="J91" s="16"/>
      <c r="K91" s="41"/>
      <c r="L91" s="16"/>
      <c r="M91" s="41"/>
      <c r="N91" s="16"/>
      <c r="O91" s="41"/>
      <c r="P91" s="41"/>
      <c r="Q91" s="41"/>
      <c r="R91" s="41"/>
      <c r="S91" s="41"/>
      <c r="T91" s="41"/>
      <c r="U91" s="41"/>
      <c r="V91" s="41"/>
      <c r="W91" s="16"/>
      <c r="X91" s="16" t="s">
        <v>52</v>
      </c>
      <c r="Y91" s="2" t="s">
        <v>52</v>
      </c>
      <c r="Z91" s="2" t="s">
        <v>52</v>
      </c>
      <c r="AA91" s="42"/>
      <c r="AB91" s="2" t="s">
        <v>52</v>
      </c>
    </row>
    <row r="92" spans="1:28" ht="30" customHeight="1" x14ac:dyDescent="0.3">
      <c r="A92" s="16" t="s">
        <v>1175</v>
      </c>
      <c r="B92" s="16" t="s">
        <v>562</v>
      </c>
      <c r="C92" s="16" t="s">
        <v>1174</v>
      </c>
      <c r="D92" s="40" t="s">
        <v>63</v>
      </c>
      <c r="E92" s="41"/>
      <c r="F92" s="16"/>
      <c r="G92" s="41"/>
      <c r="H92" s="16"/>
      <c r="I92" s="41"/>
      <c r="J92" s="16"/>
      <c r="K92" s="41"/>
      <c r="L92" s="16"/>
      <c r="M92" s="41"/>
      <c r="N92" s="16"/>
      <c r="O92" s="41"/>
      <c r="P92" s="41"/>
      <c r="Q92" s="41"/>
      <c r="R92" s="41"/>
      <c r="S92" s="41"/>
      <c r="T92" s="41"/>
      <c r="U92" s="41"/>
      <c r="V92" s="41"/>
      <c r="W92" s="16"/>
      <c r="X92" s="16" t="s">
        <v>52</v>
      </c>
      <c r="Y92" s="2" t="s">
        <v>1620</v>
      </c>
      <c r="Z92" s="2" t="s">
        <v>52</v>
      </c>
      <c r="AA92" s="42"/>
      <c r="AB92" s="2" t="s">
        <v>52</v>
      </c>
    </row>
    <row r="93" spans="1:28" ht="30" customHeight="1" x14ac:dyDescent="0.3">
      <c r="A93" s="16" t="s">
        <v>1180</v>
      </c>
      <c r="B93" s="16" t="s">
        <v>1178</v>
      </c>
      <c r="C93" s="16" t="s">
        <v>1179</v>
      </c>
      <c r="D93" s="40" t="s">
        <v>63</v>
      </c>
      <c r="E93" s="41"/>
      <c r="F93" s="16"/>
      <c r="G93" s="41"/>
      <c r="H93" s="16"/>
      <c r="I93" s="41"/>
      <c r="J93" s="16"/>
      <c r="K93" s="41"/>
      <c r="L93" s="16"/>
      <c r="M93" s="41"/>
      <c r="N93" s="16"/>
      <c r="O93" s="41"/>
      <c r="P93" s="41"/>
      <c r="Q93" s="41"/>
      <c r="R93" s="41"/>
      <c r="S93" s="41"/>
      <c r="T93" s="41"/>
      <c r="U93" s="41"/>
      <c r="V93" s="41"/>
      <c r="W93" s="16"/>
      <c r="X93" s="16" t="s">
        <v>52</v>
      </c>
      <c r="Y93" s="2" t="s">
        <v>1620</v>
      </c>
      <c r="Z93" s="2" t="s">
        <v>52</v>
      </c>
      <c r="AA93" s="42"/>
      <c r="AB93" s="2" t="s">
        <v>52</v>
      </c>
    </row>
    <row r="94" spans="1:28" ht="30" customHeight="1" x14ac:dyDescent="0.3">
      <c r="A94" s="16" t="s">
        <v>1188</v>
      </c>
      <c r="B94" s="16" t="s">
        <v>1186</v>
      </c>
      <c r="C94" s="16" t="s">
        <v>1187</v>
      </c>
      <c r="D94" s="40" t="s">
        <v>63</v>
      </c>
      <c r="E94" s="41"/>
      <c r="F94" s="16"/>
      <c r="G94" s="41"/>
      <c r="H94" s="16"/>
      <c r="I94" s="41"/>
      <c r="J94" s="16"/>
      <c r="K94" s="41"/>
      <c r="L94" s="16"/>
      <c r="M94" s="41"/>
      <c r="N94" s="16"/>
      <c r="O94" s="41"/>
      <c r="P94" s="41"/>
      <c r="Q94" s="41"/>
      <c r="R94" s="41"/>
      <c r="S94" s="41"/>
      <c r="T94" s="41"/>
      <c r="U94" s="41"/>
      <c r="V94" s="41"/>
      <c r="W94" s="16"/>
      <c r="X94" s="16" t="s">
        <v>52</v>
      </c>
      <c r="Y94" s="2" t="s">
        <v>1620</v>
      </c>
      <c r="Z94" s="2" t="s">
        <v>52</v>
      </c>
      <c r="AA94" s="42"/>
      <c r="AB94" s="2" t="s">
        <v>52</v>
      </c>
    </row>
    <row r="95" spans="1:28" ht="30" customHeight="1" x14ac:dyDescent="0.3">
      <c r="A95" s="16" t="s">
        <v>1192</v>
      </c>
      <c r="B95" s="16" t="s">
        <v>1186</v>
      </c>
      <c r="C95" s="16" t="s">
        <v>1191</v>
      </c>
      <c r="D95" s="40" t="s">
        <v>63</v>
      </c>
      <c r="E95" s="41"/>
      <c r="F95" s="16"/>
      <c r="G95" s="41"/>
      <c r="H95" s="16"/>
      <c r="I95" s="41"/>
      <c r="J95" s="16"/>
      <c r="K95" s="41"/>
      <c r="L95" s="16"/>
      <c r="M95" s="41"/>
      <c r="N95" s="16"/>
      <c r="O95" s="41"/>
      <c r="P95" s="41"/>
      <c r="Q95" s="41"/>
      <c r="R95" s="41"/>
      <c r="S95" s="41"/>
      <c r="T95" s="41"/>
      <c r="U95" s="41"/>
      <c r="V95" s="41"/>
      <c r="W95" s="16"/>
      <c r="X95" s="16" t="s">
        <v>52</v>
      </c>
      <c r="Y95" s="2" t="s">
        <v>1620</v>
      </c>
      <c r="Z95" s="2" t="s">
        <v>52</v>
      </c>
      <c r="AA95" s="42"/>
      <c r="AB95" s="2" t="s">
        <v>52</v>
      </c>
    </row>
    <row r="96" spans="1:28" ht="30" customHeight="1" x14ac:dyDescent="0.3">
      <c r="A96" s="16" t="s">
        <v>1195</v>
      </c>
      <c r="B96" s="16" t="s">
        <v>1186</v>
      </c>
      <c r="C96" s="16" t="s">
        <v>585</v>
      </c>
      <c r="D96" s="40" t="s">
        <v>63</v>
      </c>
      <c r="E96" s="41"/>
      <c r="F96" s="16"/>
      <c r="G96" s="41"/>
      <c r="H96" s="16"/>
      <c r="I96" s="41"/>
      <c r="J96" s="16"/>
      <c r="K96" s="41"/>
      <c r="L96" s="16"/>
      <c r="M96" s="41"/>
      <c r="N96" s="16"/>
      <c r="O96" s="41"/>
      <c r="P96" s="41"/>
      <c r="Q96" s="41"/>
      <c r="R96" s="41"/>
      <c r="S96" s="41"/>
      <c r="T96" s="41"/>
      <c r="U96" s="41"/>
      <c r="V96" s="41"/>
      <c r="W96" s="16"/>
      <c r="X96" s="16" t="s">
        <v>52</v>
      </c>
      <c r="Y96" s="2" t="s">
        <v>52</v>
      </c>
      <c r="Z96" s="2" t="s">
        <v>52</v>
      </c>
      <c r="AA96" s="42"/>
      <c r="AB96" s="2" t="s">
        <v>52</v>
      </c>
    </row>
    <row r="97" spans="1:28" ht="30" customHeight="1" x14ac:dyDescent="0.3">
      <c r="A97" s="16" t="s">
        <v>1183</v>
      </c>
      <c r="B97" s="16" t="s">
        <v>570</v>
      </c>
      <c r="C97" s="16" t="s">
        <v>571</v>
      </c>
      <c r="D97" s="40" t="s">
        <v>63</v>
      </c>
      <c r="E97" s="41"/>
      <c r="F97" s="16"/>
      <c r="G97" s="41"/>
      <c r="H97" s="16"/>
      <c r="I97" s="41"/>
      <c r="J97" s="16"/>
      <c r="K97" s="41"/>
      <c r="L97" s="16"/>
      <c r="M97" s="41"/>
      <c r="N97" s="16"/>
      <c r="O97" s="41"/>
      <c r="P97" s="41"/>
      <c r="Q97" s="41"/>
      <c r="R97" s="41"/>
      <c r="S97" s="41"/>
      <c r="T97" s="41"/>
      <c r="U97" s="41"/>
      <c r="V97" s="41"/>
      <c r="W97" s="16"/>
      <c r="X97" s="16" t="s">
        <v>52</v>
      </c>
      <c r="Y97" s="2" t="s">
        <v>1620</v>
      </c>
      <c r="Z97" s="2" t="s">
        <v>52</v>
      </c>
      <c r="AA97" s="42"/>
      <c r="AB97" s="2" t="s">
        <v>52</v>
      </c>
    </row>
    <row r="98" spans="1:28" ht="30" customHeight="1" x14ac:dyDescent="0.3">
      <c r="A98" s="16" t="s">
        <v>1198</v>
      </c>
      <c r="B98" s="16" t="s">
        <v>589</v>
      </c>
      <c r="C98" s="16" t="s">
        <v>590</v>
      </c>
      <c r="D98" s="40" t="s">
        <v>63</v>
      </c>
      <c r="E98" s="41"/>
      <c r="F98" s="16"/>
      <c r="G98" s="41"/>
      <c r="H98" s="16"/>
      <c r="I98" s="41"/>
      <c r="J98" s="16"/>
      <c r="K98" s="41"/>
      <c r="L98" s="16"/>
      <c r="M98" s="41"/>
      <c r="N98" s="16"/>
      <c r="O98" s="41"/>
      <c r="P98" s="41"/>
      <c r="Q98" s="41"/>
      <c r="R98" s="41"/>
      <c r="S98" s="41"/>
      <c r="T98" s="41"/>
      <c r="U98" s="41"/>
      <c r="V98" s="41"/>
      <c r="W98" s="16"/>
      <c r="X98" s="16" t="s">
        <v>52</v>
      </c>
      <c r="Y98" s="2" t="s">
        <v>1620</v>
      </c>
      <c r="Z98" s="2" t="s">
        <v>52</v>
      </c>
      <c r="AA98" s="42"/>
      <c r="AB98" s="2" t="s">
        <v>52</v>
      </c>
    </row>
    <row r="99" spans="1:28" ht="30" customHeight="1" x14ac:dyDescent="0.3">
      <c r="A99" s="16" t="s">
        <v>662</v>
      </c>
      <c r="B99" s="16" t="s">
        <v>661</v>
      </c>
      <c r="C99" s="16" t="s">
        <v>618</v>
      </c>
      <c r="D99" s="40" t="s">
        <v>619</v>
      </c>
      <c r="E99" s="41"/>
      <c r="F99" s="16"/>
      <c r="G99" s="41"/>
      <c r="H99" s="16"/>
      <c r="I99" s="41"/>
      <c r="J99" s="16"/>
      <c r="K99" s="41"/>
      <c r="L99" s="16"/>
      <c r="M99" s="41"/>
      <c r="N99" s="16"/>
      <c r="O99" s="41"/>
      <c r="P99" s="41"/>
      <c r="Q99" s="41"/>
      <c r="R99" s="41"/>
      <c r="S99" s="41"/>
      <c r="T99" s="41"/>
      <c r="U99" s="41"/>
      <c r="V99" s="41"/>
      <c r="W99" s="16"/>
      <c r="X99" s="16" t="s">
        <v>1837</v>
      </c>
      <c r="Y99" s="2" t="s">
        <v>1838</v>
      </c>
      <c r="Z99" s="2" t="s">
        <v>52</v>
      </c>
      <c r="AA99" s="42"/>
      <c r="AB99" s="2" t="s">
        <v>52</v>
      </c>
    </row>
    <row r="100" spans="1:28" ht="30" customHeight="1" x14ac:dyDescent="0.3">
      <c r="A100" s="16" t="s">
        <v>1072</v>
      </c>
      <c r="B100" s="16" t="s">
        <v>1071</v>
      </c>
      <c r="C100" s="16" t="s">
        <v>618</v>
      </c>
      <c r="D100" s="40" t="s">
        <v>619</v>
      </c>
      <c r="E100" s="41"/>
      <c r="F100" s="16"/>
      <c r="G100" s="41"/>
      <c r="H100" s="16"/>
      <c r="I100" s="41"/>
      <c r="J100" s="16"/>
      <c r="K100" s="41"/>
      <c r="L100" s="16"/>
      <c r="M100" s="41"/>
      <c r="N100" s="16"/>
      <c r="O100" s="41"/>
      <c r="P100" s="41"/>
      <c r="Q100" s="41"/>
      <c r="R100" s="41"/>
      <c r="S100" s="41"/>
      <c r="T100" s="41"/>
      <c r="U100" s="41"/>
      <c r="V100" s="41"/>
      <c r="W100" s="16"/>
      <c r="X100" s="16" t="s">
        <v>1837</v>
      </c>
      <c r="Y100" s="2" t="s">
        <v>1838</v>
      </c>
      <c r="Z100" s="2" t="s">
        <v>52</v>
      </c>
      <c r="AA100" s="42"/>
      <c r="AB100" s="2" t="s">
        <v>52</v>
      </c>
    </row>
    <row r="101" spans="1:28" ht="30" customHeight="1" x14ac:dyDescent="0.3">
      <c r="A101" s="16" t="s">
        <v>1839</v>
      </c>
      <c r="B101" s="16" t="s">
        <v>1840</v>
      </c>
      <c r="C101" s="16" t="s">
        <v>618</v>
      </c>
      <c r="D101" s="40" t="s">
        <v>619</v>
      </c>
      <c r="E101" s="41"/>
      <c r="F101" s="16"/>
      <c r="G101" s="41"/>
      <c r="H101" s="16"/>
      <c r="I101" s="41"/>
      <c r="J101" s="16"/>
      <c r="K101" s="41"/>
      <c r="L101" s="16"/>
      <c r="M101" s="41"/>
      <c r="N101" s="16"/>
      <c r="O101" s="41"/>
      <c r="P101" s="41"/>
      <c r="Q101" s="41"/>
      <c r="R101" s="41"/>
      <c r="S101" s="41"/>
      <c r="T101" s="41"/>
      <c r="U101" s="41"/>
      <c r="V101" s="41"/>
      <c r="W101" s="16"/>
      <c r="X101" s="16" t="s">
        <v>1837</v>
      </c>
      <c r="Y101" s="2" t="s">
        <v>1838</v>
      </c>
      <c r="Z101" s="2" t="s">
        <v>52</v>
      </c>
      <c r="AA101" s="42"/>
      <c r="AB101" s="2" t="s">
        <v>52</v>
      </c>
    </row>
    <row r="102" spans="1:28" ht="30" customHeight="1" x14ac:dyDescent="0.3">
      <c r="A102" s="16" t="s">
        <v>620</v>
      </c>
      <c r="B102" s="16" t="s">
        <v>617</v>
      </c>
      <c r="C102" s="16" t="s">
        <v>618</v>
      </c>
      <c r="D102" s="40" t="s">
        <v>619</v>
      </c>
      <c r="E102" s="41"/>
      <c r="F102" s="16"/>
      <c r="G102" s="41"/>
      <c r="H102" s="16"/>
      <c r="I102" s="41"/>
      <c r="J102" s="16"/>
      <c r="K102" s="41"/>
      <c r="L102" s="16"/>
      <c r="M102" s="41"/>
      <c r="N102" s="16"/>
      <c r="O102" s="41"/>
      <c r="P102" s="41"/>
      <c r="Q102" s="41"/>
      <c r="R102" s="41"/>
      <c r="S102" s="41"/>
      <c r="T102" s="41"/>
      <c r="U102" s="41"/>
      <c r="V102" s="41"/>
      <c r="W102" s="16"/>
      <c r="X102" s="16" t="s">
        <v>1837</v>
      </c>
      <c r="Y102" s="2" t="s">
        <v>1838</v>
      </c>
      <c r="Z102" s="2" t="s">
        <v>52</v>
      </c>
      <c r="AA102" s="42"/>
      <c r="AB102" s="2" t="s">
        <v>52</v>
      </c>
    </row>
    <row r="103" spans="1:28" ht="30" customHeight="1" x14ac:dyDescent="0.3">
      <c r="A103" s="16" t="s">
        <v>1321</v>
      </c>
      <c r="B103" s="16" t="s">
        <v>1320</v>
      </c>
      <c r="C103" s="16" t="s">
        <v>618</v>
      </c>
      <c r="D103" s="40" t="s">
        <v>619</v>
      </c>
      <c r="E103" s="41"/>
      <c r="F103" s="16"/>
      <c r="G103" s="41"/>
      <c r="H103" s="16"/>
      <c r="I103" s="41"/>
      <c r="J103" s="16"/>
      <c r="K103" s="41"/>
      <c r="L103" s="16"/>
      <c r="M103" s="41"/>
      <c r="N103" s="16"/>
      <c r="O103" s="41"/>
      <c r="P103" s="41"/>
      <c r="Q103" s="41"/>
      <c r="R103" s="41"/>
      <c r="S103" s="41"/>
      <c r="T103" s="41"/>
      <c r="U103" s="41"/>
      <c r="V103" s="41"/>
      <c r="W103" s="16"/>
      <c r="X103" s="16" t="s">
        <v>1837</v>
      </c>
      <c r="Y103" s="2" t="s">
        <v>1838</v>
      </c>
      <c r="Z103" s="2" t="s">
        <v>52</v>
      </c>
      <c r="AA103" s="42"/>
      <c r="AB103" s="2" t="s">
        <v>52</v>
      </c>
    </row>
    <row r="104" spans="1:28" ht="30" customHeight="1" x14ac:dyDescent="0.3">
      <c r="A104" s="16" t="s">
        <v>1091</v>
      </c>
      <c r="B104" s="16" t="s">
        <v>1090</v>
      </c>
      <c r="C104" s="16" t="s">
        <v>618</v>
      </c>
      <c r="D104" s="40" t="s">
        <v>619</v>
      </c>
      <c r="E104" s="41"/>
      <c r="F104" s="16"/>
      <c r="G104" s="41"/>
      <c r="H104" s="16"/>
      <c r="I104" s="41"/>
      <c r="J104" s="16"/>
      <c r="K104" s="41"/>
      <c r="L104" s="16"/>
      <c r="M104" s="41"/>
      <c r="N104" s="16"/>
      <c r="O104" s="41"/>
      <c r="P104" s="41"/>
      <c r="Q104" s="41"/>
      <c r="R104" s="41"/>
      <c r="S104" s="41"/>
      <c r="T104" s="41"/>
      <c r="U104" s="41"/>
      <c r="V104" s="41"/>
      <c r="W104" s="16"/>
      <c r="X104" s="16" t="s">
        <v>1837</v>
      </c>
      <c r="Y104" s="2" t="s">
        <v>1838</v>
      </c>
      <c r="Z104" s="2" t="s">
        <v>52</v>
      </c>
      <c r="AA104" s="42"/>
      <c r="AB104" s="2" t="s">
        <v>52</v>
      </c>
    </row>
    <row r="105" spans="1:28" ht="30" customHeight="1" x14ac:dyDescent="0.3">
      <c r="A105" s="16" t="s">
        <v>1109</v>
      </c>
      <c r="B105" s="16" t="s">
        <v>1108</v>
      </c>
      <c r="C105" s="16" t="s">
        <v>618</v>
      </c>
      <c r="D105" s="40" t="s">
        <v>619</v>
      </c>
      <c r="E105" s="41"/>
      <c r="F105" s="16"/>
      <c r="G105" s="41"/>
      <c r="H105" s="16"/>
      <c r="I105" s="41"/>
      <c r="J105" s="16"/>
      <c r="K105" s="41"/>
      <c r="L105" s="16"/>
      <c r="M105" s="41"/>
      <c r="N105" s="16"/>
      <c r="O105" s="41"/>
      <c r="P105" s="41"/>
      <c r="Q105" s="41"/>
      <c r="R105" s="41"/>
      <c r="S105" s="41"/>
      <c r="T105" s="41"/>
      <c r="U105" s="41"/>
      <c r="V105" s="41"/>
      <c r="W105" s="16"/>
      <c r="X105" s="16" t="s">
        <v>1837</v>
      </c>
      <c r="Y105" s="2" t="s">
        <v>1838</v>
      </c>
      <c r="Z105" s="2" t="s">
        <v>52</v>
      </c>
      <c r="AA105" s="42"/>
      <c r="AB105" s="2" t="s">
        <v>52</v>
      </c>
    </row>
    <row r="106" spans="1:28" ht="30" customHeight="1" x14ac:dyDescent="0.3">
      <c r="A106" s="16" t="s">
        <v>659</v>
      </c>
      <c r="B106" s="16" t="s">
        <v>658</v>
      </c>
      <c r="C106" s="16" t="s">
        <v>618</v>
      </c>
      <c r="D106" s="40" t="s">
        <v>619</v>
      </c>
      <c r="E106" s="41"/>
      <c r="F106" s="16"/>
      <c r="G106" s="41"/>
      <c r="H106" s="16"/>
      <c r="I106" s="41"/>
      <c r="J106" s="16"/>
      <c r="K106" s="41"/>
      <c r="L106" s="16"/>
      <c r="M106" s="41"/>
      <c r="N106" s="16"/>
      <c r="O106" s="41"/>
      <c r="P106" s="41"/>
      <c r="Q106" s="41"/>
      <c r="R106" s="41"/>
      <c r="S106" s="41"/>
      <c r="T106" s="41"/>
      <c r="U106" s="41"/>
      <c r="V106" s="41"/>
      <c r="W106" s="16"/>
      <c r="X106" s="16" t="s">
        <v>1837</v>
      </c>
      <c r="Y106" s="2" t="s">
        <v>1838</v>
      </c>
      <c r="Z106" s="2" t="s">
        <v>52</v>
      </c>
      <c r="AA106" s="42"/>
      <c r="AB106" s="2" t="s">
        <v>52</v>
      </c>
    </row>
    <row r="107" spans="1:28" ht="30" customHeight="1" x14ac:dyDescent="0.3">
      <c r="A107" s="16" t="s">
        <v>1046</v>
      </c>
      <c r="B107" s="16" t="s">
        <v>1045</v>
      </c>
      <c r="C107" s="16" t="s">
        <v>618</v>
      </c>
      <c r="D107" s="40" t="s">
        <v>619</v>
      </c>
      <c r="E107" s="41"/>
      <c r="F107" s="16"/>
      <c r="G107" s="41"/>
      <c r="H107" s="16"/>
      <c r="I107" s="41"/>
      <c r="J107" s="16"/>
      <c r="K107" s="41"/>
      <c r="L107" s="16"/>
      <c r="M107" s="41"/>
      <c r="N107" s="16"/>
      <c r="O107" s="41"/>
      <c r="P107" s="41"/>
      <c r="Q107" s="41"/>
      <c r="R107" s="41"/>
      <c r="S107" s="41"/>
      <c r="T107" s="41"/>
      <c r="U107" s="41"/>
      <c r="V107" s="41"/>
      <c r="W107" s="16"/>
      <c r="X107" s="16" t="s">
        <v>1837</v>
      </c>
      <c r="Y107" s="2" t="s">
        <v>1838</v>
      </c>
      <c r="Z107" s="2" t="s">
        <v>52</v>
      </c>
      <c r="AA107" s="42"/>
      <c r="AB107" s="2" t="s">
        <v>52</v>
      </c>
    </row>
    <row r="108" spans="1:28" ht="30" customHeight="1" x14ac:dyDescent="0.3">
      <c r="A108" s="16" t="s">
        <v>1132</v>
      </c>
      <c r="B108" s="16" t="s">
        <v>1131</v>
      </c>
      <c r="C108" s="16" t="s">
        <v>618</v>
      </c>
      <c r="D108" s="40" t="s">
        <v>619</v>
      </c>
      <c r="E108" s="41"/>
      <c r="F108" s="16"/>
      <c r="G108" s="41"/>
      <c r="H108" s="16"/>
      <c r="I108" s="41"/>
      <c r="J108" s="16"/>
      <c r="K108" s="41"/>
      <c r="L108" s="16"/>
      <c r="M108" s="41"/>
      <c r="N108" s="16"/>
      <c r="O108" s="41"/>
      <c r="P108" s="41"/>
      <c r="Q108" s="41"/>
      <c r="R108" s="41"/>
      <c r="S108" s="41"/>
      <c r="T108" s="41"/>
      <c r="U108" s="41"/>
      <c r="V108" s="41"/>
      <c r="W108" s="16"/>
      <c r="X108" s="16" t="s">
        <v>1837</v>
      </c>
      <c r="Y108" s="2" t="s">
        <v>1838</v>
      </c>
      <c r="Z108" s="2" t="s">
        <v>52</v>
      </c>
      <c r="AA108" s="42"/>
      <c r="AB108" s="2" t="s">
        <v>52</v>
      </c>
    </row>
    <row r="109" spans="1:28" ht="30" customHeight="1" x14ac:dyDescent="0.3">
      <c r="A109" s="16" t="s">
        <v>1368</v>
      </c>
      <c r="B109" s="16" t="s">
        <v>1367</v>
      </c>
      <c r="C109" s="16" t="s">
        <v>618</v>
      </c>
      <c r="D109" s="40" t="s">
        <v>619</v>
      </c>
      <c r="E109" s="41"/>
      <c r="F109" s="16"/>
      <c r="G109" s="41"/>
      <c r="H109" s="16"/>
      <c r="I109" s="41"/>
      <c r="J109" s="16"/>
      <c r="K109" s="41"/>
      <c r="L109" s="16"/>
      <c r="M109" s="41"/>
      <c r="N109" s="16"/>
      <c r="O109" s="41"/>
      <c r="P109" s="41"/>
      <c r="Q109" s="41"/>
      <c r="R109" s="41"/>
      <c r="S109" s="41"/>
      <c r="T109" s="41"/>
      <c r="U109" s="41"/>
      <c r="V109" s="41"/>
      <c r="W109" s="16"/>
      <c r="X109" s="16" t="s">
        <v>1837</v>
      </c>
      <c r="Y109" s="2" t="s">
        <v>1838</v>
      </c>
      <c r="Z109" s="2" t="s">
        <v>52</v>
      </c>
      <c r="AA109" s="42"/>
      <c r="AB109" s="2" t="s">
        <v>52</v>
      </c>
    </row>
    <row r="110" spans="1:28" ht="30" customHeight="1" x14ac:dyDescent="0.3">
      <c r="A110" s="16" t="s">
        <v>995</v>
      </c>
      <c r="B110" s="16" t="s">
        <v>994</v>
      </c>
      <c r="C110" s="16" t="s">
        <v>618</v>
      </c>
      <c r="D110" s="40" t="s">
        <v>619</v>
      </c>
      <c r="E110" s="41"/>
      <c r="F110" s="16"/>
      <c r="G110" s="41"/>
      <c r="H110" s="16"/>
      <c r="I110" s="41"/>
      <c r="J110" s="16"/>
      <c r="K110" s="41"/>
      <c r="L110" s="16"/>
      <c r="M110" s="41"/>
      <c r="N110" s="16"/>
      <c r="O110" s="41"/>
      <c r="P110" s="41"/>
      <c r="Q110" s="41"/>
      <c r="R110" s="41"/>
      <c r="S110" s="41"/>
      <c r="T110" s="41"/>
      <c r="U110" s="41"/>
      <c r="V110" s="41"/>
      <c r="W110" s="16"/>
      <c r="X110" s="16" t="s">
        <v>1837</v>
      </c>
      <c r="Y110" s="2" t="s">
        <v>1838</v>
      </c>
      <c r="Z110" s="2" t="s">
        <v>52</v>
      </c>
      <c r="AA110" s="42"/>
      <c r="AB110" s="2" t="s">
        <v>52</v>
      </c>
    </row>
    <row r="111" spans="1:28" ht="30" customHeight="1" x14ac:dyDescent="0.3">
      <c r="A111" s="16" t="s">
        <v>1119</v>
      </c>
      <c r="B111" s="16" t="s">
        <v>1118</v>
      </c>
      <c r="C111" s="16" t="s">
        <v>618</v>
      </c>
      <c r="D111" s="40" t="s">
        <v>619</v>
      </c>
      <c r="E111" s="41"/>
      <c r="F111" s="16"/>
      <c r="G111" s="41"/>
      <c r="H111" s="16"/>
      <c r="I111" s="41"/>
      <c r="J111" s="16"/>
      <c r="K111" s="41"/>
      <c r="L111" s="16"/>
      <c r="M111" s="41"/>
      <c r="N111" s="16"/>
      <c r="O111" s="41"/>
      <c r="P111" s="41"/>
      <c r="Q111" s="41"/>
      <c r="R111" s="41"/>
      <c r="S111" s="41"/>
      <c r="T111" s="41"/>
      <c r="U111" s="41"/>
      <c r="V111" s="41"/>
      <c r="W111" s="16"/>
      <c r="X111" s="16" t="s">
        <v>1837</v>
      </c>
      <c r="Y111" s="2" t="s">
        <v>1838</v>
      </c>
      <c r="Z111" s="2" t="s">
        <v>52</v>
      </c>
      <c r="AA111" s="42"/>
      <c r="AB111" s="2" t="s">
        <v>52</v>
      </c>
    </row>
    <row r="112" spans="1:28" ht="30" customHeight="1" x14ac:dyDescent="0.3">
      <c r="A112" s="16" t="s">
        <v>1039</v>
      </c>
      <c r="B112" s="16" t="s">
        <v>1038</v>
      </c>
      <c r="C112" s="16" t="s">
        <v>618</v>
      </c>
      <c r="D112" s="40" t="s">
        <v>619</v>
      </c>
      <c r="E112" s="41"/>
      <c r="F112" s="16"/>
      <c r="G112" s="41"/>
      <c r="H112" s="16"/>
      <c r="I112" s="41"/>
      <c r="J112" s="16"/>
      <c r="K112" s="41"/>
      <c r="L112" s="16"/>
      <c r="M112" s="41"/>
      <c r="N112" s="16"/>
      <c r="O112" s="41"/>
      <c r="P112" s="41"/>
      <c r="Q112" s="41"/>
      <c r="R112" s="41"/>
      <c r="S112" s="41"/>
      <c r="T112" s="41"/>
      <c r="U112" s="41"/>
      <c r="V112" s="41"/>
      <c r="W112" s="16"/>
      <c r="X112" s="16" t="s">
        <v>1837</v>
      </c>
      <c r="Y112" s="2" t="s">
        <v>1838</v>
      </c>
      <c r="Z112" s="2" t="s">
        <v>52</v>
      </c>
      <c r="AA112" s="42"/>
      <c r="AB112" s="2" t="s">
        <v>52</v>
      </c>
    </row>
    <row r="113" spans="1:28" ht="30" customHeight="1" x14ac:dyDescent="0.3">
      <c r="A113" s="16" t="s">
        <v>1085</v>
      </c>
      <c r="B113" s="16" t="s">
        <v>1084</v>
      </c>
      <c r="C113" s="16" t="s">
        <v>618</v>
      </c>
      <c r="D113" s="40" t="s">
        <v>619</v>
      </c>
      <c r="E113" s="41"/>
      <c r="F113" s="16"/>
      <c r="G113" s="41"/>
      <c r="H113" s="16"/>
      <c r="I113" s="41"/>
      <c r="J113" s="16"/>
      <c r="K113" s="41"/>
      <c r="L113" s="16"/>
      <c r="M113" s="41"/>
      <c r="N113" s="16"/>
      <c r="O113" s="41"/>
      <c r="P113" s="41"/>
      <c r="Q113" s="41"/>
      <c r="R113" s="41"/>
      <c r="S113" s="41"/>
      <c r="T113" s="41"/>
      <c r="U113" s="41"/>
      <c r="V113" s="41"/>
      <c r="W113" s="16"/>
      <c r="X113" s="16" t="s">
        <v>1837</v>
      </c>
      <c r="Y113" s="2" t="s">
        <v>1838</v>
      </c>
      <c r="Z113" s="2" t="s">
        <v>52</v>
      </c>
      <c r="AA113" s="42"/>
      <c r="AB113" s="2" t="s">
        <v>52</v>
      </c>
    </row>
    <row r="114" spans="1:28" ht="30" customHeight="1" x14ac:dyDescent="0.3">
      <c r="A114" s="16" t="s">
        <v>1263</v>
      </c>
      <c r="B114" s="16" t="s">
        <v>1262</v>
      </c>
      <c r="C114" s="16" t="s">
        <v>618</v>
      </c>
      <c r="D114" s="40" t="s">
        <v>619</v>
      </c>
      <c r="E114" s="41"/>
      <c r="F114" s="16"/>
      <c r="G114" s="41"/>
      <c r="H114" s="16"/>
      <c r="I114" s="41"/>
      <c r="J114" s="16"/>
      <c r="K114" s="41"/>
      <c r="L114" s="16"/>
      <c r="M114" s="41"/>
      <c r="N114" s="16"/>
      <c r="O114" s="41"/>
      <c r="P114" s="41"/>
      <c r="Q114" s="41"/>
      <c r="R114" s="41"/>
      <c r="S114" s="41"/>
      <c r="T114" s="41"/>
      <c r="U114" s="41"/>
      <c r="V114" s="41"/>
      <c r="W114" s="16"/>
      <c r="X114" s="16" t="s">
        <v>1837</v>
      </c>
      <c r="Y114" s="2" t="s">
        <v>1838</v>
      </c>
      <c r="Z114" s="2" t="s">
        <v>52</v>
      </c>
      <c r="AA114" s="42"/>
      <c r="AB114" s="2" t="s">
        <v>52</v>
      </c>
    </row>
    <row r="115" spans="1:28" ht="30" customHeight="1" x14ac:dyDescent="0.3">
      <c r="A115" s="16" t="s">
        <v>1266</v>
      </c>
      <c r="B115" s="16" t="s">
        <v>1265</v>
      </c>
      <c r="C115" s="16" t="s">
        <v>618</v>
      </c>
      <c r="D115" s="40" t="s">
        <v>619</v>
      </c>
      <c r="E115" s="41"/>
      <c r="F115" s="16"/>
      <c r="G115" s="41"/>
      <c r="H115" s="16"/>
      <c r="I115" s="41"/>
      <c r="J115" s="16"/>
      <c r="K115" s="41"/>
      <c r="L115" s="16"/>
      <c r="M115" s="41"/>
      <c r="N115" s="16"/>
      <c r="O115" s="41"/>
      <c r="P115" s="41"/>
      <c r="Q115" s="41"/>
      <c r="R115" s="41"/>
      <c r="S115" s="41"/>
      <c r="T115" s="41"/>
      <c r="U115" s="41"/>
      <c r="V115" s="41"/>
      <c r="W115" s="16"/>
      <c r="X115" s="16" t="s">
        <v>1837</v>
      </c>
      <c r="Y115" s="2" t="s">
        <v>1838</v>
      </c>
      <c r="Z115" s="2" t="s">
        <v>52</v>
      </c>
      <c r="AA115" s="42"/>
      <c r="AB115" s="2" t="s">
        <v>52</v>
      </c>
    </row>
    <row r="116" spans="1:28" ht="30" customHeight="1" x14ac:dyDescent="0.3">
      <c r="A116" s="16" t="s">
        <v>1378</v>
      </c>
      <c r="B116" s="16" t="s">
        <v>1377</v>
      </c>
      <c r="C116" s="16" t="s">
        <v>618</v>
      </c>
      <c r="D116" s="40" t="s">
        <v>619</v>
      </c>
      <c r="E116" s="41"/>
      <c r="F116" s="16"/>
      <c r="G116" s="41"/>
      <c r="H116" s="16"/>
      <c r="I116" s="41"/>
      <c r="J116" s="16"/>
      <c r="K116" s="41"/>
      <c r="L116" s="16"/>
      <c r="M116" s="41"/>
      <c r="N116" s="16"/>
      <c r="O116" s="41"/>
      <c r="P116" s="41"/>
      <c r="Q116" s="41"/>
      <c r="R116" s="41"/>
      <c r="S116" s="41"/>
      <c r="T116" s="41"/>
      <c r="U116" s="41"/>
      <c r="V116" s="41"/>
      <c r="W116" s="16"/>
      <c r="X116" s="16" t="s">
        <v>1837</v>
      </c>
      <c r="Y116" s="2" t="s">
        <v>1838</v>
      </c>
      <c r="Z116" s="2" t="s">
        <v>52</v>
      </c>
      <c r="AA116" s="42"/>
      <c r="AB116" s="2" t="s">
        <v>52</v>
      </c>
    </row>
    <row r="117" spans="1:28" ht="30" customHeight="1" x14ac:dyDescent="0.3">
      <c r="A117" s="16" t="s">
        <v>1547</v>
      </c>
      <c r="B117" s="16" t="s">
        <v>1546</v>
      </c>
      <c r="C117" s="16" t="s">
        <v>618</v>
      </c>
      <c r="D117" s="40" t="s">
        <v>619</v>
      </c>
      <c r="E117" s="41"/>
      <c r="F117" s="16"/>
      <c r="G117" s="41"/>
      <c r="H117" s="16"/>
      <c r="I117" s="41"/>
      <c r="J117" s="16"/>
      <c r="K117" s="41"/>
      <c r="L117" s="16"/>
      <c r="M117" s="41"/>
      <c r="N117" s="16"/>
      <c r="O117" s="41"/>
      <c r="P117" s="41"/>
      <c r="Q117" s="41"/>
      <c r="R117" s="41"/>
      <c r="S117" s="41"/>
      <c r="T117" s="41"/>
      <c r="U117" s="41"/>
      <c r="V117" s="41"/>
      <c r="W117" s="16"/>
      <c r="X117" s="16" t="s">
        <v>52</v>
      </c>
      <c r="Y117" s="2" t="s">
        <v>1838</v>
      </c>
      <c r="Z117" s="2" t="s">
        <v>52</v>
      </c>
      <c r="AA117" s="42"/>
      <c r="AB117" s="2" t="s">
        <v>52</v>
      </c>
    </row>
    <row r="118" spans="1:28" ht="30" customHeight="1" x14ac:dyDescent="0.3">
      <c r="A118" s="16" t="s">
        <v>1213</v>
      </c>
      <c r="B118" s="16" t="s">
        <v>1212</v>
      </c>
      <c r="C118" s="16" t="s">
        <v>618</v>
      </c>
      <c r="D118" s="40" t="s">
        <v>619</v>
      </c>
      <c r="E118" s="41"/>
      <c r="F118" s="16"/>
      <c r="G118" s="41"/>
      <c r="H118" s="16"/>
      <c r="I118" s="41"/>
      <c r="J118" s="16"/>
      <c r="K118" s="41"/>
      <c r="L118" s="16"/>
      <c r="M118" s="41"/>
      <c r="N118" s="16"/>
      <c r="O118" s="41"/>
      <c r="P118" s="41"/>
      <c r="Q118" s="41"/>
      <c r="R118" s="41"/>
      <c r="S118" s="41"/>
      <c r="T118" s="41"/>
      <c r="U118" s="41"/>
      <c r="V118" s="41"/>
      <c r="W118" s="16"/>
      <c r="X118" s="16" t="s">
        <v>52</v>
      </c>
      <c r="Y118" s="2" t="s">
        <v>1838</v>
      </c>
      <c r="Z118" s="2" t="s">
        <v>52</v>
      </c>
      <c r="AA118" s="42"/>
      <c r="AB118" s="2" t="s">
        <v>52</v>
      </c>
    </row>
    <row r="119" spans="1:28" ht="30" customHeight="1" x14ac:dyDescent="0.3">
      <c r="A119" s="16" t="s">
        <v>1500</v>
      </c>
      <c r="B119" s="16" t="s">
        <v>1499</v>
      </c>
      <c r="C119" s="16" t="s">
        <v>618</v>
      </c>
      <c r="D119" s="40" t="s">
        <v>619</v>
      </c>
      <c r="E119" s="41"/>
      <c r="F119" s="16"/>
      <c r="G119" s="41"/>
      <c r="H119" s="16"/>
      <c r="I119" s="41"/>
      <c r="J119" s="16"/>
      <c r="K119" s="41"/>
      <c r="L119" s="16"/>
      <c r="M119" s="41"/>
      <c r="N119" s="16"/>
      <c r="O119" s="41"/>
      <c r="P119" s="41"/>
      <c r="Q119" s="41"/>
      <c r="R119" s="41"/>
      <c r="S119" s="41"/>
      <c r="T119" s="41"/>
      <c r="U119" s="41"/>
      <c r="V119" s="41"/>
      <c r="W119" s="16"/>
      <c r="X119" s="16" t="s">
        <v>52</v>
      </c>
      <c r="Y119" s="2" t="s">
        <v>1838</v>
      </c>
      <c r="Z119" s="2" t="s">
        <v>52</v>
      </c>
      <c r="AA119" s="42"/>
      <c r="AB119" s="2" t="s">
        <v>52</v>
      </c>
    </row>
    <row r="120" spans="1:28" ht="30" customHeight="1" x14ac:dyDescent="0.3">
      <c r="A120" s="16" t="s">
        <v>1446</v>
      </c>
      <c r="B120" s="16" t="s">
        <v>1444</v>
      </c>
      <c r="C120" s="16" t="s">
        <v>1445</v>
      </c>
      <c r="D120" s="40" t="s">
        <v>619</v>
      </c>
      <c r="E120" s="41"/>
      <c r="F120" s="16"/>
      <c r="G120" s="41"/>
      <c r="H120" s="16"/>
      <c r="I120" s="41"/>
      <c r="J120" s="16"/>
      <c r="K120" s="41"/>
      <c r="L120" s="16"/>
      <c r="M120" s="41"/>
      <c r="N120" s="16"/>
      <c r="O120" s="41"/>
      <c r="P120" s="41"/>
      <c r="Q120" s="41"/>
      <c r="R120" s="41"/>
      <c r="S120" s="41"/>
      <c r="T120" s="41"/>
      <c r="U120" s="41"/>
      <c r="V120" s="41"/>
      <c r="W120" s="16"/>
      <c r="X120" s="16" t="s">
        <v>1837</v>
      </c>
      <c r="Y120" s="2" t="s">
        <v>1838</v>
      </c>
      <c r="Z120" s="2" t="s">
        <v>52</v>
      </c>
      <c r="AA120" s="42"/>
      <c r="AB120" s="2" t="s">
        <v>52</v>
      </c>
    </row>
    <row r="121" spans="1:28" ht="30" customHeight="1" x14ac:dyDescent="0.3">
      <c r="A121" s="16" t="s">
        <v>519</v>
      </c>
      <c r="B121" s="16" t="s">
        <v>516</v>
      </c>
      <c r="C121" s="16" t="s">
        <v>52</v>
      </c>
      <c r="D121" s="40" t="s">
        <v>517</v>
      </c>
      <c r="E121" s="41"/>
      <c r="F121" s="16"/>
      <c r="G121" s="41"/>
      <c r="H121" s="16"/>
      <c r="I121" s="41"/>
      <c r="J121" s="16"/>
      <c r="K121" s="41"/>
      <c r="L121" s="16"/>
      <c r="M121" s="41"/>
      <c r="N121" s="16"/>
      <c r="O121" s="41"/>
      <c r="P121" s="41"/>
      <c r="Q121" s="41"/>
      <c r="R121" s="41"/>
      <c r="S121" s="41"/>
      <c r="T121" s="41"/>
      <c r="U121" s="41"/>
      <c r="V121" s="41"/>
      <c r="W121" s="16"/>
      <c r="X121" s="16" t="s">
        <v>52</v>
      </c>
      <c r="Y121" s="2" t="s">
        <v>52</v>
      </c>
      <c r="Z121" s="2" t="s">
        <v>52</v>
      </c>
      <c r="AA121" s="42"/>
      <c r="AB121" s="2" t="s">
        <v>52</v>
      </c>
    </row>
    <row r="122" spans="1:28" ht="30" customHeight="1" x14ac:dyDescent="0.3">
      <c r="A122" s="16" t="s">
        <v>230</v>
      </c>
      <c r="B122" s="16" t="s">
        <v>228</v>
      </c>
      <c r="C122" s="16" t="s">
        <v>229</v>
      </c>
      <c r="D122" s="40" t="s">
        <v>96</v>
      </c>
      <c r="E122" s="41"/>
      <c r="F122" s="16"/>
      <c r="G122" s="41"/>
      <c r="H122" s="16"/>
      <c r="I122" s="41"/>
      <c r="J122" s="16"/>
      <c r="K122" s="41"/>
      <c r="L122" s="16"/>
      <c r="M122" s="41"/>
      <c r="N122" s="16"/>
      <c r="O122" s="41"/>
      <c r="P122" s="41"/>
      <c r="Q122" s="41"/>
      <c r="R122" s="41"/>
      <c r="S122" s="41"/>
      <c r="T122" s="41"/>
      <c r="U122" s="41"/>
      <c r="V122" s="41"/>
      <c r="W122" s="16"/>
      <c r="X122" s="16" t="s">
        <v>52</v>
      </c>
      <c r="Y122" s="2" t="s">
        <v>52</v>
      </c>
      <c r="Z122" s="2" t="s">
        <v>52</v>
      </c>
      <c r="AA122" s="42"/>
      <c r="AB122" s="2" t="s">
        <v>52</v>
      </c>
    </row>
    <row r="123" spans="1:28" ht="30" customHeight="1" x14ac:dyDescent="0.3">
      <c r="A123" s="16" t="s">
        <v>543</v>
      </c>
      <c r="B123" s="16" t="s">
        <v>541</v>
      </c>
      <c r="C123" s="16" t="s">
        <v>52</v>
      </c>
      <c r="D123" s="40" t="s">
        <v>517</v>
      </c>
      <c r="E123" s="41"/>
      <c r="F123" s="16"/>
      <c r="G123" s="41"/>
      <c r="H123" s="16"/>
      <c r="I123" s="41"/>
      <c r="J123" s="16"/>
      <c r="K123" s="41"/>
      <c r="L123" s="16"/>
      <c r="M123" s="41"/>
      <c r="N123" s="16"/>
      <c r="O123" s="41"/>
      <c r="P123" s="41"/>
      <c r="Q123" s="41"/>
      <c r="R123" s="41"/>
      <c r="S123" s="41"/>
      <c r="T123" s="41"/>
      <c r="U123" s="41"/>
      <c r="V123" s="41"/>
      <c r="W123" s="16"/>
      <c r="X123" s="16" t="s">
        <v>52</v>
      </c>
      <c r="Y123" s="2" t="s">
        <v>52</v>
      </c>
      <c r="Z123" s="2" t="s">
        <v>52</v>
      </c>
      <c r="AA123" s="42"/>
      <c r="AB123" s="2" t="s">
        <v>52</v>
      </c>
    </row>
    <row r="124" spans="1:28" ht="30" customHeight="1" x14ac:dyDescent="0.3">
      <c r="A124" s="16" t="s">
        <v>215</v>
      </c>
      <c r="B124" s="16" t="s">
        <v>212</v>
      </c>
      <c r="C124" s="16" t="s">
        <v>213</v>
      </c>
      <c r="D124" s="40" t="s">
        <v>96</v>
      </c>
      <c r="E124" s="41"/>
      <c r="F124" s="16"/>
      <c r="G124" s="41"/>
      <c r="H124" s="16"/>
      <c r="I124" s="41"/>
      <c r="J124" s="16"/>
      <c r="K124" s="41"/>
      <c r="L124" s="16"/>
      <c r="M124" s="41"/>
      <c r="N124" s="16"/>
      <c r="O124" s="41"/>
      <c r="P124" s="41"/>
      <c r="Q124" s="41"/>
      <c r="R124" s="41"/>
      <c r="S124" s="41"/>
      <c r="T124" s="41"/>
      <c r="U124" s="41"/>
      <c r="V124" s="41"/>
      <c r="W124" s="16"/>
      <c r="X124" s="16" t="s">
        <v>1841</v>
      </c>
      <c r="Y124" s="2" t="s">
        <v>52</v>
      </c>
      <c r="Z124" s="2" t="s">
        <v>52</v>
      </c>
      <c r="AA124" s="42"/>
      <c r="AB124" s="2" t="s">
        <v>52</v>
      </c>
    </row>
    <row r="125" spans="1:28" ht="30" customHeight="1" x14ac:dyDescent="0.3">
      <c r="A125" s="16" t="s">
        <v>220</v>
      </c>
      <c r="B125" s="16" t="s">
        <v>217</v>
      </c>
      <c r="C125" s="16" t="s">
        <v>218</v>
      </c>
      <c r="D125" s="40" t="s">
        <v>219</v>
      </c>
      <c r="E125" s="41"/>
      <c r="F125" s="16"/>
      <c r="G125" s="41"/>
      <c r="H125" s="16"/>
      <c r="I125" s="41"/>
      <c r="J125" s="16"/>
      <c r="K125" s="41"/>
      <c r="L125" s="16"/>
      <c r="M125" s="41"/>
      <c r="N125" s="16"/>
      <c r="O125" s="41"/>
      <c r="P125" s="41"/>
      <c r="Q125" s="41"/>
      <c r="R125" s="41"/>
      <c r="S125" s="41"/>
      <c r="T125" s="41"/>
      <c r="U125" s="41"/>
      <c r="V125" s="41"/>
      <c r="W125" s="16"/>
      <c r="X125" s="16" t="s">
        <v>1841</v>
      </c>
      <c r="Y125" s="2" t="s">
        <v>52</v>
      </c>
      <c r="Z125" s="2" t="s">
        <v>52</v>
      </c>
      <c r="AA125" s="42"/>
      <c r="AB125" s="2" t="s">
        <v>52</v>
      </c>
    </row>
    <row r="126" spans="1:28" ht="30" customHeight="1" x14ac:dyDescent="0.3">
      <c r="A126" s="16" t="s">
        <v>224</v>
      </c>
      <c r="B126" s="16" t="s">
        <v>222</v>
      </c>
      <c r="C126" s="16" t="s">
        <v>223</v>
      </c>
      <c r="D126" s="40" t="s">
        <v>219</v>
      </c>
      <c r="E126" s="41"/>
      <c r="F126" s="16"/>
      <c r="G126" s="41"/>
      <c r="H126" s="16"/>
      <c r="I126" s="41"/>
      <c r="J126" s="16"/>
      <c r="K126" s="41"/>
      <c r="L126" s="16"/>
      <c r="M126" s="41"/>
      <c r="N126" s="16"/>
      <c r="O126" s="41"/>
      <c r="P126" s="41"/>
      <c r="Q126" s="41"/>
      <c r="R126" s="41"/>
      <c r="S126" s="41"/>
      <c r="T126" s="41"/>
      <c r="U126" s="41"/>
      <c r="V126" s="41"/>
      <c r="W126" s="16"/>
      <c r="X126" s="16" t="s">
        <v>1841</v>
      </c>
      <c r="Y126" s="2" t="s">
        <v>52</v>
      </c>
      <c r="Z126" s="2" t="s">
        <v>52</v>
      </c>
      <c r="AA126" s="42"/>
      <c r="AB126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43"/>
  <sheetViews>
    <sheetView workbookViewId="0"/>
  </sheetViews>
  <sheetFormatPr defaultRowHeight="16.5" x14ac:dyDescent="0.3"/>
  <sheetData>
    <row r="1" spans="1:7" x14ac:dyDescent="0.3">
      <c r="A1" t="s">
        <v>1929</v>
      </c>
    </row>
    <row r="2" spans="1:7" x14ac:dyDescent="0.3">
      <c r="A2" s="1" t="s">
        <v>1930</v>
      </c>
      <c r="B2" t="s">
        <v>1201</v>
      </c>
      <c r="C2" s="1" t="s">
        <v>1931</v>
      </c>
    </row>
    <row r="3" spans="1:7" x14ac:dyDescent="0.3">
      <c r="A3" s="1" t="s">
        <v>1932</v>
      </c>
      <c r="B3" t="s">
        <v>1933</v>
      </c>
    </row>
    <row r="4" spans="1:7" x14ac:dyDescent="0.3">
      <c r="A4" s="1" t="s">
        <v>1934</v>
      </c>
      <c r="B4">
        <v>5</v>
      </c>
    </row>
    <row r="5" spans="1:7" x14ac:dyDescent="0.3">
      <c r="A5" s="1" t="s">
        <v>1935</v>
      </c>
      <c r="B5">
        <v>5</v>
      </c>
    </row>
    <row r="6" spans="1:7" x14ac:dyDescent="0.3">
      <c r="A6" s="1" t="s">
        <v>1936</v>
      </c>
      <c r="B6" t="s">
        <v>1937</v>
      </c>
    </row>
    <row r="7" spans="1:7" x14ac:dyDescent="0.3">
      <c r="A7" s="1" t="s">
        <v>1938</v>
      </c>
      <c r="B7" t="s">
        <v>1620</v>
      </c>
      <c r="C7" t="s">
        <v>67</v>
      </c>
    </row>
    <row r="8" spans="1:7" x14ac:dyDescent="0.3">
      <c r="A8" s="1" t="s">
        <v>1939</v>
      </c>
      <c r="B8" t="s">
        <v>1620</v>
      </c>
      <c r="C8">
        <v>2</v>
      </c>
    </row>
    <row r="9" spans="1:7" x14ac:dyDescent="0.3">
      <c r="A9" s="1" t="s">
        <v>1940</v>
      </c>
      <c r="B9" t="s">
        <v>1819</v>
      </c>
      <c r="C9" t="s">
        <v>1821</v>
      </c>
      <c r="D9" t="s">
        <v>1822</v>
      </c>
      <c r="E9" t="s">
        <v>1823</v>
      </c>
      <c r="F9" t="s">
        <v>1824</v>
      </c>
      <c r="G9" t="s">
        <v>1941</v>
      </c>
    </row>
    <row r="10" spans="1:7" x14ac:dyDescent="0.3">
      <c r="A10" s="1" t="s">
        <v>1942</v>
      </c>
      <c r="B10">
        <v>1466</v>
      </c>
      <c r="C10">
        <v>0</v>
      </c>
      <c r="D10">
        <v>0</v>
      </c>
    </row>
    <row r="11" spans="1:7" x14ac:dyDescent="0.3">
      <c r="A11" s="1" t="s">
        <v>1943</v>
      </c>
      <c r="B11" t="s">
        <v>1944</v>
      </c>
      <c r="C11">
        <v>4</v>
      </c>
    </row>
    <row r="12" spans="1:7" x14ac:dyDescent="0.3">
      <c r="A12" s="1" t="s">
        <v>1945</v>
      </c>
      <c r="B12" t="s">
        <v>1944</v>
      </c>
      <c r="C12">
        <v>4</v>
      </c>
    </row>
    <row r="13" spans="1:7" x14ac:dyDescent="0.3">
      <c r="A13" s="1" t="s">
        <v>1946</v>
      </c>
      <c r="B13" t="s">
        <v>1944</v>
      </c>
      <c r="C13">
        <v>3</v>
      </c>
    </row>
    <row r="14" spans="1:7" x14ac:dyDescent="0.3">
      <c r="A14" s="1" t="s">
        <v>1947</v>
      </c>
      <c r="B14" t="s">
        <v>1620</v>
      </c>
      <c r="C14">
        <v>5</v>
      </c>
    </row>
    <row r="15" spans="1:7" x14ac:dyDescent="0.3">
      <c r="A15" s="1" t="s">
        <v>1948</v>
      </c>
      <c r="B15" t="s">
        <v>1201</v>
      </c>
      <c r="C15" t="s">
        <v>1949</v>
      </c>
      <c r="D15" t="s">
        <v>1949</v>
      </c>
      <c r="E15" t="s">
        <v>1949</v>
      </c>
      <c r="F15">
        <v>1</v>
      </c>
    </row>
    <row r="16" spans="1:7" x14ac:dyDescent="0.3">
      <c r="A16" s="1" t="s">
        <v>1950</v>
      </c>
      <c r="B16">
        <v>1.1100000000000001</v>
      </c>
      <c r="C16">
        <v>1.1200000000000001</v>
      </c>
    </row>
    <row r="17" spans="1:13" x14ac:dyDescent="0.3">
      <c r="A17" s="1" t="s">
        <v>1951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1952</v>
      </c>
      <c r="B18">
        <v>1.25</v>
      </c>
      <c r="C18">
        <v>1.071</v>
      </c>
    </row>
    <row r="19" spans="1:13" x14ac:dyDescent="0.3">
      <c r="A19" s="1" t="s">
        <v>1953</v>
      </c>
    </row>
    <row r="20" spans="1:13" x14ac:dyDescent="0.3">
      <c r="A20" s="1" t="s">
        <v>1954</v>
      </c>
      <c r="B20" s="1" t="s">
        <v>1620</v>
      </c>
      <c r="C20">
        <v>1</v>
      </c>
    </row>
    <row r="21" spans="1:13" x14ac:dyDescent="0.3">
      <c r="A21" t="s">
        <v>1613</v>
      </c>
      <c r="B21" t="s">
        <v>1956</v>
      </c>
      <c r="C21" t="s">
        <v>1957</v>
      </c>
    </row>
    <row r="22" spans="1:13" x14ac:dyDescent="0.3">
      <c r="A22">
        <v>1</v>
      </c>
      <c r="B22" s="1" t="s">
        <v>1856</v>
      </c>
      <c r="C22" s="1" t="s">
        <v>1855</v>
      </c>
    </row>
    <row r="23" spans="1:13" x14ac:dyDescent="0.3">
      <c r="A23">
        <v>2</v>
      </c>
      <c r="B23" s="1" t="s">
        <v>502</v>
      </c>
      <c r="C23" s="1" t="s">
        <v>1958</v>
      </c>
    </row>
    <row r="24" spans="1:13" x14ac:dyDescent="0.3">
      <c r="A24">
        <v>3</v>
      </c>
      <c r="B24" s="1" t="s">
        <v>1959</v>
      </c>
      <c r="C24" s="1" t="s">
        <v>1960</v>
      </c>
    </row>
    <row r="25" spans="1:13" x14ac:dyDescent="0.3">
      <c r="A25">
        <v>4</v>
      </c>
      <c r="B25" s="1" t="s">
        <v>1961</v>
      </c>
      <c r="C25" s="1" t="s">
        <v>1962</v>
      </c>
    </row>
    <row r="26" spans="1:13" x14ac:dyDescent="0.3">
      <c r="A26">
        <v>5</v>
      </c>
      <c r="B26" s="1" t="s">
        <v>1963</v>
      </c>
      <c r="C26" s="1" t="s">
        <v>1964</v>
      </c>
    </row>
    <row r="27" spans="1:13" x14ac:dyDescent="0.3">
      <c r="A27">
        <v>6</v>
      </c>
      <c r="B27" s="1" t="s">
        <v>1965</v>
      </c>
      <c r="C27" s="1" t="s">
        <v>1966</v>
      </c>
    </row>
    <row r="28" spans="1:13" x14ac:dyDescent="0.3">
      <c r="A28">
        <v>7</v>
      </c>
      <c r="B28" s="1" t="s">
        <v>1967</v>
      </c>
      <c r="C28" s="1" t="s">
        <v>1968</v>
      </c>
    </row>
    <row r="29" spans="1:13" x14ac:dyDescent="0.3">
      <c r="A29">
        <v>8</v>
      </c>
      <c r="B29" s="1" t="s">
        <v>1926</v>
      </c>
      <c r="C29" s="1" t="s">
        <v>1925</v>
      </c>
    </row>
    <row r="30" spans="1:13" x14ac:dyDescent="0.3">
      <c r="A30">
        <v>9</v>
      </c>
      <c r="B30" s="1" t="s">
        <v>1917</v>
      </c>
      <c r="C30" s="1" t="s">
        <v>1916</v>
      </c>
    </row>
    <row r="31" spans="1:13" x14ac:dyDescent="0.3">
      <c r="A31" t="s">
        <v>1201</v>
      </c>
      <c r="B31" s="1" t="s">
        <v>1969</v>
      </c>
      <c r="C31" s="1" t="s">
        <v>1970</v>
      </c>
    </row>
    <row r="32" spans="1:13" x14ac:dyDescent="0.3">
      <c r="A32" t="s">
        <v>1838</v>
      </c>
      <c r="B32" s="1" t="s">
        <v>1971</v>
      </c>
      <c r="C32" s="1" t="s">
        <v>52</v>
      </c>
    </row>
    <row r="33" spans="1:3" x14ac:dyDescent="0.3">
      <c r="A33" t="s">
        <v>1620</v>
      </c>
      <c r="B33" s="1" t="s">
        <v>1972</v>
      </c>
      <c r="C33" s="1" t="s">
        <v>52</v>
      </c>
    </row>
    <row r="34" spans="1:3" x14ac:dyDescent="0.3">
      <c r="A34" t="s">
        <v>1973</v>
      </c>
      <c r="B34" s="1" t="s">
        <v>1974</v>
      </c>
      <c r="C34" s="1" t="s">
        <v>1975</v>
      </c>
    </row>
    <row r="35" spans="1:3" x14ac:dyDescent="0.3">
      <c r="A35" t="s">
        <v>1976</v>
      </c>
      <c r="B35" s="1" t="s">
        <v>1972</v>
      </c>
      <c r="C35" s="1" t="s">
        <v>52</v>
      </c>
    </row>
    <row r="36" spans="1:3" x14ac:dyDescent="0.3">
      <c r="A36" t="s">
        <v>66</v>
      </c>
      <c r="B36" s="1" t="s">
        <v>1972</v>
      </c>
      <c r="C36" s="1" t="s">
        <v>52</v>
      </c>
    </row>
    <row r="37" spans="1:3" x14ac:dyDescent="0.3">
      <c r="A37" t="s">
        <v>1977</v>
      </c>
      <c r="B37" s="1" t="s">
        <v>1972</v>
      </c>
      <c r="C37" s="1" t="s">
        <v>52</v>
      </c>
    </row>
    <row r="38" spans="1:3" x14ac:dyDescent="0.3">
      <c r="A38" t="s">
        <v>1978</v>
      </c>
      <c r="B38" s="1" t="s">
        <v>1972</v>
      </c>
      <c r="C38" s="1" t="s">
        <v>52</v>
      </c>
    </row>
    <row r="39" spans="1:3" x14ac:dyDescent="0.3">
      <c r="A39" t="s">
        <v>1979</v>
      </c>
      <c r="B39" s="1" t="s">
        <v>1972</v>
      </c>
      <c r="C39" s="1" t="s">
        <v>52</v>
      </c>
    </row>
    <row r="40" spans="1:3" x14ac:dyDescent="0.3">
      <c r="A40" t="s">
        <v>1980</v>
      </c>
      <c r="B40" s="1" t="s">
        <v>1972</v>
      </c>
      <c r="C40" s="1" t="s">
        <v>52</v>
      </c>
    </row>
    <row r="43" spans="1:3" x14ac:dyDescent="0.3">
      <c r="A43" t="s">
        <v>1955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15</vt:i4>
      </vt:variant>
    </vt:vector>
  </HeadingPairs>
  <TitlesOfParts>
    <vt:vector size="25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2026-09-09T01:53:08Z</dcterms:created>
  <dcterms:modified xsi:type="dcterms:W3CDTF">2026-09-17T06:07:31Z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